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SALF ARCHIVE FINANCE 2016\"/>
    </mc:Choice>
  </mc:AlternateContent>
  <bookViews>
    <workbookView xWindow="0" yWindow="0" windowWidth="20490" windowHeight="8445" activeTab="2"/>
  </bookViews>
  <sheets>
    <sheet name="BILAN16" sheetId="3" r:id="rId1"/>
    <sheet name="Individuel" sheetId="5" r:id="rId2"/>
    <sheet name="DATAoct16" sheetId="1" r:id="rId3"/>
    <sheet name="RECAP" sheetId="4" r:id="rId4"/>
  </sheets>
  <definedNames>
    <definedName name="_xlnm._FilterDatabase" localSheetId="2" hidden="1">DATAoct16!$A$1:$I$171</definedName>
  </definedNames>
  <calcPr calcId="152511"/>
  <pivotCaches>
    <pivotCache cacheId="1" r:id="rId5"/>
    <pivotCache cacheId="2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4" l="1"/>
  <c r="C22" i="4"/>
  <c r="B25" i="4" s="1"/>
  <c r="B27" i="4" s="1"/>
  <c r="D22" i="4"/>
  <c r="I22" i="4"/>
  <c r="H25" i="4" s="1"/>
  <c r="D4" i="4"/>
  <c r="E13" i="4"/>
  <c r="J11" i="4"/>
  <c r="J4" i="4"/>
  <c r="J8" i="4"/>
  <c r="J9" i="4"/>
  <c r="J10" i="4"/>
  <c r="E14" i="4"/>
  <c r="I13" i="4"/>
  <c r="I19" i="4"/>
  <c r="I20" i="4"/>
  <c r="H13" i="4"/>
  <c r="H20" i="4" s="1"/>
  <c r="H19" i="4"/>
  <c r="G13" i="4"/>
  <c r="G20" i="4" s="1"/>
  <c r="G19" i="4"/>
  <c r="F13" i="4"/>
  <c r="F19" i="4"/>
  <c r="F20" i="4"/>
  <c r="D13" i="4"/>
  <c r="E19" i="4"/>
  <c r="E20" i="4"/>
  <c r="D19" i="4"/>
  <c r="D20" i="4" s="1"/>
  <c r="C19" i="4"/>
  <c r="C20" i="4"/>
  <c r="J14" i="4"/>
  <c r="J19" i="4" s="1"/>
  <c r="J15" i="4"/>
  <c r="J16" i="4"/>
  <c r="J17" i="4"/>
  <c r="J18" i="4"/>
  <c r="J2" i="4"/>
  <c r="J13" i="4" s="1"/>
  <c r="J20" i="4" s="1"/>
  <c r="H26" i="4" s="1"/>
  <c r="J3" i="4"/>
  <c r="J5" i="4"/>
  <c r="J6" i="4"/>
  <c r="J7" i="4"/>
  <c r="J12" i="4"/>
  <c r="E26" i="4"/>
  <c r="H27" i="4" l="1"/>
  <c r="B30" i="4" s="1"/>
  <c r="E25" i="4"/>
  <c r="E27" i="4" s="1"/>
  <c r="B29" i="4" s="1"/>
  <c r="B31" i="4" s="1"/>
</calcChain>
</file>

<file path=xl/sharedStrings.xml><?xml version="1.0" encoding="utf-8"?>
<sst xmlns="http://schemas.openxmlformats.org/spreadsheetml/2006/main" count="1299" uniqueCount="346">
  <si>
    <t>Date</t>
  </si>
  <si>
    <t>Détails</t>
  </si>
  <si>
    <t>Type Personnel (salaires, impots, securité sociale) - Bonus/ Lawyer Bonus ( bonus avocat, indicateur, personnel) -TravelExpenses (bus, train, taxis ville, avion, visas, vaccins) -Transport (Taxi, moto, bus) - Travel subsistence (Voyage hôtel, nourriture) - Office Materials (Consommables du bureau, papeterie, cartouches encre, photocopies extérieurs) - Rent &amp; Utilities (Locations et charges mensuelles)Flight (billet avion uniquement) -Services (prestataires extérieurs tel femme ménage, plombier etc.) -Telephone  - Internet - Bonus media (couverture médiatique, bonus journalistes) - Trust building (mise en confiance, repas, téléphone, boissons) - Bank charges (Frais fonctionnement bancaire + frais transfert) - Transfer fees (Frais western union- Jony jony etc) - Jail Visits (Visite de prisons, repas, médecin) - Editing Costs (Couts du montage audio) - Equipment (photocopieuses, ordi, mobilier) - Publications (achat de journaux dans le commerce) - Court fees (Frais de tribunaux, frais huissiers) - Lawyer fees (frais avocat)</t>
  </si>
  <si>
    <t>Department (Investigations, Legal, Operations, Media, Management ,Office ,  Animal Care, Policy &amp; External Relations ( Frais de voyages à l'etranger, missions en dehors du projet) , Team Building ( Repas de l'equipe, faire une excursion)</t>
  </si>
  <si>
    <t>spent</t>
  </si>
  <si>
    <t>nom</t>
  </si>
  <si>
    <t>donor</t>
  </si>
  <si>
    <t>number</t>
  </si>
  <si>
    <t>facture</t>
  </si>
  <si>
    <t>Office</t>
  </si>
  <si>
    <t>oui</t>
  </si>
  <si>
    <t>E3</t>
  </si>
  <si>
    <t xml:space="preserve"> </t>
  </si>
  <si>
    <t>Transport</t>
  </si>
  <si>
    <t>AH</t>
  </si>
  <si>
    <t>Legal</t>
  </si>
  <si>
    <t>Alioune</t>
  </si>
  <si>
    <t>Michel</t>
  </si>
  <si>
    <t>Alain</t>
  </si>
  <si>
    <t>BONDERMAN 4</t>
  </si>
  <si>
    <t>Cecile</t>
  </si>
  <si>
    <t>Transport/Cécile bureau-Ambassade fr-Bureau</t>
  </si>
  <si>
    <t xml:space="preserve"> Management</t>
  </si>
  <si>
    <t>Transport semaines/Alioune</t>
  </si>
  <si>
    <t>Transport semaines/Alain</t>
  </si>
  <si>
    <t>Transport semaines/Michel</t>
  </si>
  <si>
    <t>seeddo 2iéme quinzaine septembre</t>
  </si>
  <si>
    <t>Frais supplémentaire/report/retour charlotte/Johanesb</t>
  </si>
  <si>
    <t>Flight</t>
  </si>
  <si>
    <t>Solde/travaux menuserie/mobilier de bureau</t>
  </si>
  <si>
    <t>Services</t>
  </si>
  <si>
    <t>Achat cartouche Imprimante bureau</t>
  </si>
  <si>
    <t>Office Material</t>
  </si>
  <si>
    <t>Transport/achat cartouche/ville-aller &amp; retour</t>
  </si>
  <si>
    <t>Restauration/Equipe Recrutement</t>
  </si>
  <si>
    <t>Trust building</t>
  </si>
  <si>
    <t>Transport/Cécile bureau-Gondoloise-Bureau</t>
  </si>
  <si>
    <t>Frais  de TRANFERT/WARI</t>
  </si>
  <si>
    <t>Transfer fees</t>
  </si>
  <si>
    <t>Avance /impression Dépliant NOIR EAGLE</t>
  </si>
  <si>
    <t>10//10/2016</t>
  </si>
  <si>
    <t>Transport Michel Buro-banque -Buro</t>
  </si>
  <si>
    <t>Solde /impression Dépliant NOIR EAGLE</t>
  </si>
  <si>
    <t>Achat Ramette papier</t>
  </si>
  <si>
    <t>Transport Alain/courses ville</t>
  </si>
  <si>
    <t>10/10/SALF04AH</t>
  </si>
  <si>
    <t>10/10/SALF05AH</t>
  </si>
  <si>
    <t>10/10/SALF07AH</t>
  </si>
  <si>
    <t>10/10/SALF06AH</t>
  </si>
  <si>
    <t>Loyer Bureau septembre 16</t>
  </si>
  <si>
    <t>Rent &amp; Utilities</t>
  </si>
  <si>
    <t>Complément Loyer Bureau septembre 16</t>
  </si>
  <si>
    <t>BORNFREE</t>
  </si>
  <si>
    <t>Transport cécile Buro-gondelier -Buro</t>
  </si>
  <si>
    <t>13/10/SALF06AH</t>
  </si>
  <si>
    <t>Salaire Charlotte mois de Septembre</t>
  </si>
  <si>
    <t>charlotte</t>
  </si>
  <si>
    <t xml:space="preserve"> Personnel</t>
  </si>
  <si>
    <t>11/10/SALF01R</t>
  </si>
  <si>
    <t>Achat puce portable</t>
  </si>
  <si>
    <t>Avance /commande Table bureau</t>
  </si>
  <si>
    <t>Equipment</t>
  </si>
  <si>
    <t>seynabou</t>
  </si>
  <si>
    <t>Transport Stagiaire  Seynabou LO/avance sur prestation</t>
  </si>
  <si>
    <t>17/10/SALF09AH</t>
  </si>
  <si>
    <t>Transport semaines(2jrs +1/2jrs)/Alioune</t>
  </si>
  <si>
    <t>Transport semaines(2jrs+1/2jrs)/Alain</t>
  </si>
  <si>
    <t>Transport 2(jrs+1/2jrs))/E3</t>
  </si>
  <si>
    <t>Transport E3 Buro-ville -Buro</t>
  </si>
  <si>
    <t>Seedo 2iéme quinzaine septembre</t>
  </si>
  <si>
    <t>Internet</t>
  </si>
  <si>
    <t>17/10/SALF05AH</t>
  </si>
  <si>
    <t>17/10/SALF04AH</t>
  </si>
  <si>
    <t>17/10/SALF06AH</t>
  </si>
  <si>
    <t>17/10/SALF07AH</t>
  </si>
  <si>
    <t>Achat diverses fournitures de bureau/Michel</t>
  </si>
  <si>
    <t>Transport courses en ville/Michel</t>
  </si>
  <si>
    <t>Achat verbatim</t>
  </si>
  <si>
    <t>18/10/SALF0F11</t>
  </si>
  <si>
    <t>18/10/SALF06AH</t>
  </si>
  <si>
    <t>18/10/SALF04AH</t>
  </si>
  <si>
    <t>18/10/SALF04F12</t>
  </si>
  <si>
    <t>Photocopies exterieures/Code de la loi+Reluire</t>
  </si>
  <si>
    <t>E2</t>
  </si>
  <si>
    <t>18/10/SALF05AH</t>
  </si>
  <si>
    <t>18/10/SALF07AH</t>
  </si>
  <si>
    <t>Transport complément/Alioune</t>
  </si>
  <si>
    <t>Transport complément/Alain</t>
  </si>
  <si>
    <t>Transport complément/Michel</t>
  </si>
  <si>
    <t>Transport  complément/seynabou</t>
  </si>
  <si>
    <t>Transport/paiement internet</t>
  </si>
  <si>
    <t>Internet bureau/sept 16</t>
  </si>
  <si>
    <t>Frais sur envoi wari</t>
  </si>
  <si>
    <t>Operations</t>
  </si>
  <si>
    <t>Transport compément/E3</t>
  </si>
  <si>
    <t>Achat gangs/teste ADN  Peaux/2 paquets</t>
  </si>
  <si>
    <t xml:space="preserve">18/10/SALF04FAH </t>
  </si>
  <si>
    <t>Ticket autoroute à péage</t>
  </si>
  <si>
    <t>Hebergement/hotel/2 chambres 6 et 8/hommes</t>
  </si>
  <si>
    <t>Hebergement/hotel/2 chambres /de deux lits/femmes</t>
  </si>
  <si>
    <t>Travel subsistence</t>
  </si>
  <si>
    <t>Bonus</t>
  </si>
  <si>
    <t>Bonus opération/Agents Police</t>
  </si>
  <si>
    <t>Achat cadenas</t>
  </si>
  <si>
    <t>Achat raffraichissement/Opération</t>
  </si>
  <si>
    <t>Hebergement/hotel/2 single et 2 double /femmes</t>
  </si>
  <si>
    <t>Petit Déjeuner/2 Agents DPN</t>
  </si>
  <si>
    <t>Bonus opération/Agents DPN/Equipe 1</t>
  </si>
  <si>
    <t>Bonus opération/Agents DPN/Equipe 2</t>
  </si>
  <si>
    <t>Bonus Gasoil/Agents Police</t>
  </si>
  <si>
    <t>Bonus opération E3</t>
  </si>
  <si>
    <t>Location 2 voitures 3jrs et 4 jrs/Opération</t>
  </si>
  <si>
    <t xml:space="preserve">TravelExpenses </t>
  </si>
  <si>
    <t>Achat Gazoil / 2 voitures louées</t>
  </si>
  <si>
    <t>Transport E3 Buro-agence de location/E3</t>
  </si>
  <si>
    <t>Ticket Traversée Autoroute a Péage/E3</t>
  </si>
  <si>
    <t>Prime de panier 3 jours/E3/kaolack</t>
  </si>
  <si>
    <t>Transport E3 -agence de location-maison/E3</t>
  </si>
  <si>
    <t>Transport E3 maison-buro/E3</t>
  </si>
  <si>
    <t>Transport E2  du jour/E2</t>
  </si>
  <si>
    <t>Transport E2- Dakar-Kaolack/E2</t>
  </si>
  <si>
    <t>Prime de panier 1/2 jours/E2/kaolack</t>
  </si>
  <si>
    <t>Prime de panier 1 jours/E2/kaolack</t>
  </si>
  <si>
    <t>Transport divers/Kaolack</t>
  </si>
  <si>
    <t>Transport semaines (3jrs)-Alain</t>
  </si>
  <si>
    <t>Achat de 2 paquet de gangs/Test ADN</t>
  </si>
  <si>
    <t>Transport maison-bureau/pr envoi docs urgent</t>
  </si>
  <si>
    <t>Transport maison-ville-maison/pr achat lampe hallogéne</t>
  </si>
  <si>
    <t>Achat Gazoil / 1 voiture louée</t>
  </si>
  <si>
    <t>Transport semaines (3jrs)-Michel</t>
  </si>
  <si>
    <t>Transport/courses en ville-buro-inspection du travail-bur</t>
  </si>
  <si>
    <t>Transport/courses en ville-buro-ipres-ccs-buro</t>
  </si>
  <si>
    <t>Transport semaine (5jrs) Alain</t>
  </si>
  <si>
    <t>Transport semaine (5jrs) Michel</t>
  </si>
  <si>
    <t>Transport semaine (5jrs) / E2</t>
  </si>
  <si>
    <t>Transport divers/(maison-buro-agence de loca-maison)x2</t>
  </si>
  <si>
    <t>Transport semaine (4jrs) / E3</t>
  </si>
  <si>
    <t>Bonus opération E2</t>
  </si>
  <si>
    <t>Transport / Alain-buro- ministére de l'environnement</t>
  </si>
  <si>
    <t>03/10/SALF02AH</t>
  </si>
  <si>
    <t>03/10/SALF05AH</t>
  </si>
  <si>
    <t>03/10/SALF04AH</t>
  </si>
  <si>
    <t>03/10/SALF06AH</t>
  </si>
  <si>
    <t>03/10/SALF07AH</t>
  </si>
  <si>
    <t>04/10/SALF06F03</t>
  </si>
  <si>
    <t>04/10/SALF06F01</t>
  </si>
  <si>
    <t>04/10/SALF06F02</t>
  </si>
  <si>
    <t>04/10/SALF06AH</t>
  </si>
  <si>
    <t>05/10/SALF06F04</t>
  </si>
  <si>
    <t>05/10/SALF06AH</t>
  </si>
  <si>
    <t>06/10/SALF02F05</t>
  </si>
  <si>
    <t>06/10/SALF06AH</t>
  </si>
  <si>
    <t>Achat divers produits d'entretien</t>
  </si>
  <si>
    <t xml:space="preserve">25/10/SALF04FAH </t>
  </si>
  <si>
    <t xml:space="preserve">25/10/SALF07FAH </t>
  </si>
  <si>
    <t>25/10/SALF07AH</t>
  </si>
  <si>
    <t xml:space="preserve">24/10/SALF04FAH </t>
  </si>
  <si>
    <t>Transport buro-banque-buro/Michel</t>
  </si>
  <si>
    <t>Transport buro-PORT/E2</t>
  </si>
  <si>
    <t>Achat puce-E3</t>
  </si>
  <si>
    <t>Transport / pour presse papier</t>
  </si>
  <si>
    <t>Transport ville/E3</t>
  </si>
  <si>
    <t>06/10/SALF07F06</t>
  </si>
  <si>
    <t>06/10/SALF07F07</t>
  </si>
  <si>
    <t>07/10/SALF05F08</t>
  </si>
  <si>
    <t>07/10/SALF05AH</t>
  </si>
  <si>
    <t>07/10/SALF07F09</t>
  </si>
  <si>
    <t>07/10/SALF07F10</t>
  </si>
  <si>
    <t>10/10/SALF04F11</t>
  </si>
  <si>
    <t>10/10/SALF04F12</t>
  </si>
  <si>
    <t>10/10/SALF04F13</t>
  </si>
  <si>
    <t>10/10/SALF05F14</t>
  </si>
  <si>
    <t>11/10/SALF06F16</t>
  </si>
  <si>
    <t>13/09/SALF02F17</t>
  </si>
  <si>
    <t>13/10/SALF05F18</t>
  </si>
  <si>
    <t>14/10/SALF07AH</t>
  </si>
  <si>
    <t>17/10/SALF02F19</t>
  </si>
  <si>
    <t>18/10/SALF04F13</t>
  </si>
  <si>
    <t xml:space="preserve">18/10/SALF04F14 </t>
  </si>
  <si>
    <t>18/10/SALF07F15</t>
  </si>
  <si>
    <t>18/10/SALF07F16</t>
  </si>
  <si>
    <t>18/10/SALF07F17</t>
  </si>
  <si>
    <t>18/10/SALF07F18</t>
  </si>
  <si>
    <t xml:space="preserve">19/10/SALF04FAH </t>
  </si>
  <si>
    <t>18/10/SALF07F19</t>
  </si>
  <si>
    <t>19/10/SALF06F20</t>
  </si>
  <si>
    <t>19/10/SALF06F21</t>
  </si>
  <si>
    <t>19/10/SALF02F22</t>
  </si>
  <si>
    <t>19/10/SALF02F23</t>
  </si>
  <si>
    <t>19/10/SALF09F24</t>
  </si>
  <si>
    <t>20/10/SALF06AH</t>
  </si>
  <si>
    <t>20/10/SALF06F25</t>
  </si>
  <si>
    <t>20/10/SALF07AH</t>
  </si>
  <si>
    <t>20/10/SALF02F26</t>
  </si>
  <si>
    <t>20/10/SALF02F27</t>
  </si>
  <si>
    <t>20/10/SALF02F28</t>
  </si>
  <si>
    <t>20/10/SALF08AH</t>
  </si>
  <si>
    <t>21/10/SALF07AH</t>
  </si>
  <si>
    <t>21/10/SALF08AH</t>
  </si>
  <si>
    <t>21/10/SALF06AH</t>
  </si>
  <si>
    <t>21/10/SALF09F29</t>
  </si>
  <si>
    <t>21/10/SALF02F30</t>
  </si>
  <si>
    <t>21/10/SALF02F31</t>
  </si>
  <si>
    <t>21/10/SALF02F32</t>
  </si>
  <si>
    <t>21/10/SALF02F33</t>
  </si>
  <si>
    <t>21/10/SALF02F34</t>
  </si>
  <si>
    <t>24/10/SALF06F35</t>
  </si>
  <si>
    <t>24/10/SALF07F36</t>
  </si>
  <si>
    <t>24/10/SALF06F38</t>
  </si>
  <si>
    <t>25/10/SALF07F39</t>
  </si>
  <si>
    <t>25/10/SALF06F40</t>
  </si>
  <si>
    <t>26/10/SALF01F40</t>
  </si>
  <si>
    <t xml:space="preserve">26/10/SALF04FAH </t>
  </si>
  <si>
    <t>26/10/SALF07F41</t>
  </si>
  <si>
    <t xml:space="preserve">26/10/SALF07FAH </t>
  </si>
  <si>
    <t>Echantillonnage Braconnage</t>
  </si>
  <si>
    <t>Transport bureau-ville-bureau/E2/Courses ville</t>
  </si>
  <si>
    <t xml:space="preserve">27/10/SALF05AH </t>
  </si>
  <si>
    <t>Transport/courses en ville</t>
  </si>
  <si>
    <t>Transport cécile buro-ville-buro</t>
  </si>
  <si>
    <t xml:space="preserve">27/10/SALF04FAH </t>
  </si>
  <si>
    <t>27/10/SALF02F34</t>
  </si>
  <si>
    <t>Honnaire Avocat Maitre cissé</t>
  </si>
  <si>
    <t xml:space="preserve"> Lawyer fees</t>
  </si>
  <si>
    <t>Transport Alioune buro-ville-maison</t>
  </si>
  <si>
    <t>Salaire Alain octobre 16</t>
  </si>
  <si>
    <t>Salaire Alioune octobre 16</t>
  </si>
  <si>
    <t>Salaire E3 octobre 16</t>
  </si>
  <si>
    <t>Salaire E2 octobre 16</t>
  </si>
  <si>
    <t>Salaire Michel octobre 16</t>
  </si>
  <si>
    <t>Complémént Indemnité de stage/Seynabou</t>
  </si>
  <si>
    <t>seeddo 2iéme quinzain octobre 16</t>
  </si>
  <si>
    <t xml:space="preserve">31/10/SALF06F43 </t>
  </si>
  <si>
    <t>Transport semaine (2jrs) Alioune</t>
  </si>
  <si>
    <t xml:space="preserve">31/10/SALF06FAH </t>
  </si>
  <si>
    <t xml:space="preserve">31/10/SALF04FAH </t>
  </si>
  <si>
    <t xml:space="preserve">26/10/SALF06FAH </t>
  </si>
  <si>
    <t>Transport semaine -Alain</t>
  </si>
  <si>
    <t>Transport semaine -Alioune</t>
  </si>
  <si>
    <t>Transport semaine - Michel</t>
  </si>
  <si>
    <t>Budget Transport/déplacement-Alioune sur Kaoack</t>
  </si>
  <si>
    <t>Budget Transport/déplacement-Seynabou sur Kaoack</t>
  </si>
  <si>
    <t>31/10/SALF09FAH</t>
  </si>
  <si>
    <t>Budget Transport/Opé-Alioune sur Kaoack et Kaffrine</t>
  </si>
  <si>
    <t>Budget Transport/OPét-Seynabou sur Kaoack et Kaffrine</t>
  </si>
  <si>
    <t>Frais sur envoi wari/E3</t>
  </si>
  <si>
    <t>31/10/SALF07AH</t>
  </si>
  <si>
    <t>Transport Alioune et Seynabou-Buro-Rebeuss</t>
  </si>
  <si>
    <t>Mody</t>
  </si>
  <si>
    <t>Transport Mody-2 jours</t>
  </si>
  <si>
    <t>Media</t>
  </si>
  <si>
    <t>31/10/SALF10FAH</t>
  </si>
  <si>
    <t xml:space="preserve">31/10/SALF05AH </t>
  </si>
  <si>
    <t>Transport /courses diverses/kaolack/investigation</t>
  </si>
  <si>
    <t>Transport Maison-garage-kaolack-auberge</t>
  </si>
  <si>
    <t>Frais de séjour Hotel 2 nuités</t>
  </si>
  <si>
    <t>Divers repas et raffraichissement/Investigation E3</t>
  </si>
  <si>
    <t>07/10/SALF07F07</t>
  </si>
  <si>
    <t>Divers transport sur kaolack et passi</t>
  </si>
  <si>
    <t>07/10/SALF07F06</t>
  </si>
  <si>
    <t>Divers transport sur garage nioro-birkilane-auberge/E3</t>
  </si>
  <si>
    <t>Divers frais de transport Maison-kaolack-Marché centrale/E3</t>
  </si>
  <si>
    <t>Prime de panier 1 jour/E3/kaolack</t>
  </si>
  <si>
    <t>Hebergement/hotel/1 chambre /E3</t>
  </si>
  <si>
    <t>15/10/SALF02F23</t>
  </si>
  <si>
    <t>²</t>
  </si>
  <si>
    <t>15/10/SALF07AH</t>
  </si>
  <si>
    <t>16/10/SALF07AH</t>
  </si>
  <si>
    <t>Achat de Repas  au prisonnier du 21 au 24/10/Opé Kaolack</t>
  </si>
  <si>
    <t>Divers Dépenses de Transport du 20 au 26/10/Opé Kaolack</t>
  </si>
  <si>
    <t xml:space="preserve"> Jail Visits</t>
  </si>
  <si>
    <t>Prime de panier du 18 au 26/10 kaolack-kaffrine</t>
  </si>
  <si>
    <t>connexion internet et impression</t>
  </si>
  <si>
    <t>Hebergement/hotel/du 20 au 25/10/Opé kaolack-kaffrine</t>
  </si>
  <si>
    <t>27/10/SALF05FAH</t>
  </si>
  <si>
    <t>27/10/SALF02F43</t>
  </si>
  <si>
    <t>Divers Dépenses de Transport du 18 au 26/10/Opé Kaolack</t>
  </si>
  <si>
    <t xml:space="preserve">Divers Travaux d'impression de connexion du 18 au 26/Opé </t>
  </si>
  <si>
    <t>Restauration/Equipe Opération/Kaolack-Kaffrine</t>
  </si>
  <si>
    <t>Bureau-bque-aérop-bureau - Michel</t>
  </si>
  <si>
    <t>hebergement  Hotel 2 nuités</t>
  </si>
  <si>
    <t>26/10/SALF02F05</t>
  </si>
  <si>
    <t>27/10/SALF05F42</t>
  </si>
  <si>
    <t>Divers Dépenses de Transport du 19 au 31/10/Diourbel</t>
  </si>
  <si>
    <t>Hebergement/hotel/du 19 au 31/10/inv.Diourbel</t>
  </si>
  <si>
    <t>Prime de panier du 19 au 31/10 Diourbel</t>
  </si>
  <si>
    <t>Divers achat restauration et raffraichissement/Diourbel</t>
  </si>
  <si>
    <t>Achat cartes crédit telephonne</t>
  </si>
  <si>
    <t>29/10/SALF07AH</t>
  </si>
  <si>
    <t>Salaire Cécile Octobre 16</t>
  </si>
  <si>
    <t>27/10/SALF05AH</t>
  </si>
  <si>
    <t xml:space="preserve">28/10/SALF05R11 </t>
  </si>
  <si>
    <t xml:space="preserve">28/10/SALF04R12 </t>
  </si>
  <si>
    <t xml:space="preserve">28/10/SALF06R13 </t>
  </si>
  <si>
    <t>28/10/SALF02R14</t>
  </si>
  <si>
    <t>28/10/SALF07R16</t>
  </si>
  <si>
    <t xml:space="preserve">28/10/SALF04R17 </t>
  </si>
  <si>
    <t xml:space="preserve">28/10/SALF09R15 </t>
  </si>
  <si>
    <t xml:space="preserve">26/10/SALF09FAH </t>
  </si>
  <si>
    <t xml:space="preserve"> Investigations</t>
  </si>
  <si>
    <t>Transport 2(jrs)/E3</t>
  </si>
  <si>
    <t>Étiquettes de lignes</t>
  </si>
  <si>
    <t>Somme de spent</t>
  </si>
  <si>
    <t>Total général</t>
  </si>
  <si>
    <t>Étiquettes de colonnes</t>
  </si>
  <si>
    <t>(vide)</t>
  </si>
  <si>
    <t>Transport/courses buro-ville-Yasser /E3</t>
  </si>
  <si>
    <t>Transport /semaines Investigations/E3</t>
  </si>
  <si>
    <t>Telephone</t>
  </si>
  <si>
    <t>Département</t>
  </si>
  <si>
    <t xml:space="preserve"> 01/10/2016</t>
  </si>
  <si>
    <t>Balance</t>
  </si>
  <si>
    <t>TOTAL BANQUES</t>
  </si>
  <si>
    <t xml:space="preserve">TOTAL </t>
  </si>
  <si>
    <t>total</t>
  </si>
  <si>
    <t>Difference</t>
  </si>
  <si>
    <t>NOM</t>
  </si>
  <si>
    <t>Total reçu</t>
  </si>
  <si>
    <t>Total dépensé</t>
  </si>
  <si>
    <t>Fonds Exterieur pour le projet</t>
  </si>
  <si>
    <t>Solde comptable au 01/10/2016</t>
  </si>
  <si>
    <t>Solde comptable au 31/10/2016</t>
  </si>
  <si>
    <t>caisse</t>
  </si>
  <si>
    <t>banque</t>
  </si>
  <si>
    <t>Dépensé</t>
  </si>
  <si>
    <t>Reçu</t>
  </si>
  <si>
    <t>Comptabilité</t>
  </si>
  <si>
    <t>Réel</t>
  </si>
  <si>
    <t>Mouvements mensuels</t>
  </si>
  <si>
    <t>CBAO-36174655302-53</t>
  </si>
  <si>
    <t>CBAO-34175958901-15</t>
  </si>
  <si>
    <t>SGBS-014009815191-69</t>
  </si>
  <si>
    <t>Total Transfert</t>
  </si>
  <si>
    <t>Cécile</t>
  </si>
  <si>
    <t>Charlotte</t>
  </si>
  <si>
    <t>Seynabou</t>
  </si>
  <si>
    <t>Management</t>
  </si>
  <si>
    <t>Investigations</t>
  </si>
  <si>
    <t>Agios 3TR2016</t>
  </si>
  <si>
    <t>Bank charges</t>
  </si>
  <si>
    <t>CBAO</t>
  </si>
  <si>
    <t>Facture femme de ménage 09/16</t>
  </si>
  <si>
    <t>Salaire Alain sept 2016</t>
  </si>
  <si>
    <t>Personnel</t>
  </si>
  <si>
    <t>Cash book</t>
  </si>
  <si>
    <t>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</si>
</sst>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\ _€_-;\-* #,##0\ _€_-;_-* &quot;-&quot;??\ _€_-;_-@_-"/>
    <numFmt numFmtId="166" formatCode="_-* #,##0.0\ _€_-;\-* #,##0.0\ _€_-;_-* &quot;-&quot;??\ _€_-;_-@_-"/>
    <numFmt numFmtId="167" formatCode="#,##0.00\ _A_r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81FFE7"/>
        <bgColor indexed="64"/>
      </patternFill>
    </fill>
    <fill>
      <patternFill patternType="solid">
        <fgColor rgb="FF89F7B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8FEBA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0" fontId="4" fillId="0" borderId="0"/>
  </cellStyleXfs>
  <cellXfs count="10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0" fillId="2" borderId="0" xfId="0" applyFill="1" applyAlignment="1">
      <alignment horizontal="right"/>
    </xf>
    <xf numFmtId="14" fontId="0" fillId="0" borderId="0" xfId="0" applyNumberFormat="1" applyFill="1" applyAlignment="1">
      <alignment horizontal="center" vertical="center"/>
    </xf>
    <xf numFmtId="0" fontId="0" fillId="2" borderId="0" xfId="0" applyFill="1" applyBorder="1"/>
    <xf numFmtId="0" fontId="5" fillId="2" borderId="0" xfId="0" applyFont="1" applyFill="1" applyBorder="1"/>
    <xf numFmtId="0" fontId="0" fillId="2" borderId="0" xfId="0" applyFill="1" applyBorder="1" applyAlignment="1">
      <alignment horizontal="right"/>
    </xf>
    <xf numFmtId="2" fontId="0" fillId="2" borderId="0" xfId="1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Alignment="1">
      <alignment horizontal="center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2" fontId="3" fillId="2" borderId="0" xfId="0" applyNumberFormat="1" applyFont="1" applyFill="1"/>
    <xf numFmtId="2" fontId="6" fillId="0" borderId="0" xfId="0" applyNumberFormat="1" applyFont="1" applyAlignment="1">
      <alignment horizontal="center"/>
    </xf>
    <xf numFmtId="2" fontId="6" fillId="2" borderId="0" xfId="0" applyNumberFormat="1" applyFont="1" applyFill="1" applyAlignment="1">
      <alignment horizontal="center"/>
    </xf>
    <xf numFmtId="2" fontId="6" fillId="2" borderId="0" xfId="1" applyNumberFormat="1" applyFont="1" applyFill="1" applyBorder="1" applyAlignment="1">
      <alignment horizontal="center"/>
    </xf>
    <xf numFmtId="0" fontId="7" fillId="2" borderId="0" xfId="0" applyFont="1" applyFill="1"/>
    <xf numFmtId="43" fontId="8" fillId="0" borderId="0" xfId="1" applyFont="1" applyBorder="1"/>
    <xf numFmtId="0" fontId="9" fillId="0" borderId="0" xfId="0" applyFont="1"/>
    <xf numFmtId="0" fontId="0" fillId="0" borderId="0" xfId="0" applyAlignment="1"/>
    <xf numFmtId="43" fontId="8" fillId="0" borderId="0" xfId="1" applyFont="1" applyBorder="1" applyAlignment="1">
      <alignment horizontal="left"/>
    </xf>
    <xf numFmtId="2" fontId="1" fillId="0" borderId="0" xfId="0" applyNumberFormat="1" applyFont="1" applyAlignment="1">
      <alignment horizontal="center"/>
    </xf>
    <xf numFmtId="2" fontId="1" fillId="2" borderId="0" xfId="1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10" fillId="0" borderId="0" xfId="0" applyFont="1" applyBorder="1"/>
    <xf numFmtId="2" fontId="0" fillId="0" borderId="0" xfId="0" applyNumberFormat="1" applyAlignment="1">
      <alignment horizontal="center" vertical="center"/>
    </xf>
    <xf numFmtId="0" fontId="10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0" fillId="4" borderId="0" xfId="0" applyFill="1" applyBorder="1" applyAlignment="1">
      <alignment horizontal="left"/>
    </xf>
    <xf numFmtId="2" fontId="11" fillId="2" borderId="0" xfId="0" applyNumberFormat="1" applyFont="1" applyFill="1" applyAlignment="1">
      <alignment horizontal="center"/>
    </xf>
    <xf numFmtId="0" fontId="12" fillId="0" borderId="0" xfId="0" applyFont="1" applyAlignment="1">
      <alignment horizontal="left"/>
    </xf>
    <xf numFmtId="14" fontId="6" fillId="0" borderId="0" xfId="0" applyNumberFormat="1" applyFont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6" fillId="0" borderId="0" xfId="0" applyFont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14" fontId="6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2" borderId="0" xfId="0" applyFont="1" applyFill="1" applyBorder="1" applyAlignment="1">
      <alignment horizontal="right"/>
    </xf>
    <xf numFmtId="2" fontId="6" fillId="0" borderId="0" xfId="0" applyNumberFormat="1" applyFont="1" applyAlignment="1">
      <alignment horizontal="center" vertical="center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 indent="1"/>
    </xf>
    <xf numFmtId="165" fontId="14" fillId="0" borderId="4" xfId="1" applyNumberFormat="1" applyFont="1" applyBorder="1"/>
    <xf numFmtId="14" fontId="15" fillId="5" borderId="4" xfId="2" applyNumberFormat="1" applyFont="1" applyFill="1" applyBorder="1" applyAlignment="1">
      <alignment horizontal="center"/>
    </xf>
    <xf numFmtId="0" fontId="15" fillId="5" borderId="4" xfId="2" applyFont="1" applyFill="1" applyBorder="1" applyAlignment="1">
      <alignment horizontal="center"/>
    </xf>
    <xf numFmtId="0" fontId="14" fillId="0" borderId="0" xfId="0" applyFont="1"/>
    <xf numFmtId="164" fontId="16" fillId="0" borderId="4" xfId="0" applyNumberFormat="1" applyFont="1" applyBorder="1" applyAlignment="1">
      <alignment horizontal="left"/>
    </xf>
    <xf numFmtId="164" fontId="16" fillId="0" borderId="4" xfId="0" applyNumberFormat="1" applyFont="1" applyBorder="1"/>
    <xf numFmtId="165" fontId="15" fillId="6" borderId="4" xfId="3" applyNumberFormat="1" applyFont="1" applyFill="1" applyBorder="1"/>
    <xf numFmtId="43" fontId="15" fillId="6" borderId="4" xfId="3" applyNumberFormat="1" applyFont="1" applyFill="1" applyBorder="1"/>
    <xf numFmtId="165" fontId="15" fillId="0" borderId="4" xfId="3" applyNumberFormat="1" applyFont="1" applyFill="1" applyBorder="1"/>
    <xf numFmtId="14" fontId="14" fillId="7" borderId="4" xfId="4" applyNumberFormat="1" applyFont="1" applyFill="1" applyBorder="1"/>
    <xf numFmtId="164" fontId="14" fillId="7" borderId="4" xfId="4" applyNumberFormat="1" applyFont="1" applyFill="1" applyBorder="1"/>
    <xf numFmtId="165" fontId="14" fillId="7" borderId="4" xfId="3" applyNumberFormat="1" applyFont="1" applyFill="1" applyBorder="1"/>
    <xf numFmtId="43" fontId="14" fillId="7" borderId="4" xfId="1" applyFont="1" applyFill="1" applyBorder="1"/>
    <xf numFmtId="165" fontId="15" fillId="7" borderId="4" xfId="3" applyNumberFormat="1" applyFont="1" applyFill="1" applyBorder="1"/>
    <xf numFmtId="14" fontId="14" fillId="8" borderId="0" xfId="4" applyNumberFormat="1" applyFont="1" applyFill="1" applyBorder="1"/>
    <xf numFmtId="165" fontId="14" fillId="8" borderId="0" xfId="3" applyNumberFormat="1" applyFont="1" applyFill="1" applyBorder="1"/>
    <xf numFmtId="43" fontId="14" fillId="8" borderId="0" xfId="3" applyNumberFormat="1" applyFont="1" applyFill="1" applyBorder="1"/>
    <xf numFmtId="43" fontId="14" fillId="3" borderId="4" xfId="3" applyNumberFormat="1" applyFont="1" applyFill="1" applyBorder="1"/>
    <xf numFmtId="165" fontId="17" fillId="8" borderId="0" xfId="3" applyNumberFormat="1" applyFont="1" applyFill="1" applyBorder="1" applyAlignment="1">
      <alignment horizontal="center" vertical="center"/>
    </xf>
    <xf numFmtId="166" fontId="14" fillId="8" borderId="0" xfId="3" applyNumberFormat="1" applyFont="1" applyFill="1" applyBorder="1"/>
    <xf numFmtId="0" fontId="16" fillId="9" borderId="0" xfId="4" applyFont="1" applyFill="1"/>
    <xf numFmtId="43" fontId="15" fillId="0" borderId="0" xfId="3" applyNumberFormat="1" applyFont="1"/>
    <xf numFmtId="167" fontId="16" fillId="0" borderId="5" xfId="4" applyNumberFormat="1" applyFont="1" applyBorder="1"/>
    <xf numFmtId="167" fontId="16" fillId="0" borderId="6" xfId="4" applyNumberFormat="1" applyFont="1" applyBorder="1"/>
    <xf numFmtId="43" fontId="14" fillId="8" borderId="6" xfId="3" applyNumberFormat="1" applyFont="1" applyFill="1" applyBorder="1"/>
    <xf numFmtId="165" fontId="14" fillId="0" borderId="0" xfId="1" applyNumberFormat="1" applyFont="1"/>
    <xf numFmtId="165" fontId="14" fillId="0" borderId="7" xfId="1" applyNumberFormat="1" applyFont="1" applyBorder="1"/>
    <xf numFmtId="165" fontId="14" fillId="0" borderId="8" xfId="1" applyNumberFormat="1" applyFont="1" applyBorder="1"/>
    <xf numFmtId="165" fontId="14" fillId="0" borderId="9" xfId="1" applyNumberFormat="1" applyFont="1" applyBorder="1"/>
    <xf numFmtId="165" fontId="14" fillId="0" borderId="10" xfId="1" applyNumberFormat="1" applyFont="1" applyBorder="1"/>
    <xf numFmtId="165" fontId="14" fillId="0" borderId="11" xfId="1" applyNumberFormat="1" applyFont="1" applyBorder="1"/>
    <xf numFmtId="165" fontId="14" fillId="0" borderId="12" xfId="1" applyNumberFormat="1" applyFont="1" applyBorder="1"/>
    <xf numFmtId="43" fontId="15" fillId="0" borderId="13" xfId="3" applyNumberFormat="1" applyFont="1" applyBorder="1"/>
    <xf numFmtId="43" fontId="14" fillId="8" borderId="14" xfId="3" applyNumberFormat="1" applyFont="1" applyFill="1" applyBorder="1"/>
    <xf numFmtId="14" fontId="14" fillId="8" borderId="7" xfId="4" applyNumberFormat="1" applyFont="1" applyFill="1" applyBorder="1"/>
    <xf numFmtId="14" fontId="14" fillId="8" borderId="15" xfId="4" applyNumberFormat="1" applyFont="1" applyFill="1" applyBorder="1"/>
    <xf numFmtId="165" fontId="14" fillId="8" borderId="15" xfId="3" applyNumberFormat="1" applyFont="1" applyFill="1" applyBorder="1"/>
    <xf numFmtId="43" fontId="14" fillId="8" borderId="15" xfId="3" applyNumberFormat="1" applyFont="1" applyFill="1" applyBorder="1"/>
    <xf numFmtId="43" fontId="14" fillId="8" borderId="8" xfId="3" applyNumberFormat="1" applyFont="1" applyFill="1" applyBorder="1"/>
    <xf numFmtId="14" fontId="14" fillId="8" borderId="9" xfId="4" applyNumberFormat="1" applyFont="1" applyFill="1" applyBorder="1"/>
    <xf numFmtId="165" fontId="14" fillId="8" borderId="10" xfId="3" applyNumberFormat="1" applyFont="1" applyFill="1" applyBorder="1"/>
    <xf numFmtId="14" fontId="14" fillId="8" borderId="11" xfId="4" applyNumberFormat="1" applyFont="1" applyFill="1" applyBorder="1"/>
    <xf numFmtId="165" fontId="14" fillId="8" borderId="16" xfId="3" applyNumberFormat="1" applyFont="1" applyFill="1" applyBorder="1"/>
    <xf numFmtId="166" fontId="14" fillId="8" borderId="16" xfId="3" applyNumberFormat="1" applyFont="1" applyFill="1" applyBorder="1"/>
    <xf numFmtId="165" fontId="14" fillId="8" borderId="12" xfId="3" applyNumberFormat="1" applyFont="1" applyFill="1" applyBorder="1"/>
    <xf numFmtId="43" fontId="17" fillId="8" borderId="15" xfId="3" applyFont="1" applyFill="1" applyBorder="1"/>
  </cellXfs>
  <cellStyles count="5">
    <cellStyle name="Comma 3" xfId="3"/>
    <cellStyle name="Milliers" xfId="1" builtinId="3"/>
    <cellStyle name="Normal" xfId="0" builtinId="0"/>
    <cellStyle name="Normal 2" xfId="4"/>
    <cellStyle name="Normal_Total expenses by date" xfId="2"/>
  </cellStyles>
  <dxfs count="0"/>
  <tableStyles count="0" defaultTableStyle="TableStyleMedium2" defaultPivotStyle="PivotStyleLight16"/>
  <colors>
    <mruColors>
      <color rgb="FFF8FE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BUI" refreshedDate="42706.828255555556" createdVersion="5" refreshedVersion="4" minRefreshableVersion="3" recordCount="370">
  <cacheSource type="worksheet">
    <worksheetSource ref="A1:G1048576" sheet="DATAoct16"/>
  </cacheSource>
  <cacheFields count="7">
    <cacheField name="Date" numFmtId="0">
      <sharedItems containsDate="1" containsBlank="1" containsMixedTypes="1" minDate="2016-09-20T00:00:00" maxDate="2016-11-01T00:00:00"/>
    </cacheField>
    <cacheField name="Détails" numFmtId="0">
      <sharedItems containsBlank="1"/>
    </cacheField>
    <cacheField name="Type Personnel (salaires, impots, securité sociale) - Bonus/ Lawyer Bonus ( bonus avocat, indicateur, personnel) -TravelExpenses (bus, train, taxis ville, avion, visas, vaccins) -Transport (Taxi, moto, bus) - Travel subsistence (Voyage hôtel, nourriture) - Office Materials (Consommables du bureau, papeterie, cartouches encre, photocopies extérieurs) - Rent &amp; Utilities (Locations et charges mensuelles)Flight (billet avion uniquement) -Services (prestataires extérieurs tel femme ménage, plombier etc.) -Telephone  - Internet - Bonus media (couverture médiatique, bonus journalistes) - Trust building (mise en confiance, repas, téléphone, boissons) - Bank charges (Frais fonctionnement bancaire + frais transfert) - Transfer fees (Frais western union- Jony jony etc) - Jail Visits (Visite de prisons, repas, médecin) - Editing Costs (Couts du montage audio) - Equipment (photocopieuses, ordi, mobilier) - Publications (achat de journaux dans le commerce) - Court fees (Frais de tribunaux, frais huissiers) - Lawyer fees (frais avocat)" numFmtId="0">
      <sharedItems containsBlank="1" count="24">
        <s v="Transport"/>
        <s v="Telephone"/>
        <s v="Flight"/>
        <s v="Services"/>
        <s v="Personnel"/>
        <s v="Office Material"/>
        <s v="Trust building"/>
        <s v="Travel subsistence"/>
        <s v="Transfer fees"/>
        <s v="Bank charges"/>
        <s v=" Personnel"/>
        <s v="Rent &amp; Utilities"/>
        <s v="Equipment"/>
        <s v="Internet"/>
        <s v="TravelExpenses "/>
        <s v="Bonus"/>
        <s v=" Jail Visits"/>
        <s v=" Lawyer fees"/>
        <m/>
        <s v=" "/>
        <s v="TravelExpenses" u="1"/>
        <s v=" Trust building" u="1"/>
        <s v="Office Materials" u="1"/>
        <s v="Telephon" u="1"/>
      </sharedItems>
    </cacheField>
    <cacheField name="Department (Investigations, Legal, Operations, Media, Management ,Office ,  Animal Care, Policy &amp; External Relations ( Frais de voyages à l'etranger, missions en dehors du projet) , Team Building ( Repas de l'equipe, faire une excursion)" numFmtId="0">
      <sharedItems containsBlank="1" count="8">
        <s v=" Management"/>
        <s v="Legal"/>
        <s v="Office"/>
        <s v=" Investigations"/>
        <s v="Operations"/>
        <s v="Media"/>
        <m/>
        <s v="investigations" u="1"/>
      </sharedItems>
    </cacheField>
    <cacheField name="spent" numFmtId="0">
      <sharedItems containsString="0" containsBlank="1" containsNumber="1" containsInteger="1" minValue="850" maxValue="900000"/>
    </cacheField>
    <cacheField name="nom" numFmtId="0">
      <sharedItems containsBlank="1"/>
    </cacheField>
    <cacheField name="donor" numFmtId="0">
      <sharedItems containsBlank="1" count="3">
        <s v="BONDERMAN 4"/>
        <s v="BORNFRE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BUI" refreshedDate="42706.828255671295" createdVersion="4" refreshedVersion="4" minRefreshableVersion="3" recordCount="370">
  <cacheSource type="worksheet">
    <worksheetSource ref="A1:I1048576" sheet="DATAoct16"/>
  </cacheSource>
  <cacheFields count="9">
    <cacheField name="Date" numFmtId="0">
      <sharedItems containsDate="1" containsBlank="1" containsMixedTypes="1" minDate="2016-09-20T00:00:00" maxDate="2016-11-01T00:00:00"/>
    </cacheField>
    <cacheField name="Détails" numFmtId="0">
      <sharedItems containsBlank="1"/>
    </cacheField>
    <cacheField name="Type Personnel (salaires, impots, securité sociale) - Bonus/ Lawyer Bonus ( bonus avocat, indicateur, personnel) -TravelExpenses (bus, train, taxis ville, avion, visas, vaccins) -Transport (Taxi, moto, bus) - Travel subsistence (Voyage hôtel, nourriture) - Office Materials (Consommables du bureau, papeterie, cartouches encre, photocopies extérieurs) - Rent &amp; Utilities (Locations et charges mensuelles)Flight (billet avion uniquement) -Services (prestataires extérieurs tel femme ménage, plombier etc.) -Telephone  - Internet - Bonus media (couverture médiatique, bonus journalistes) - Trust building (mise en confiance, repas, téléphone, boissons) - Bank charges (Frais fonctionnement bancaire + frais transfert) - Transfer fees (Frais western union- Jony jony etc) - Jail Visits (Visite de prisons, repas, médecin) - Editing Costs (Couts du montage audio) - Equipment (photocopieuses, ordi, mobilier) - Publications (achat de journaux dans le commerce) - Court fees (Frais de tribunaux, frais huissiers) - Lawyer fees (frais avocat)" numFmtId="0">
      <sharedItems containsBlank="1"/>
    </cacheField>
    <cacheField name="Department (Investigations, Legal, Operations, Media, Management ,Office ,  Animal Care, Policy &amp; External Relations ( Frais de voyages à l'etranger, missions en dehors du projet) , Team Building ( Repas de l'equipe, faire une excursion)" numFmtId="0">
      <sharedItems containsBlank="1"/>
    </cacheField>
    <cacheField name="spent" numFmtId="0">
      <sharedItems containsString="0" containsBlank="1" containsNumber="1" containsInteger="1" minValue="850" maxValue="900000"/>
    </cacheField>
    <cacheField name="nom" numFmtId="0">
      <sharedItems containsBlank="1" count="11">
        <s v="Cecile"/>
        <s v="Alioune"/>
        <s v="Alain"/>
        <s v="Michel"/>
        <s v="E3"/>
        <s v="CBAO"/>
        <s v="seynabou"/>
        <s v="E2"/>
        <s v="charlotte"/>
        <s v="Mody"/>
        <m/>
      </sharedItems>
    </cacheField>
    <cacheField name="donor" numFmtId="0">
      <sharedItems containsBlank="1"/>
    </cacheField>
    <cacheField name="number" numFmtId="0">
      <sharedItems containsBlank="1"/>
    </cacheField>
    <cacheField name="factur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0">
  <r>
    <d v="2016-10-03T00:00:00"/>
    <s v="Transport/Cécile bureau-Ambassade fr-Bureau"/>
    <x v="0"/>
    <x v="0"/>
    <n v="4000"/>
    <s v="Cecile"/>
    <x v="0"/>
  </r>
  <r>
    <d v="2016-10-03T00:00:00"/>
    <s v="Transport semaines/Alioune"/>
    <x v="0"/>
    <x v="1"/>
    <n v="17500"/>
    <s v="Alioune"/>
    <x v="0"/>
  </r>
  <r>
    <d v="2016-10-03T00:00:00"/>
    <s v="Transport semaines/Alain"/>
    <x v="0"/>
    <x v="1"/>
    <n v="12000"/>
    <s v="Alain"/>
    <x v="0"/>
  </r>
  <r>
    <d v="2016-10-03T00:00:00"/>
    <s v="Transport semaines/Michel"/>
    <x v="0"/>
    <x v="2"/>
    <n v="10000"/>
    <s v="Michel"/>
    <x v="0"/>
  </r>
  <r>
    <d v="2016-10-03T00:00:00"/>
    <s v="Transport 2(jrs)/E3"/>
    <x v="0"/>
    <x v="3"/>
    <n v="5000"/>
    <s v="E3"/>
    <x v="0"/>
  </r>
  <r>
    <d v="2016-10-03T00:00:00"/>
    <s v="Transport/courses buro-ville-Yasser /E3"/>
    <x v="0"/>
    <x v="2"/>
    <n v="3000"/>
    <s v="E3"/>
    <x v="0"/>
  </r>
  <r>
    <d v="2016-10-03T00:00:00"/>
    <s v="Transport Maison-garage-kaolack-auberge"/>
    <x v="0"/>
    <x v="3"/>
    <n v="29600"/>
    <s v="E3"/>
    <x v="0"/>
  </r>
  <r>
    <d v="2016-10-03T00:00:00"/>
    <s v="Transport /courses diverses/kaolack/investigation"/>
    <x v="0"/>
    <x v="3"/>
    <n v="20400"/>
    <s v="E3"/>
    <x v="0"/>
  </r>
  <r>
    <d v="2016-10-03T00:00:00"/>
    <s v="seeddo 2iéme quinzaine septembre"/>
    <x v="1"/>
    <x v="2"/>
    <n v="94000"/>
    <s v="Michel"/>
    <x v="0"/>
  </r>
  <r>
    <d v="2016-10-03T00:00:00"/>
    <s v="Frais supplémentaire/report/retour charlotte/Johanesb"/>
    <x v="2"/>
    <x v="0"/>
    <n v="50200"/>
    <s v="Michel"/>
    <x v="0"/>
  </r>
  <r>
    <d v="2016-10-03T00:00:00"/>
    <s v="Bureau-bque-aérop-bureau - Michel"/>
    <x v="0"/>
    <x v="2"/>
    <n v="5000"/>
    <s v="Michel"/>
    <x v="0"/>
  </r>
  <r>
    <d v="2016-10-03T00:00:00"/>
    <s v="Transport/Cécile bureau-Ambassade fr-Bureau"/>
    <x v="0"/>
    <x v="2"/>
    <n v="5000"/>
    <s v="Cecile"/>
    <x v="0"/>
  </r>
  <r>
    <d v="2016-10-04T00:00:00"/>
    <s v="Solde/travaux menuserie/mobilier de bureau"/>
    <x v="3"/>
    <x v="2"/>
    <n v="15000"/>
    <s v="Michel"/>
    <x v="0"/>
  </r>
  <r>
    <d v="2016-10-04T00:00:00"/>
    <s v="Salaire Alain sept 2016"/>
    <x v="4"/>
    <x v="1"/>
    <n v="220000"/>
    <s v="Alain"/>
    <x v="0"/>
  </r>
  <r>
    <d v="2016-10-05T00:00:00"/>
    <s v="Achat cartouche Imprimante bureau"/>
    <x v="5"/>
    <x v="2"/>
    <n v="19540"/>
    <s v="Michel"/>
    <x v="0"/>
  </r>
  <r>
    <d v="2016-10-05T00:00:00"/>
    <s v="Transport/achat cartouche/ville-aller &amp; retour"/>
    <x v="0"/>
    <x v="2"/>
    <n v="3000"/>
    <s v="Michel"/>
    <x v="0"/>
  </r>
  <r>
    <d v="2016-10-06T00:00:00"/>
    <s v="Restauration/Equipe Recrutement"/>
    <x v="6"/>
    <x v="0"/>
    <n v="13200"/>
    <s v="Cecile"/>
    <x v="0"/>
  </r>
  <r>
    <d v="2016-10-06T00:00:00"/>
    <s v="Transport/Cécile bureau-Gondoloise-Bureau"/>
    <x v="0"/>
    <x v="0"/>
    <n v="9000"/>
    <s v="Cecile"/>
    <x v="0"/>
  </r>
  <r>
    <d v="2016-10-06T00:00:00"/>
    <s v="Divers repas et raffraichissement/Investigation E3"/>
    <x v="6"/>
    <x v="3"/>
    <n v="17000"/>
    <s v="E3"/>
    <x v="0"/>
  </r>
  <r>
    <d v="2016-10-06T00:00:00"/>
    <s v="Frais de séjour Hotel 2 nuités"/>
    <x v="7"/>
    <x v="3"/>
    <n v="26000"/>
    <s v="E3"/>
    <x v="0"/>
  </r>
  <r>
    <d v="2016-10-06T00:00:00"/>
    <s v="Frais  de TRANFERT/WARI"/>
    <x v="8"/>
    <x v="2"/>
    <n v="2300"/>
    <s v="E3"/>
    <x v="0"/>
  </r>
  <r>
    <d v="2016-10-07T00:00:00"/>
    <s v="hebergement  Hotel 2 nuités"/>
    <x v="7"/>
    <x v="3"/>
    <n v="15000"/>
    <s v="E3"/>
    <x v="0"/>
  </r>
  <r>
    <d v="2016-10-07T00:00:00"/>
    <s v="Agios 3TR2016"/>
    <x v="9"/>
    <x v="2"/>
    <n v="54139"/>
    <s v="CBAO"/>
    <x v="0"/>
  </r>
  <r>
    <d v="2016-10-07T00:00:00"/>
    <s v="Avance /impression Dépliant NOIR EAGLE"/>
    <x v="5"/>
    <x v="2"/>
    <n v="60000"/>
    <s v="Alioune"/>
    <x v="0"/>
  </r>
  <r>
    <d v="2016-10-07T00:00:00"/>
    <s v="Transport semaines/Alioune"/>
    <x v="0"/>
    <x v="1"/>
    <n v="5000"/>
    <s v="Alioune"/>
    <x v="0"/>
  </r>
  <r>
    <d v="2016-10-07T00:00:00"/>
    <s v="Frais  de TRANFERT/WARI"/>
    <x v="8"/>
    <x v="2"/>
    <n v="2300"/>
    <s v="E3"/>
    <x v="0"/>
  </r>
  <r>
    <d v="2016-10-07T00:00:00"/>
    <s v="Divers transport sur kaolack et passi"/>
    <x v="0"/>
    <x v="3"/>
    <n v="5400"/>
    <s v="E3"/>
    <x v="0"/>
  </r>
  <r>
    <d v="2016-10-07T00:00:00"/>
    <s v="Divers repas et raffraichissement/Investigation E3"/>
    <x v="6"/>
    <x v="3"/>
    <n v="5000"/>
    <s v="E3"/>
    <x v="0"/>
  </r>
  <r>
    <d v="2016-10-08T00:00:00"/>
    <s v="Divers transport sur garage nioro-birkilane-auberge/E3"/>
    <x v="0"/>
    <x v="3"/>
    <n v="5400"/>
    <s v="E3"/>
    <x v="0"/>
  </r>
  <r>
    <d v="2016-10-08T00:00:00"/>
    <s v="Divers repas et raffraichissement/Investigation E3"/>
    <x v="6"/>
    <x v="3"/>
    <n v="5000"/>
    <s v="E3"/>
    <x v="0"/>
  </r>
  <r>
    <d v="2016-10-10T00:00:00"/>
    <s v="Frais de séjour Hotel 2 nuités"/>
    <x v="7"/>
    <x v="3"/>
    <n v="22000"/>
    <s v="E3"/>
    <x v="0"/>
  </r>
  <r>
    <d v="2016-10-10T00:00:00"/>
    <s v="Facture femme de ménage 09/16"/>
    <x v="3"/>
    <x v="2"/>
    <n v="104050"/>
    <s v="CBAO"/>
    <x v="0"/>
  </r>
  <r>
    <s v="10//10/2016"/>
    <s v="Transport Michel Buro-banque -Buro"/>
    <x v="0"/>
    <x v="2"/>
    <n v="3000"/>
    <s v="Michel"/>
    <x v="0"/>
  </r>
  <r>
    <d v="2016-10-10T00:00:00"/>
    <s v="Achat cartouche Imprimante bureau"/>
    <x v="5"/>
    <x v="2"/>
    <n v="23760"/>
    <s v="Alain"/>
    <x v="0"/>
  </r>
  <r>
    <d v="2016-10-10T00:00:00"/>
    <s v="Achat cartouche Imprimante bureau"/>
    <x v="5"/>
    <x v="2"/>
    <n v="25200"/>
    <s v="Alain"/>
    <x v="0"/>
  </r>
  <r>
    <d v="2016-10-10T00:00:00"/>
    <s v="Achat Ramette papier"/>
    <x v="5"/>
    <x v="2"/>
    <n v="2200"/>
    <s v="Alain"/>
    <x v="0"/>
  </r>
  <r>
    <d v="2016-10-10T00:00:00"/>
    <s v="Transport Alain/courses ville"/>
    <x v="0"/>
    <x v="2"/>
    <n v="4000"/>
    <s v="Alain"/>
    <x v="0"/>
  </r>
  <r>
    <d v="2016-10-10T00:00:00"/>
    <s v="Solde /impression Dépliant NOIR EAGLE"/>
    <x v="5"/>
    <x v="2"/>
    <n v="65000"/>
    <s v="Alioune"/>
    <x v="0"/>
  </r>
  <r>
    <d v="2016-10-10T00:00:00"/>
    <s v="Transport semaines/Alioune"/>
    <x v="0"/>
    <x v="1"/>
    <n v="12500"/>
    <s v="Alioune"/>
    <x v="0"/>
  </r>
  <r>
    <d v="2016-10-10T00:00:00"/>
    <s v="Transport semaines/Alain"/>
    <x v="0"/>
    <x v="1"/>
    <n v="10000"/>
    <s v="Alain"/>
    <x v="0"/>
  </r>
  <r>
    <d v="2016-10-10T00:00:00"/>
    <s v="Transport /semaines Investigations/E3"/>
    <x v="0"/>
    <x v="3"/>
    <n v="10000"/>
    <s v="E3"/>
    <x v="0"/>
  </r>
  <r>
    <d v="2016-10-10T00:00:00"/>
    <s v="Transport semaines/Michel"/>
    <x v="0"/>
    <x v="2"/>
    <n v="10000"/>
    <s v="Michel"/>
    <x v="0"/>
  </r>
  <r>
    <d v="2016-10-11T00:00:00"/>
    <s v="Salaire Charlotte mois de Septembre"/>
    <x v="10"/>
    <x v="0"/>
    <n v="900000"/>
    <s v="CBAO"/>
    <x v="1"/>
  </r>
  <r>
    <d v="2016-10-11T00:00:00"/>
    <s v="Loyer Bureau septembre 16"/>
    <x v="11"/>
    <x v="2"/>
    <n v="226927"/>
    <s v="CBAO"/>
    <x v="0"/>
  </r>
  <r>
    <d v="2016-10-11T00:00:00"/>
    <s v="Complément Loyer Bureau septembre 16"/>
    <x v="11"/>
    <x v="2"/>
    <n v="6173"/>
    <s v="CBAO"/>
    <x v="1"/>
  </r>
  <r>
    <d v="2016-10-13T00:00:00"/>
    <s v="Transport cécile Buro-gondelier -Buro"/>
    <x v="0"/>
    <x v="2"/>
    <n v="7000"/>
    <s v="Cecile"/>
    <x v="1"/>
  </r>
  <r>
    <d v="2016-10-13T00:00:00"/>
    <s v="Restauration/Equipe Recrutement"/>
    <x v="6"/>
    <x v="0"/>
    <n v="20700"/>
    <s v="Cecile"/>
    <x v="1"/>
  </r>
  <r>
    <d v="2016-10-13T00:00:00"/>
    <s v="Achat puce portable"/>
    <x v="1"/>
    <x v="1"/>
    <n v="1000"/>
    <s v="Alioune"/>
    <x v="1"/>
  </r>
  <r>
    <d v="2016-10-14T00:00:00"/>
    <s v="Transport E3 Buro-ville -Buro"/>
    <x v="0"/>
    <x v="2"/>
    <n v="3000"/>
    <s v="E3"/>
    <x v="1"/>
  </r>
  <r>
    <d v="2016-10-15T00:00:00"/>
    <s v="Divers frais de transport Maison-kaolack-Marché centrale/E3"/>
    <x v="0"/>
    <x v="3"/>
    <n v="7400"/>
    <s v="E3"/>
    <x v="1"/>
  </r>
  <r>
    <d v="2016-10-15T00:00:00"/>
    <s v="Restauration/Equipe Recrutement"/>
    <x v="6"/>
    <x v="3"/>
    <n v="5000"/>
    <s v="E3"/>
    <x v="1"/>
  </r>
  <r>
    <d v="2016-10-15T00:00:00"/>
    <s v="Hebergement/hotel/1 chambre /E3"/>
    <x v="7"/>
    <x v="3"/>
    <n v="11000"/>
    <s v="Cecile"/>
    <x v="1"/>
  </r>
  <r>
    <d v="2016-10-15T00:00:00"/>
    <s v="Prime de panier 1 jour/E3/kaolack"/>
    <x v="7"/>
    <x v="3"/>
    <n v="5000"/>
    <s v="E3"/>
    <x v="1"/>
  </r>
  <r>
    <d v="2016-10-16T00:00:00"/>
    <s v="Divers frais de transport Maison-kaolack-Marché centrale/E3"/>
    <x v="0"/>
    <x v="3"/>
    <n v="5400"/>
    <s v="E3"/>
    <x v="1"/>
  </r>
  <r>
    <d v="2016-10-16T00:00:00"/>
    <s v="Restauration/Equipe Recrutement"/>
    <x v="6"/>
    <x v="3"/>
    <n v="10000"/>
    <s v="E3"/>
    <x v="1"/>
  </r>
  <r>
    <d v="2016-10-16T00:00:00"/>
    <s v="Prime de panier 1 jour/E3/kaolack"/>
    <x v="7"/>
    <x v="3"/>
    <n v="5000"/>
    <s v="E3"/>
    <x v="1"/>
  </r>
  <r>
    <d v="2016-10-16T00:00:00"/>
    <s v="Divers frais de transport Maison-kaolack-Marché centrale/E3"/>
    <x v="0"/>
    <x v="3"/>
    <n v="6200"/>
    <s v="E3"/>
    <x v="1"/>
  </r>
  <r>
    <d v="2016-10-17T00:00:00"/>
    <s v="Avance /commande Table bureau"/>
    <x v="12"/>
    <x v="2"/>
    <n v="200000"/>
    <s v="Cecile"/>
    <x v="1"/>
  </r>
  <r>
    <d v="2016-10-17T00:00:00"/>
    <s v="Transport Stagiaire  Seynabou LO/avance sur prestation"/>
    <x v="0"/>
    <x v="1"/>
    <n v="10000"/>
    <s v="seynabou"/>
    <x v="1"/>
  </r>
  <r>
    <d v="2016-10-17T00:00:00"/>
    <s v="Transport semaines(2jrs +1/2jrs)/Alioune"/>
    <x v="0"/>
    <x v="1"/>
    <n v="6250"/>
    <s v="Alioune"/>
    <x v="1"/>
  </r>
  <r>
    <d v="2016-10-17T00:00:00"/>
    <s v="Transport semaines(2jrs+1/2jrs)/Alain"/>
    <x v="0"/>
    <x v="1"/>
    <n v="5000"/>
    <s v="Alain"/>
    <x v="1"/>
  </r>
  <r>
    <d v="2016-10-17T00:00:00"/>
    <s v="Transport semaines/Michel"/>
    <x v="0"/>
    <x v="2"/>
    <n v="10000"/>
    <s v="Michel"/>
    <x v="1"/>
  </r>
  <r>
    <d v="2016-10-17T00:00:00"/>
    <s v="Transport 2(jrs+1/2jrs))/E3"/>
    <x v="0"/>
    <x v="3"/>
    <n v="3750"/>
    <s v="E3"/>
    <x v="1"/>
  </r>
  <r>
    <d v="2016-10-17T00:00:00"/>
    <s v="Seedo 2iéme quinzaine septembre"/>
    <x v="13"/>
    <x v="2"/>
    <n v="163500"/>
    <s v="Michel"/>
    <x v="1"/>
  </r>
  <r>
    <d v="2016-10-18T00:00:00"/>
    <s v="Achat diverses fournitures de bureau/Michel"/>
    <x v="5"/>
    <x v="2"/>
    <n v="20400"/>
    <s v="Michel"/>
    <x v="1"/>
  </r>
  <r>
    <d v="2016-10-18T00:00:00"/>
    <s v="Transport courses en ville/Michel"/>
    <x v="0"/>
    <x v="2"/>
    <n v="4000"/>
    <s v="Michel"/>
    <x v="1"/>
  </r>
  <r>
    <d v="2016-10-18T00:00:00"/>
    <s v="Achat verbatim"/>
    <x v="12"/>
    <x v="2"/>
    <n v="16605"/>
    <s v="Alain"/>
    <x v="1"/>
  </r>
  <r>
    <d v="2016-10-18T00:00:00"/>
    <s v="Photocopies exterieures/Code de la loi+Reluire"/>
    <x v="5"/>
    <x v="2"/>
    <n v="36000"/>
    <s v="Alain"/>
    <x v="1"/>
  </r>
  <r>
    <d v="2016-10-18T00:00:00"/>
    <s v="Achat gangs/teste ADN  Peaux/2 paquets"/>
    <x v="12"/>
    <x v="4"/>
    <n v="850"/>
    <s v="Alain"/>
    <x v="1"/>
  </r>
  <r>
    <d v="2016-10-18T00:00:00"/>
    <s v="Location 2 voitures 3jrs et 4 jrs/Opération"/>
    <x v="14"/>
    <x v="4"/>
    <n v="245000"/>
    <s v="E3"/>
    <x v="1"/>
  </r>
  <r>
    <d v="2016-10-18T00:00:00"/>
    <s v="Achat Gazoil / 2 voitures louées"/>
    <x v="14"/>
    <x v="4"/>
    <n v="60000"/>
    <s v="E3"/>
    <x v="1"/>
  </r>
  <r>
    <d v="2016-10-18T00:00:00"/>
    <s v="Transport E3 Buro-agence de location/E3"/>
    <x v="0"/>
    <x v="4"/>
    <n v="2500"/>
    <s v="E3"/>
    <x v="1"/>
  </r>
  <r>
    <d v="2016-10-18T00:00:00"/>
    <s v="Ticket Traversée Autoroute a Péage/E3"/>
    <x v="14"/>
    <x v="4"/>
    <n v="1400"/>
    <s v="E3"/>
    <x v="1"/>
  </r>
  <r>
    <d v="2016-10-18T00:00:00"/>
    <s v="Restauration/Equipe Recrutement"/>
    <x v="6"/>
    <x v="4"/>
    <n v="18000"/>
    <s v="E3"/>
    <x v="1"/>
  </r>
  <r>
    <d v="2016-10-18T00:00:00"/>
    <s v="Prime de panier 3 jours/E3/kaolack"/>
    <x v="7"/>
    <x v="4"/>
    <n v="12500"/>
    <s v="E3"/>
    <x v="1"/>
  </r>
  <r>
    <d v="2016-10-18T00:00:00"/>
    <s v="Ticket Traversée Autoroute a Péage/E3"/>
    <x v="14"/>
    <x v="4"/>
    <n v="1400"/>
    <s v="E3"/>
    <x v="1"/>
  </r>
  <r>
    <d v="2016-10-18T00:00:00"/>
    <s v="Achat Gazoil / 1 voiture louée"/>
    <x v="14"/>
    <x v="4"/>
    <n v="16000"/>
    <s v="E3"/>
    <x v="1"/>
  </r>
  <r>
    <d v="2016-10-18T00:00:00"/>
    <s v="Transport E3 -agence de location-maison/E3"/>
    <x v="0"/>
    <x v="4"/>
    <n v="1500"/>
    <s v="E3"/>
    <x v="1"/>
  </r>
  <r>
    <d v="2016-10-18T00:00:00"/>
    <s v="Transport E3 maison-buro/E3"/>
    <x v="0"/>
    <x v="4"/>
    <n v="2500"/>
    <s v="E3"/>
    <x v="1"/>
  </r>
  <r>
    <d v="2016-10-18T00:00:00"/>
    <s v="Transport E3 -agence de location-maison/E3"/>
    <x v="0"/>
    <x v="4"/>
    <n v="1500"/>
    <s v="E3"/>
    <x v="1"/>
  </r>
  <r>
    <d v="2016-10-18T00:00:00"/>
    <s v="Transport semaines (3jrs)-Alain"/>
    <x v="0"/>
    <x v="1"/>
    <n v="6000"/>
    <s v="Alain"/>
    <x v="1"/>
  </r>
  <r>
    <d v="2016-10-18T00:00:00"/>
    <s v="Achat de 2 paquet de gangs/Test ADN"/>
    <x v="12"/>
    <x v="4"/>
    <n v="850"/>
    <s v="Alain"/>
    <x v="1"/>
  </r>
  <r>
    <d v="2016-10-18T00:00:00"/>
    <s v="Transport semaines (3jrs)-Michel"/>
    <x v="0"/>
    <x v="2"/>
    <n v="6000"/>
    <s v="Michel"/>
    <x v="1"/>
  </r>
  <r>
    <d v="2016-10-18T00:00:00"/>
    <s v="Transport complément/Alioune"/>
    <x v="0"/>
    <x v="1"/>
    <n v="1000"/>
    <s v="Alioune"/>
    <x v="1"/>
  </r>
  <r>
    <d v="2016-10-18T00:00:00"/>
    <s v="Transport complément/Alain"/>
    <x v="0"/>
    <x v="1"/>
    <n v="1000"/>
    <s v="Alain"/>
    <x v="1"/>
  </r>
  <r>
    <d v="2016-10-18T00:00:00"/>
    <s v="Transport complément/Michel"/>
    <x v="0"/>
    <x v="2"/>
    <n v="1000"/>
    <s v="Michel"/>
    <x v="1"/>
  </r>
  <r>
    <d v="2016-10-18T00:00:00"/>
    <s v="Transport compément/E3"/>
    <x v="0"/>
    <x v="3"/>
    <n v="1000"/>
    <s v="E3"/>
    <x v="1"/>
  </r>
  <r>
    <d v="2016-10-18T00:00:00"/>
    <s v="Transport  complément/seynabou"/>
    <x v="0"/>
    <x v="1"/>
    <n v="1000"/>
    <s v="seynabou"/>
    <x v="1"/>
  </r>
  <r>
    <d v="2016-10-19T00:00:00"/>
    <s v="Transport maison-bureau/pr envoi docs urgent"/>
    <x v="0"/>
    <x v="1"/>
    <n v="2000"/>
    <s v="Alain"/>
    <x v="1"/>
  </r>
  <r>
    <d v="2016-10-19T00:00:00"/>
    <s v="Transport maison-ville-maison/pr achat lampe hallogéne"/>
    <x v="0"/>
    <x v="1"/>
    <n v="4000"/>
    <s v="Alain"/>
    <x v="1"/>
  </r>
  <r>
    <d v="2016-10-19T00:00:00"/>
    <s v="Internet bureau/sept 16"/>
    <x v="13"/>
    <x v="2"/>
    <n v="29000"/>
    <s v="Michel"/>
    <x v="1"/>
  </r>
  <r>
    <d v="2016-10-19T00:00:00"/>
    <s v="Transport/paiement internet"/>
    <x v="0"/>
    <x v="2"/>
    <n v="4000"/>
    <s v="Michel"/>
    <x v="1"/>
  </r>
  <r>
    <d v="2016-10-19T00:00:00"/>
    <s v="Ticket autoroute à péage"/>
    <x v="14"/>
    <x v="4"/>
    <n v="1400"/>
    <s v="Cecile"/>
    <x v="1"/>
  </r>
  <r>
    <d v="2016-10-19T00:00:00"/>
    <s v="Hebergement/hotel/2 chambres 6 et 8/hommes"/>
    <x v="7"/>
    <x v="4"/>
    <n v="22000"/>
    <s v="Cecile"/>
    <x v="1"/>
  </r>
  <r>
    <d v="2016-10-19T00:00:00"/>
    <s v="Hebergement/hotel/2 chambres /de deux lits/femmes"/>
    <x v="7"/>
    <x v="4"/>
    <n v="40800"/>
    <s v="seynabou"/>
    <x v="1"/>
  </r>
  <r>
    <d v="2016-10-20T00:00:00"/>
    <s v="Transport/courses en ville-buro-inspection du travail-bur"/>
    <x v="0"/>
    <x v="2"/>
    <n v="4000"/>
    <s v="Michel"/>
    <x v="1"/>
  </r>
  <r>
    <d v="2016-10-20T00:00:00"/>
    <s v="Frais sur envoi wari"/>
    <x v="8"/>
    <x v="4"/>
    <n v="19050"/>
    <s v="Michel"/>
    <x v="1"/>
  </r>
  <r>
    <d v="2016-10-20T00:00:00"/>
    <s v="Bonus opération/Agents Police"/>
    <x v="15"/>
    <x v="4"/>
    <n v="125000"/>
    <s v="Cecile"/>
    <x v="1"/>
  </r>
  <r>
    <d v="2016-10-20T00:00:00"/>
    <s v="Achat cadenas"/>
    <x v="12"/>
    <x v="4"/>
    <n v="1000"/>
    <s v="Cecile"/>
    <x v="1"/>
  </r>
  <r>
    <d v="2016-10-20T00:00:00"/>
    <s v="Achat raffraichissement/Opération"/>
    <x v="7"/>
    <x v="4"/>
    <n v="8400"/>
    <s v="Cecile"/>
    <x v="1"/>
  </r>
  <r>
    <d v="2016-10-20T00:00:00"/>
    <s v="Transport E2  du jour/E2"/>
    <x v="0"/>
    <x v="4"/>
    <n v="2000"/>
    <s v="E2"/>
    <x v="1"/>
  </r>
  <r>
    <d v="2016-10-20T00:00:00"/>
    <s v="Transport E2- Dakar-Kaolack/E2"/>
    <x v="0"/>
    <x v="4"/>
    <n v="4000"/>
    <s v="E2"/>
    <x v="1"/>
  </r>
  <r>
    <d v="2016-09-20T00:00:00"/>
    <s v="Prime de panier 1/2 jours/E2/kaolack"/>
    <x v="7"/>
    <x v="4"/>
    <n v="2500"/>
    <s v="E2"/>
    <x v="1"/>
  </r>
  <r>
    <d v="2016-09-21T00:00:00"/>
    <s v="Prime de panier 1 jours/E2/kaolack"/>
    <x v="7"/>
    <x v="4"/>
    <n v="5000"/>
    <s v="E2"/>
    <x v="1"/>
  </r>
  <r>
    <d v="2016-10-21T00:00:00"/>
    <s v="Transport divers/Kaolack"/>
    <x v="7"/>
    <x v="4"/>
    <n v="1500"/>
    <s v="E2"/>
    <x v="1"/>
  </r>
  <r>
    <d v="2016-10-21T00:00:00"/>
    <s v="Transport/courses en ville-buro-ipres-ccs-buro"/>
    <x v="0"/>
    <x v="2"/>
    <n v="4000"/>
    <s v="Michel"/>
    <x v="1"/>
  </r>
  <r>
    <d v="2016-10-21T00:00:00"/>
    <s v="Hebergement/hotel/2 single et 2 double /femmes"/>
    <x v="7"/>
    <x v="4"/>
    <n v="81600"/>
    <s v="seynabou"/>
    <x v="1"/>
  </r>
  <r>
    <d v="2016-10-21T00:00:00"/>
    <s v="Petit Déjeuner/2 Agents DPN"/>
    <x v="7"/>
    <x v="4"/>
    <n v="4000"/>
    <s v="Cecile"/>
    <x v="1"/>
  </r>
  <r>
    <d v="2016-10-21T00:00:00"/>
    <s v="Bonus opération/Agents DPN/Equipe 1"/>
    <x v="15"/>
    <x v="4"/>
    <n v="90000"/>
    <s v="Cecile"/>
    <x v="1"/>
  </r>
  <r>
    <d v="2016-10-21T00:00:00"/>
    <s v="Bonus opération/Agents DPN/Equipe 2"/>
    <x v="15"/>
    <x v="4"/>
    <n v="90000"/>
    <s v="Cecile"/>
    <x v="1"/>
  </r>
  <r>
    <d v="2016-10-21T00:00:00"/>
    <s v="Bonus Gasoil/Agents Police"/>
    <x v="15"/>
    <x v="4"/>
    <n v="15000"/>
    <s v="Cecile"/>
    <x v="1"/>
  </r>
  <r>
    <d v="2016-10-21T00:00:00"/>
    <s v="Ticket autoroute à péage"/>
    <x v="14"/>
    <x v="4"/>
    <n v="1400"/>
    <s v="Cecile"/>
    <x v="1"/>
  </r>
  <r>
    <d v="2016-10-24T00:00:00"/>
    <s v="Frais sur envoi wari"/>
    <x v="8"/>
    <x v="4"/>
    <n v="1800"/>
    <s v="Michel"/>
    <x v="1"/>
  </r>
  <r>
    <d v="2016-10-24T00:00:00"/>
    <s v="Bonus opération E3"/>
    <x v="15"/>
    <x v="4"/>
    <n v="100000"/>
    <s v="E3"/>
    <x v="1"/>
  </r>
  <r>
    <d v="2016-10-24T00:00:00"/>
    <s v="Frais sur envoi wari"/>
    <x v="8"/>
    <x v="4"/>
    <n v="1300"/>
    <s v="Michel"/>
    <x v="1"/>
  </r>
  <r>
    <d v="2016-10-24T00:00:00"/>
    <s v="Transport semaine (5jrs) Alain"/>
    <x v="0"/>
    <x v="1"/>
    <n v="10000"/>
    <s v="Alain"/>
    <x v="1"/>
  </r>
  <r>
    <d v="2016-10-24T00:00:00"/>
    <s v="Transport semaine (5jrs) / E2"/>
    <x v="0"/>
    <x v="3"/>
    <n v="10000"/>
    <s v="E2"/>
    <x v="1"/>
  </r>
  <r>
    <d v="2016-10-24T00:00:00"/>
    <s v="Transport semaine (5jrs) Michel"/>
    <x v="0"/>
    <x v="2"/>
    <n v="10000"/>
    <s v="Michel"/>
    <x v="1"/>
  </r>
  <r>
    <d v="2016-10-25T00:00:00"/>
    <s v="Transport divers/(maison-buro-agence de loca-maison)x2"/>
    <x v="0"/>
    <x v="4"/>
    <n v="6800"/>
    <s v="E3"/>
    <x v="1"/>
  </r>
  <r>
    <d v="2016-10-25T00:00:00"/>
    <s v="Transport semaine (4jrs) / E3"/>
    <x v="0"/>
    <x v="3"/>
    <n v="10000"/>
    <s v="E3"/>
    <x v="1"/>
  </r>
  <r>
    <d v="2016-10-25T00:00:00"/>
    <s v="Bonus opération E2"/>
    <x v="15"/>
    <x v="4"/>
    <n v="20000"/>
    <s v="E2"/>
    <x v="1"/>
  </r>
  <r>
    <d v="2016-10-25T00:00:00"/>
    <s v="Transport / Alain-buro- ministére de l'environnement"/>
    <x v="0"/>
    <x v="1"/>
    <n v="1500"/>
    <s v="Alain"/>
    <x v="1"/>
  </r>
  <r>
    <d v="2016-10-25T00:00:00"/>
    <s v="Frais sur envoi wari"/>
    <x v="8"/>
    <x v="4"/>
    <n v="1800"/>
    <s v="Michel"/>
    <x v="1"/>
  </r>
  <r>
    <d v="2016-10-26T00:00:00"/>
    <s v="Achat divers produits d'entretien"/>
    <x v="5"/>
    <x v="2"/>
    <n v="11250"/>
    <s v="charlotte"/>
    <x v="1"/>
  </r>
  <r>
    <d v="2016-10-26T00:00:00"/>
    <s v="Transport buro-banque-buro/Michel"/>
    <x v="0"/>
    <x v="2"/>
    <n v="3000"/>
    <s v="Michel"/>
    <x v="1"/>
  </r>
  <r>
    <d v="2016-10-26T00:00:00"/>
    <s v="Transport buro-PORT/E2"/>
    <x v="0"/>
    <x v="3"/>
    <n v="1500"/>
    <s v="E2"/>
    <x v="1"/>
  </r>
  <r>
    <d v="2016-10-26T00:00:00"/>
    <s v="Transport / pour presse papier"/>
    <x v="0"/>
    <x v="1"/>
    <n v="2000"/>
    <s v="Alain"/>
    <x v="1"/>
  </r>
  <r>
    <d v="2016-10-26T00:00:00"/>
    <s v="Achat puce-E3"/>
    <x v="1"/>
    <x v="3"/>
    <n v="1000"/>
    <s v="E3"/>
    <x v="1"/>
  </r>
  <r>
    <d v="2016-10-26T00:00:00"/>
    <s v="Transport ville/E3"/>
    <x v="0"/>
    <x v="3"/>
    <n v="2000"/>
    <s v="E3"/>
    <x v="1"/>
  </r>
  <r>
    <d v="2016-10-26T00:00:00"/>
    <s v="Divers Dépenses de Transport du 18 au 26/10/Opé Kaolack"/>
    <x v="0"/>
    <x v="4"/>
    <n v="22900"/>
    <s v="seynabou"/>
    <x v="1"/>
  </r>
  <r>
    <d v="2016-10-26T00:00:00"/>
    <s v="Prime de panier du 18 au 26/10 kaolack-kaffrine"/>
    <x v="7"/>
    <x v="4"/>
    <n v="32500"/>
    <s v="seynabou"/>
    <x v="1"/>
  </r>
  <r>
    <d v="2016-10-26T00:00:00"/>
    <s v="Divers Travaux d'impression de connexion du 18 au 26/Opé "/>
    <x v="5"/>
    <x v="2"/>
    <n v="11050"/>
    <s v="seynabou"/>
    <x v="1"/>
  </r>
  <r>
    <d v="2016-10-26T00:00:00"/>
    <s v="Restauration/Equipe Opération/Kaolack-Kaffrine"/>
    <x v="6"/>
    <x v="4"/>
    <n v="16500"/>
    <s v="Cecile"/>
    <x v="1"/>
  </r>
  <r>
    <d v="2016-10-27T00:00:00"/>
    <s v="Divers Dépenses de Transport du 20 au 26/10/Opé Kaolack"/>
    <x v="0"/>
    <x v="4"/>
    <n v="33550"/>
    <s v="Alioune"/>
    <x v="1"/>
  </r>
  <r>
    <d v="2016-10-27T00:00:00"/>
    <s v="Achat de Repas  au prisonnier du 21 au 24/10/Opé Kaolack"/>
    <x v="16"/>
    <x v="4"/>
    <n v="7000"/>
    <s v="Alioune"/>
    <x v="1"/>
  </r>
  <r>
    <d v="2016-10-27T00:00:00"/>
    <s v="Hebergement/hotel/du 20 au 25/10/Opé kaolack-kaffrine"/>
    <x v="7"/>
    <x v="4"/>
    <n v="212000"/>
    <s v="Alioune"/>
    <x v="1"/>
  </r>
  <r>
    <d v="2016-10-27T00:00:00"/>
    <s v="Prime de panier du 18 au 26/10 kaolack-kaffrine"/>
    <x v="7"/>
    <x v="4"/>
    <n v="42500"/>
    <s v="Alioune"/>
    <x v="1"/>
  </r>
  <r>
    <d v="2016-10-27T00:00:00"/>
    <s v="connexion internet et impression"/>
    <x v="5"/>
    <x v="4"/>
    <n v="13450"/>
    <s v="Alioune"/>
    <x v="1"/>
  </r>
  <r>
    <d v="2016-10-27T00:00:00"/>
    <s v="Echantillonnage Braconnage"/>
    <x v="12"/>
    <x v="4"/>
    <n v="30000"/>
    <s v="Cecile"/>
    <x v="1"/>
  </r>
  <r>
    <d v="2016-10-27T00:00:00"/>
    <s v="Transport bureau-ville-bureau/E2/Courses ville"/>
    <x v="0"/>
    <x v="2"/>
    <n v="5000"/>
    <s v="E2"/>
    <x v="1"/>
  </r>
  <r>
    <d v="2016-10-27T00:00:00"/>
    <s v="Transport semaine (2jrs) Alioune"/>
    <x v="0"/>
    <x v="1"/>
    <n v="5000"/>
    <s v="Alioune"/>
    <x v="1"/>
  </r>
  <r>
    <d v="2016-10-27T00:00:00"/>
    <s v="Transport/courses en ville"/>
    <x v="0"/>
    <x v="1"/>
    <n v="2850"/>
    <s v="Alain"/>
    <x v="1"/>
  </r>
  <r>
    <d v="2016-10-28T00:00:00"/>
    <s v="Transport cécile buro-ville-buro"/>
    <x v="0"/>
    <x v="2"/>
    <n v="3000"/>
    <s v="Cecile"/>
    <x v="1"/>
  </r>
  <r>
    <d v="2016-10-28T00:00:00"/>
    <s v="Honnaire Avocat Maitre cissé"/>
    <x v="17"/>
    <x v="1"/>
    <n v="230000"/>
    <s v="CBAO"/>
    <x v="1"/>
  </r>
  <r>
    <d v="2016-10-28T00:00:00"/>
    <s v="Transport Alioune buro-ville-maison"/>
    <x v="0"/>
    <x v="1"/>
    <n v="4000"/>
    <s v="Alioune"/>
    <x v="1"/>
  </r>
  <r>
    <d v="2016-10-28T00:00:00"/>
    <s v="Salaire Alain octobre 16"/>
    <x v="10"/>
    <x v="1"/>
    <n v="220000"/>
    <s v="Alain"/>
    <x v="1"/>
  </r>
  <r>
    <d v="2016-10-28T00:00:00"/>
    <s v="Salaire Alioune octobre 16"/>
    <x v="10"/>
    <x v="1"/>
    <n v="220000"/>
    <s v="CBAO"/>
    <x v="1"/>
  </r>
  <r>
    <d v="2016-10-28T00:00:00"/>
    <s v="Salaire E3 octobre 16"/>
    <x v="10"/>
    <x v="3"/>
    <n v="150000"/>
    <s v="E3"/>
    <x v="1"/>
  </r>
  <r>
    <d v="2016-10-28T00:00:00"/>
    <s v="Salaire E2 octobre 16"/>
    <x v="10"/>
    <x v="3"/>
    <n v="150000"/>
    <s v="E2"/>
    <x v="1"/>
  </r>
  <r>
    <d v="2016-10-28T00:00:00"/>
    <s v="Salaire Michel octobre 16"/>
    <x v="10"/>
    <x v="2"/>
    <n v="280000"/>
    <s v="CBAO"/>
    <x v="1"/>
  </r>
  <r>
    <d v="2016-10-28T00:00:00"/>
    <s v="Salaire Cécile Octobre 16"/>
    <x v="10"/>
    <x v="0"/>
    <n v="700000"/>
    <s v="Cecile"/>
    <x v="1"/>
  </r>
  <r>
    <d v="2016-10-28T00:00:00"/>
    <s v="Complémént Indemnité de stage/Seynabou"/>
    <x v="10"/>
    <x v="1"/>
    <n v="15000"/>
    <s v="seynabou"/>
    <x v="1"/>
  </r>
  <r>
    <d v="2016-10-29T00:00:00"/>
    <s v="Divers Dépenses de Transport du 19 au 31/10/Diourbel"/>
    <x v="0"/>
    <x v="3"/>
    <n v="39600"/>
    <s v="E3"/>
    <x v="1"/>
  </r>
  <r>
    <d v="2016-10-29T00:00:00"/>
    <s v="Hebergement/hotel/du 19 au 31/10/inv.Diourbel"/>
    <x v="7"/>
    <x v="3"/>
    <n v="38800"/>
    <s v="E3"/>
    <x v="1"/>
  </r>
  <r>
    <d v="2016-10-29T00:00:00"/>
    <s v="Prime de panier du 19 au 31/10 Diourbel"/>
    <x v="7"/>
    <x v="3"/>
    <n v="15000"/>
    <s v="E3"/>
    <x v="1"/>
  </r>
  <r>
    <d v="2016-10-29T00:00:00"/>
    <s v="Divers achat restauration et raffraichissement/Diourbel"/>
    <x v="6"/>
    <x v="3"/>
    <n v="30000"/>
    <s v="E3"/>
    <x v="1"/>
  </r>
  <r>
    <d v="2016-10-29T00:00:00"/>
    <s v="Achat cartes crédit telephonne"/>
    <x v="1"/>
    <x v="3"/>
    <n v="3000"/>
    <s v="E3"/>
    <x v="1"/>
  </r>
  <r>
    <d v="2016-10-31T00:00:00"/>
    <s v="seeddo 2iéme quinzain octobre 16"/>
    <x v="1"/>
    <x v="2"/>
    <n v="212500"/>
    <s v="Michel"/>
    <x v="1"/>
  </r>
  <r>
    <d v="2016-10-31T00:00:00"/>
    <s v="Transport semaine -Alain"/>
    <x v="0"/>
    <x v="1"/>
    <n v="9000"/>
    <s v="Alain"/>
    <x v="1"/>
  </r>
  <r>
    <d v="2016-10-31T00:00:00"/>
    <s v="Transport semaine -Alioune"/>
    <x v="0"/>
    <x v="1"/>
    <n v="10000"/>
    <s v="Alioune"/>
    <x v="1"/>
  </r>
  <r>
    <d v="2016-10-31T00:00:00"/>
    <s v="Transport semaine - Michel"/>
    <x v="0"/>
    <x v="2"/>
    <n v="10000"/>
    <s v="Michel"/>
    <x v="1"/>
  </r>
  <r>
    <d v="2016-10-31T00:00:00"/>
    <s v="Budget Transport/déplacement-Alioune sur Kaoack"/>
    <x v="0"/>
    <x v="1"/>
    <n v="11000"/>
    <s v="Alioune"/>
    <x v="1"/>
  </r>
  <r>
    <d v="2016-10-31T00:00:00"/>
    <s v="Budget Transport/déplacement-Seynabou sur Kaoack"/>
    <x v="0"/>
    <x v="1"/>
    <n v="13000"/>
    <s v="seynabou"/>
    <x v="1"/>
  </r>
  <r>
    <d v="2016-10-31T00:00:00"/>
    <s v="Budget Transport/Opé-Alioune sur Kaoack et Kaffrine"/>
    <x v="0"/>
    <x v="1"/>
    <n v="28500"/>
    <s v="Alioune"/>
    <x v="1"/>
  </r>
  <r>
    <d v="2016-10-31T00:00:00"/>
    <s v="Budget Transport/OPét-Seynabou sur Kaoack et Kaffrine"/>
    <x v="0"/>
    <x v="1"/>
    <n v="5450"/>
    <s v="seynabou"/>
    <x v="1"/>
  </r>
  <r>
    <d v="2016-10-31T00:00:00"/>
    <s v="Transport buro-banque-buro/Michel"/>
    <x v="0"/>
    <x v="2"/>
    <n v="2000"/>
    <s v="Michel"/>
    <x v="1"/>
  </r>
  <r>
    <d v="2016-10-31T00:00:00"/>
    <s v="Frais sur envoi wari/E3"/>
    <x v="8"/>
    <x v="3"/>
    <n v="2800"/>
    <s v="E3"/>
    <x v="1"/>
  </r>
  <r>
    <d v="2016-10-31T00:00:00"/>
    <s v="Transport Alioune et Seynabou-Buro-Rebeuss"/>
    <x v="0"/>
    <x v="1"/>
    <n v="2000"/>
    <s v="Alioune"/>
    <x v="1"/>
  </r>
  <r>
    <d v="2016-10-31T00:00:00"/>
    <s v="Transport Mody-2 jours"/>
    <x v="0"/>
    <x v="5"/>
    <n v="4600"/>
    <s v="Mody"/>
    <x v="1"/>
  </r>
  <r>
    <d v="2016-10-31T00:00:00"/>
    <s v="Frais sur envoi wari/E3"/>
    <x v="8"/>
    <x v="3"/>
    <n v="1500"/>
    <s v="E3"/>
    <x v="1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9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  <r>
    <m/>
    <m/>
    <x v="18"/>
    <x v="6"/>
    <m/>
    <m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70">
  <r>
    <d v="2016-10-03T00:00:00"/>
    <s v="Transport/Cécile bureau-Ambassade fr-Bureau"/>
    <s v="Transport"/>
    <s v=" Management"/>
    <n v="4000"/>
    <x v="0"/>
    <s v="BONDERMAN 4"/>
    <s v="03/10/SALF02AH"/>
    <s v="AH"/>
  </r>
  <r>
    <d v="2016-10-03T00:00:00"/>
    <s v="Transport semaines/Alioune"/>
    <s v="Transport"/>
    <s v="Legal"/>
    <n v="17500"/>
    <x v="1"/>
    <s v="BONDERMAN 4"/>
    <s v="03/10/SALF05AH"/>
    <s v="AH"/>
  </r>
  <r>
    <d v="2016-10-03T00:00:00"/>
    <s v="Transport semaines/Alain"/>
    <s v="Transport"/>
    <s v="Legal"/>
    <n v="12000"/>
    <x v="2"/>
    <s v="BONDERMAN 4"/>
    <s v="03/10/SALF04AH"/>
    <s v="AH"/>
  </r>
  <r>
    <d v="2016-10-03T00:00:00"/>
    <s v="Transport semaines/Michel"/>
    <s v="Transport"/>
    <s v="Office"/>
    <n v="10000"/>
    <x v="3"/>
    <s v="BONDERMAN 4"/>
    <s v="03/10/SALF06AH"/>
    <s v="AH"/>
  </r>
  <r>
    <d v="2016-10-03T00:00:00"/>
    <s v="Transport 2(jrs)/E3"/>
    <s v="Transport"/>
    <s v=" Investigations"/>
    <n v="5000"/>
    <x v="4"/>
    <s v="BONDERMAN 4"/>
    <s v="03/10/SALF07AH"/>
    <s v="AH"/>
  </r>
  <r>
    <d v="2016-10-03T00:00:00"/>
    <s v="Transport/courses buro-ville-Yasser /E3"/>
    <s v="Transport"/>
    <s v="Office"/>
    <n v="3000"/>
    <x v="4"/>
    <s v="BONDERMAN 4"/>
    <s v="03/10/SALF07AH"/>
    <s v="AH"/>
  </r>
  <r>
    <d v="2016-10-03T00:00:00"/>
    <s v="Transport Maison-garage-kaolack-auberge"/>
    <s v="Transport"/>
    <s v=" Investigations"/>
    <n v="29600"/>
    <x v="4"/>
    <s v="BONDERMAN 4"/>
    <s v="03/10/SALF07AH"/>
    <s v="AH"/>
  </r>
  <r>
    <d v="2016-10-03T00:00:00"/>
    <s v="Transport /courses diverses/kaolack/investigation"/>
    <s v="Transport"/>
    <s v=" Investigations"/>
    <n v="20400"/>
    <x v="4"/>
    <s v="BONDERMAN 4"/>
    <s v="03/10/SALF07AH"/>
    <s v="AH"/>
  </r>
  <r>
    <d v="2016-10-03T00:00:00"/>
    <s v="seeddo 2iéme quinzaine septembre"/>
    <s v="Telephone"/>
    <s v="Office"/>
    <n v="94000"/>
    <x v="3"/>
    <s v="BONDERMAN 4"/>
    <s v="04/10/SALF06F01"/>
    <s v="oui"/>
  </r>
  <r>
    <d v="2016-10-03T00:00:00"/>
    <s v="Frais supplémentaire/report/retour charlotte/Johanesb"/>
    <s v="Flight"/>
    <s v=" Management"/>
    <n v="50200"/>
    <x v="3"/>
    <s v="BONDERMAN 4"/>
    <s v="04/10/SALF06F02"/>
    <s v="oui"/>
  </r>
  <r>
    <d v="2016-10-03T00:00:00"/>
    <s v="Bureau-bque-aérop-bureau - Michel"/>
    <s v="Transport"/>
    <s v="Office"/>
    <n v="5000"/>
    <x v="3"/>
    <s v="BONDERMAN 4"/>
    <s v="04/10/SALF06AH"/>
    <s v="AH"/>
  </r>
  <r>
    <d v="2016-10-03T00:00:00"/>
    <s v="Transport/Cécile bureau-Ambassade fr-Bureau"/>
    <s v="Transport"/>
    <s v="Office"/>
    <n v="5000"/>
    <x v="0"/>
    <s v="BONDERMAN 4"/>
    <s v="04/10/SALF06AH"/>
    <s v="AH"/>
  </r>
  <r>
    <d v="2016-10-04T00:00:00"/>
    <s v="Solde/travaux menuserie/mobilier de bureau"/>
    <s v="Services"/>
    <s v="Office"/>
    <n v="15000"/>
    <x v="3"/>
    <s v="BONDERMAN 4"/>
    <s v="04/10/SALF06F03"/>
    <s v="oui"/>
  </r>
  <r>
    <d v="2016-10-04T00:00:00"/>
    <s v="Salaire Alain sept 2016"/>
    <s v="Personnel"/>
    <s v="Legal"/>
    <n v="220000"/>
    <x v="2"/>
    <s v="BONDERMAN 4"/>
    <m/>
    <m/>
  </r>
  <r>
    <d v="2016-10-05T00:00:00"/>
    <s v="Achat cartouche Imprimante bureau"/>
    <s v="Office Material"/>
    <s v="Office"/>
    <n v="19540"/>
    <x v="3"/>
    <s v="BONDERMAN 4"/>
    <s v="05/10/SALF06F04"/>
    <s v="oui"/>
  </r>
  <r>
    <d v="2016-10-05T00:00:00"/>
    <s v="Transport/achat cartouche/ville-aller &amp; retour"/>
    <s v="Transport"/>
    <s v="Office"/>
    <n v="3000"/>
    <x v="3"/>
    <s v="BONDERMAN 4"/>
    <s v="05/10/SALF06AH"/>
    <s v="AH"/>
  </r>
  <r>
    <d v="2016-10-06T00:00:00"/>
    <s v="Restauration/Equipe Recrutement"/>
    <s v="Trust building"/>
    <s v=" Management"/>
    <n v="13200"/>
    <x v="0"/>
    <s v="BONDERMAN 4"/>
    <s v="06/10/SALF02F05"/>
    <s v="oui"/>
  </r>
  <r>
    <d v="2016-10-06T00:00:00"/>
    <s v="Transport/Cécile bureau-Gondoloise-Bureau"/>
    <s v="Transport"/>
    <s v=" Management"/>
    <n v="9000"/>
    <x v="0"/>
    <s v="BONDERMAN 4"/>
    <s v="06/10/SALF06AH"/>
    <s v="AH"/>
  </r>
  <r>
    <d v="2016-10-06T00:00:00"/>
    <s v="Divers repas et raffraichissement/Investigation E3"/>
    <s v="Trust building"/>
    <s v=" Investigations"/>
    <n v="17000"/>
    <x v="4"/>
    <s v="BONDERMAN 4"/>
    <s v="06/10/SALF07F06"/>
    <s v="AH"/>
  </r>
  <r>
    <d v="2016-10-06T00:00:00"/>
    <s v="Frais de séjour Hotel 2 nuités"/>
    <s v="Travel subsistence"/>
    <s v=" Investigations"/>
    <n v="26000"/>
    <x v="4"/>
    <s v="BONDERMAN 4"/>
    <s v="06/10/SALF07F06"/>
    <s v="oui"/>
  </r>
  <r>
    <d v="2016-10-06T00:00:00"/>
    <s v="Frais  de TRANFERT/WARI"/>
    <s v="Transfer fees"/>
    <s v="Office"/>
    <n v="2300"/>
    <x v="4"/>
    <s v="BONDERMAN 4"/>
    <s v="06/10/SALF07F07"/>
    <s v="oui"/>
  </r>
  <r>
    <d v="2016-10-07T00:00:00"/>
    <s v="hebergement  Hotel 2 nuités"/>
    <s v="Travel subsistence"/>
    <s v=" Investigations"/>
    <n v="15000"/>
    <x v="4"/>
    <s v="BONDERMAN 4"/>
    <s v="07/10/SALF07F07"/>
    <s v="oui"/>
  </r>
  <r>
    <d v="2016-10-07T00:00:00"/>
    <s v="Agios 3TR2016"/>
    <s v="Bank charges"/>
    <s v="Office"/>
    <n v="54139"/>
    <x v="5"/>
    <s v="BONDERMAN 4"/>
    <m/>
    <s v="oui"/>
  </r>
  <r>
    <d v="2016-10-07T00:00:00"/>
    <s v="Avance /impression Dépliant NOIR EAGLE"/>
    <s v="Office Material"/>
    <s v="Office"/>
    <n v="60000"/>
    <x v="1"/>
    <s v="BONDERMAN 4"/>
    <s v="07/10/SALF05F08"/>
    <s v="AH"/>
  </r>
  <r>
    <d v="2016-10-07T00:00:00"/>
    <s v="Transport semaines/Alioune"/>
    <s v="Transport"/>
    <s v="Legal"/>
    <n v="5000"/>
    <x v="1"/>
    <s v="BONDERMAN 4"/>
    <s v="07/10/SALF05AH"/>
    <s v="AH"/>
  </r>
  <r>
    <d v="2016-10-07T00:00:00"/>
    <s v="Frais  de TRANFERT/WARI"/>
    <s v="Transfer fees"/>
    <s v="Office"/>
    <n v="2300"/>
    <x v="4"/>
    <s v="BONDERMAN 4"/>
    <s v="07/10/SALF07F10"/>
    <s v="oui"/>
  </r>
  <r>
    <d v="2016-10-07T00:00:00"/>
    <s v="Divers transport sur kaolack et passi"/>
    <s v="Transport"/>
    <s v=" Investigations"/>
    <n v="5400"/>
    <x v="4"/>
    <s v="BONDERMAN 4"/>
    <s v="07/10/SALF07F09"/>
    <s v="AH"/>
  </r>
  <r>
    <d v="2016-10-07T00:00:00"/>
    <s v="Divers repas et raffraichissement/Investigation E3"/>
    <s v="Trust building"/>
    <s v=" Investigations"/>
    <n v="5000"/>
    <x v="4"/>
    <s v="BONDERMAN 4"/>
    <s v="07/10/SALF07F06"/>
    <s v="AH"/>
  </r>
  <r>
    <d v="2016-10-08T00:00:00"/>
    <s v="Divers transport sur garage nioro-birkilane-auberge/E3"/>
    <s v="Transport"/>
    <s v=" Investigations"/>
    <n v="5400"/>
    <x v="4"/>
    <s v="BONDERMAN 4"/>
    <s v="07/10/SALF07F09"/>
    <s v="AH"/>
  </r>
  <r>
    <d v="2016-10-08T00:00:00"/>
    <s v="Divers repas et raffraichissement/Investigation E3"/>
    <s v="Trust building"/>
    <s v=" Investigations"/>
    <n v="5000"/>
    <x v="4"/>
    <s v="BONDERMAN 4"/>
    <s v="07/10/SALF07F06"/>
    <s v="AH"/>
  </r>
  <r>
    <d v="2016-10-10T00:00:00"/>
    <s v="Frais de séjour Hotel 2 nuités"/>
    <s v="Travel subsistence"/>
    <s v=" Investigations"/>
    <n v="22000"/>
    <x v="4"/>
    <s v="BONDERMAN 4"/>
    <s v="07/10/SALF07F07"/>
    <s v="oui"/>
  </r>
  <r>
    <d v="2016-10-10T00:00:00"/>
    <s v="Facture femme de ménage 09/16"/>
    <s v="Services"/>
    <s v="Office"/>
    <n v="104050"/>
    <x v="5"/>
    <s v="BONDERMAN 4"/>
    <m/>
    <s v="oui"/>
  </r>
  <r>
    <s v="10//10/2016"/>
    <s v="Transport Michel Buro-banque -Buro"/>
    <s v="Transport"/>
    <s v="Office"/>
    <n v="3000"/>
    <x v="3"/>
    <s v="BONDERMAN 4"/>
    <s v="10/10/SALF06AH"/>
    <s v="AH"/>
  </r>
  <r>
    <d v="2016-10-10T00:00:00"/>
    <s v="Achat cartouche Imprimante bureau"/>
    <s v="Office Material"/>
    <s v="Office"/>
    <n v="23760"/>
    <x v="2"/>
    <s v="BONDERMAN 4"/>
    <s v="10/10/SALF04F11"/>
    <s v="oui"/>
  </r>
  <r>
    <d v="2016-10-10T00:00:00"/>
    <s v="Achat cartouche Imprimante bureau"/>
    <s v="Office Material"/>
    <s v="Office"/>
    <n v="25200"/>
    <x v="2"/>
    <s v="BONDERMAN 4"/>
    <s v="10/10/SALF04F12"/>
    <s v="oui"/>
  </r>
  <r>
    <d v="2016-10-10T00:00:00"/>
    <s v="Achat Ramette papier"/>
    <s v="Office Material"/>
    <s v="Office"/>
    <n v="2200"/>
    <x v="2"/>
    <s v="BONDERMAN 4"/>
    <s v="10/10/SALF04F13"/>
    <s v="oui"/>
  </r>
  <r>
    <d v="2016-10-10T00:00:00"/>
    <s v="Transport Alain/courses ville"/>
    <s v="Transport"/>
    <s v="Office"/>
    <n v="4000"/>
    <x v="2"/>
    <s v="BONDERMAN 4"/>
    <s v="10/10/SALF04AH"/>
    <s v="AH"/>
  </r>
  <r>
    <d v="2016-10-10T00:00:00"/>
    <s v="Solde /impression Dépliant NOIR EAGLE"/>
    <s v="Office Material"/>
    <s v="Office"/>
    <n v="65000"/>
    <x v="1"/>
    <s v="BONDERMAN 4"/>
    <s v="10/10/SALF05F14"/>
    <s v="oui"/>
  </r>
  <r>
    <d v="2016-10-10T00:00:00"/>
    <s v="Transport semaines/Alioune"/>
    <s v="Transport"/>
    <s v="Legal"/>
    <n v="12500"/>
    <x v="1"/>
    <s v="BONDERMAN 4"/>
    <s v="10/10/SALF05AH"/>
    <s v="AH"/>
  </r>
  <r>
    <d v="2016-10-10T00:00:00"/>
    <s v="Transport semaines/Alain"/>
    <s v="Transport"/>
    <s v="Legal"/>
    <n v="10000"/>
    <x v="2"/>
    <s v="BONDERMAN 4"/>
    <s v="10/10/SALF04AH"/>
    <s v="AH"/>
  </r>
  <r>
    <d v="2016-10-10T00:00:00"/>
    <s v="Transport /semaines Investigations/E3"/>
    <s v="Transport"/>
    <s v=" Investigations"/>
    <n v="10000"/>
    <x v="4"/>
    <s v="BONDERMAN 4"/>
    <s v="10/10/SALF07AH"/>
    <s v="AH"/>
  </r>
  <r>
    <d v="2016-10-10T00:00:00"/>
    <s v="Transport semaines/Michel"/>
    <s v="Transport"/>
    <s v="Office"/>
    <n v="10000"/>
    <x v="3"/>
    <s v="BONDERMAN 4"/>
    <s v="10/10/SALF06AH"/>
    <s v="AH"/>
  </r>
  <r>
    <d v="2016-10-11T00:00:00"/>
    <s v="Salaire Charlotte mois de Septembre"/>
    <s v=" Personnel"/>
    <s v=" Management"/>
    <n v="900000"/>
    <x v="5"/>
    <s v="BORNFREE"/>
    <s v="11/10/SALF01R"/>
    <s v="oui"/>
  </r>
  <r>
    <d v="2016-10-11T00:00:00"/>
    <s v="Loyer Bureau septembre 16"/>
    <s v="Rent &amp; Utilities"/>
    <s v="Office"/>
    <n v="226927"/>
    <x v="5"/>
    <s v="BONDERMAN 4"/>
    <s v="11/10/SALF06F16"/>
    <s v="oui"/>
  </r>
  <r>
    <d v="2016-10-11T00:00:00"/>
    <s v="Complément Loyer Bureau septembre 16"/>
    <s v="Rent &amp; Utilities"/>
    <s v="Office"/>
    <n v="6173"/>
    <x v="5"/>
    <s v="BORNFREE"/>
    <s v="11/10/SALF06F16"/>
    <s v="oui"/>
  </r>
  <r>
    <d v="2016-10-13T00:00:00"/>
    <s v="Transport cécile Buro-gondelier -Buro"/>
    <s v="Transport"/>
    <s v="Office"/>
    <n v="7000"/>
    <x v="0"/>
    <s v="BORNFREE"/>
    <s v="13/10/SALF06AH"/>
    <s v="AH"/>
  </r>
  <r>
    <d v="2016-10-13T00:00:00"/>
    <s v="Restauration/Equipe Recrutement"/>
    <s v="Trust building"/>
    <s v=" Management"/>
    <n v="20700"/>
    <x v="0"/>
    <s v="BORNFREE"/>
    <s v="13/09/SALF02F17"/>
    <s v="oui"/>
  </r>
  <r>
    <d v="2016-10-13T00:00:00"/>
    <s v="Achat puce portable"/>
    <s v="Telephone"/>
    <s v="Legal"/>
    <n v="1000"/>
    <x v="1"/>
    <s v="BORNFREE"/>
    <s v="13/10/SALF05F18"/>
    <s v="oui"/>
  </r>
  <r>
    <d v="2016-10-14T00:00:00"/>
    <s v="Transport E3 Buro-ville -Buro"/>
    <s v="Transport"/>
    <s v="Office"/>
    <n v="3000"/>
    <x v="4"/>
    <s v="BORNFREE"/>
    <s v="14/10/SALF07AH"/>
    <s v="AH"/>
  </r>
  <r>
    <d v="2016-10-15T00:00:00"/>
    <s v="Divers frais de transport Maison-kaolack-Marché centrale/E3"/>
    <s v="Transport"/>
    <s v=" Investigations"/>
    <n v="7400"/>
    <x v="4"/>
    <s v="BORNFREE"/>
    <s v="15/10/SALF07AH"/>
    <s v="AH"/>
  </r>
  <r>
    <d v="2016-10-15T00:00:00"/>
    <s v="Restauration/Equipe Recrutement"/>
    <s v="Trust building"/>
    <s v=" Investigations"/>
    <n v="5000"/>
    <x v="4"/>
    <s v="BORNFREE"/>
    <s v="15/10/SALF07AH"/>
    <s v="AH"/>
  </r>
  <r>
    <d v="2016-10-15T00:00:00"/>
    <s v="Hebergement/hotel/1 chambre /E3"/>
    <s v="Travel subsistence"/>
    <s v=" Investigations"/>
    <n v="11000"/>
    <x v="0"/>
    <s v="BORNFREE"/>
    <s v="15/10/SALF02F23"/>
    <s v="oui"/>
  </r>
  <r>
    <d v="2016-10-15T00:00:00"/>
    <s v="Prime de panier 1 jour/E3/kaolack"/>
    <s v="Travel subsistence"/>
    <s v=" Investigations"/>
    <n v="5000"/>
    <x v="4"/>
    <s v="BORNFREE"/>
    <s v="15/10/SALF07AH"/>
    <s v="AH"/>
  </r>
  <r>
    <d v="2016-10-16T00:00:00"/>
    <s v="Divers frais de transport Maison-kaolack-Marché centrale/E3"/>
    <s v="Transport"/>
    <s v=" Investigations"/>
    <n v="5400"/>
    <x v="4"/>
    <s v="BORNFREE"/>
    <s v="15/10/SALF07AH"/>
    <s v="AH"/>
  </r>
  <r>
    <d v="2016-10-16T00:00:00"/>
    <s v="Restauration/Equipe Recrutement"/>
    <s v="Trust building"/>
    <s v=" Investigations"/>
    <n v="10000"/>
    <x v="4"/>
    <s v="BORNFREE"/>
    <s v="16/10/SALF07AH"/>
    <s v="AH"/>
  </r>
  <r>
    <d v="2016-10-16T00:00:00"/>
    <s v="Prime de panier 1 jour/E3/kaolack"/>
    <s v="Travel subsistence"/>
    <s v=" Investigations"/>
    <n v="5000"/>
    <x v="4"/>
    <s v="BORNFREE"/>
    <s v="16/10/SALF07AH"/>
    <s v="AH"/>
  </r>
  <r>
    <d v="2016-10-16T00:00:00"/>
    <s v="Divers frais de transport Maison-kaolack-Marché centrale/E3"/>
    <s v="Transport"/>
    <s v=" Investigations"/>
    <n v="6200"/>
    <x v="4"/>
    <s v="BORNFREE"/>
    <s v="16/10/SALF07AH"/>
    <s v="AH"/>
  </r>
  <r>
    <d v="2016-10-17T00:00:00"/>
    <s v="Avance /commande Table bureau"/>
    <s v="Equipment"/>
    <s v="Office"/>
    <n v="200000"/>
    <x v="0"/>
    <s v="BORNFREE"/>
    <s v="17/10/SALF02F19"/>
    <s v="oui"/>
  </r>
  <r>
    <d v="2016-10-17T00:00:00"/>
    <s v="Transport Stagiaire  Seynabou LO/avance sur prestation"/>
    <s v="Transport"/>
    <s v="Legal"/>
    <n v="10000"/>
    <x v="6"/>
    <s v="BORNFREE"/>
    <s v="17/10/SALF09AH"/>
    <s v="AH"/>
  </r>
  <r>
    <d v="2016-10-17T00:00:00"/>
    <s v="Transport semaines(2jrs +1/2jrs)/Alioune"/>
    <s v="Transport"/>
    <s v="Legal"/>
    <n v="6250"/>
    <x v="1"/>
    <s v="BORNFREE"/>
    <s v="17/10/SALF05AH"/>
    <s v="AH"/>
  </r>
  <r>
    <d v="2016-10-17T00:00:00"/>
    <s v="Transport semaines(2jrs+1/2jrs)/Alain"/>
    <s v="Transport"/>
    <s v="Legal"/>
    <n v="5000"/>
    <x v="2"/>
    <s v="BORNFREE"/>
    <s v="17/10/SALF04AH"/>
    <s v="AH"/>
  </r>
  <r>
    <d v="2016-10-17T00:00:00"/>
    <s v="Transport semaines/Michel"/>
    <s v="Transport"/>
    <s v="Office"/>
    <n v="10000"/>
    <x v="3"/>
    <s v="BORNFREE"/>
    <s v="17/10/SALF06AH"/>
    <s v="AH"/>
  </r>
  <r>
    <d v="2016-10-17T00:00:00"/>
    <s v="Transport 2(jrs+1/2jrs))/E3"/>
    <s v="Transport"/>
    <s v=" Investigations"/>
    <n v="3750"/>
    <x v="4"/>
    <s v="BORNFREE"/>
    <s v="17/10/SALF07AH"/>
    <s v="AH"/>
  </r>
  <r>
    <d v="2016-10-17T00:00:00"/>
    <s v="Seedo 2iéme quinzaine septembre"/>
    <s v="Internet"/>
    <s v="Office"/>
    <n v="163500"/>
    <x v="3"/>
    <s v="BORNFREE"/>
    <s v="17/10/SALF06AH"/>
    <s v="AH"/>
  </r>
  <r>
    <d v="2016-10-18T00:00:00"/>
    <s v="Achat diverses fournitures de bureau/Michel"/>
    <s v="Office Material"/>
    <s v="Office"/>
    <n v="20400"/>
    <x v="3"/>
    <s v="BORNFREE"/>
    <s v="18/10/SALF0F11"/>
    <s v="oui"/>
  </r>
  <r>
    <d v="2016-10-18T00:00:00"/>
    <s v="Transport courses en ville/Michel"/>
    <s v="Transport"/>
    <s v="Office"/>
    <n v="4000"/>
    <x v="3"/>
    <s v="BORNFREE"/>
    <s v="18/10/SALF06AH"/>
    <s v="AH"/>
  </r>
  <r>
    <d v="2016-10-18T00:00:00"/>
    <s v="Achat verbatim"/>
    <s v="Equipment"/>
    <s v="Office"/>
    <n v="16605"/>
    <x v="2"/>
    <s v="BORNFREE"/>
    <s v="18/10/SALF04F12"/>
    <s v="oui"/>
  </r>
  <r>
    <d v="2016-10-18T00:00:00"/>
    <s v="Photocopies exterieures/Code de la loi+Reluire"/>
    <s v="Office Material"/>
    <s v="Office"/>
    <n v="36000"/>
    <x v="2"/>
    <s v="BORNFREE"/>
    <s v="18/10/SALF04F13"/>
    <s v="oui"/>
  </r>
  <r>
    <d v="2016-10-18T00:00:00"/>
    <s v="Achat gangs/teste ADN  Peaux/2 paquets"/>
    <s v="Equipment"/>
    <s v="Operations"/>
    <n v="850"/>
    <x v="2"/>
    <s v="BORNFREE"/>
    <s v="18/10/SALF04F14 "/>
    <s v="oui"/>
  </r>
  <r>
    <d v="2016-10-18T00:00:00"/>
    <s v="Location 2 voitures 3jrs et 4 jrs/Opération"/>
    <s v="TravelExpenses "/>
    <s v="Operations"/>
    <n v="245000"/>
    <x v="4"/>
    <s v="BORNFREE"/>
    <s v="18/10/SALF07F15"/>
    <s v="oui"/>
  </r>
  <r>
    <d v="2016-10-18T00:00:00"/>
    <s v="Achat Gazoil / 2 voitures louées"/>
    <s v="TravelExpenses "/>
    <s v="Operations"/>
    <n v="60000"/>
    <x v="4"/>
    <s v="BORNFREE"/>
    <s v="18/10/SALF07F16"/>
    <s v="oui"/>
  </r>
  <r>
    <d v="2016-10-18T00:00:00"/>
    <s v="Transport E3 Buro-agence de location/E3"/>
    <s v="Transport"/>
    <s v="Operations"/>
    <n v="2500"/>
    <x v="4"/>
    <s v="BORNFREE"/>
    <s v="18/10/SALF07AH"/>
    <s v="AH"/>
  </r>
  <r>
    <d v="2016-10-18T00:00:00"/>
    <s v="Ticket Traversée Autoroute a Péage/E3"/>
    <s v="TravelExpenses "/>
    <s v="Operations"/>
    <n v="1400"/>
    <x v="4"/>
    <s v="BORNFREE"/>
    <s v="18/10/SALF07F17"/>
    <s v="oui"/>
  </r>
  <r>
    <d v="2016-10-18T00:00:00"/>
    <s v="Restauration/Equipe Recrutement"/>
    <s v="Trust building"/>
    <s v="Operations"/>
    <n v="18000"/>
    <x v="4"/>
    <s v="BORNFREE"/>
    <s v="18/10/SALF07AH"/>
    <s v="AH"/>
  </r>
  <r>
    <d v="2016-10-18T00:00:00"/>
    <s v="Prime de panier 3 jours/E3/kaolack"/>
    <s v="Travel subsistence"/>
    <s v="Operations"/>
    <n v="12500"/>
    <x v="4"/>
    <s v="BORNFREE"/>
    <s v="18/10/SALF07AH"/>
    <s v="AH"/>
  </r>
  <r>
    <d v="2016-10-18T00:00:00"/>
    <s v="Ticket Traversée Autoroute a Péage/E3"/>
    <s v="TravelExpenses "/>
    <s v="Operations"/>
    <n v="1400"/>
    <x v="4"/>
    <s v="BORNFREE"/>
    <s v="18/10/SALF07F18"/>
    <s v="oui"/>
  </r>
  <r>
    <d v="2016-10-18T00:00:00"/>
    <s v="Achat Gazoil / 1 voiture louée"/>
    <s v="TravelExpenses "/>
    <s v="Operations"/>
    <n v="16000"/>
    <x v="4"/>
    <s v="BORNFREE"/>
    <s v="18/10/SALF07F19"/>
    <s v="oui"/>
  </r>
  <r>
    <d v="2016-10-18T00:00:00"/>
    <s v="Transport E3 -agence de location-maison/E3"/>
    <s v="Transport"/>
    <s v="Operations"/>
    <n v="1500"/>
    <x v="4"/>
    <s v="BORNFREE"/>
    <s v="18/10/SALF07AH"/>
    <s v="AH"/>
  </r>
  <r>
    <d v="2016-10-18T00:00:00"/>
    <s v="Transport E3 maison-buro/E3"/>
    <s v="Transport"/>
    <s v="Operations"/>
    <n v="2500"/>
    <x v="4"/>
    <s v="BORNFREE"/>
    <s v="18/10/SALF07AH"/>
    <s v="AH"/>
  </r>
  <r>
    <d v="2016-10-18T00:00:00"/>
    <s v="Transport E3 -agence de location-maison/E3"/>
    <s v="Transport"/>
    <s v="Operations"/>
    <n v="1500"/>
    <x v="4"/>
    <s v="BORNFREE"/>
    <s v="18/10/SALF07AH"/>
    <s v="AH"/>
  </r>
  <r>
    <d v="2016-10-18T00:00:00"/>
    <s v="Transport semaines (3jrs)-Alain"/>
    <s v="Transport"/>
    <s v="Legal"/>
    <n v="6000"/>
    <x v="2"/>
    <s v="BORNFREE"/>
    <s v="18/10/SALF04FAH "/>
    <s v="AH"/>
  </r>
  <r>
    <d v="2016-10-18T00:00:00"/>
    <s v="Achat de 2 paquet de gangs/Test ADN"/>
    <s v="Equipment"/>
    <s v="Operations"/>
    <n v="850"/>
    <x v="2"/>
    <s v="BORNFREE"/>
    <s v="18/10/SALF04FAH "/>
    <s v="AH"/>
  </r>
  <r>
    <d v="2016-10-18T00:00:00"/>
    <s v="Transport semaines (3jrs)-Michel"/>
    <s v="Transport"/>
    <s v="Office"/>
    <n v="6000"/>
    <x v="3"/>
    <s v="BORNFREE"/>
    <s v="18/10/SALF06AH"/>
    <s v="AH"/>
  </r>
  <r>
    <d v="2016-10-18T00:00:00"/>
    <s v="Transport complément/Alioune"/>
    <s v="Transport"/>
    <s v="Legal"/>
    <n v="1000"/>
    <x v="1"/>
    <s v="BORNFREE"/>
    <s v="18/10/SALF05AH"/>
    <s v="AH"/>
  </r>
  <r>
    <d v="2016-10-18T00:00:00"/>
    <s v="Transport complément/Alain"/>
    <s v="Transport"/>
    <s v="Legal"/>
    <n v="1000"/>
    <x v="2"/>
    <s v="BORNFREE"/>
    <s v="18/10/SALF04AH"/>
    <s v="AH"/>
  </r>
  <r>
    <d v="2016-10-18T00:00:00"/>
    <s v="Transport complément/Michel"/>
    <s v="Transport"/>
    <s v="Office"/>
    <n v="1000"/>
    <x v="3"/>
    <s v="BORNFREE"/>
    <s v="18/10/SALF06AH"/>
    <s v="AH"/>
  </r>
  <r>
    <d v="2016-10-18T00:00:00"/>
    <s v="Transport compément/E3"/>
    <s v="Transport"/>
    <s v=" Investigations"/>
    <n v="1000"/>
    <x v="4"/>
    <s v="BORNFREE"/>
    <s v="18/10/SALF07AH"/>
    <s v="AH"/>
  </r>
  <r>
    <d v="2016-10-18T00:00:00"/>
    <s v="Transport  complément/seynabou"/>
    <s v="Transport"/>
    <s v="Legal"/>
    <n v="1000"/>
    <x v="6"/>
    <s v="BORNFREE"/>
    <s v="18/10/SALF04AH"/>
    <s v="AH"/>
  </r>
  <r>
    <d v="2016-10-19T00:00:00"/>
    <s v="Transport maison-bureau/pr envoi docs urgent"/>
    <s v="Transport"/>
    <s v="Legal"/>
    <n v="2000"/>
    <x v="2"/>
    <s v="BORNFREE"/>
    <s v="19/10/SALF04FAH "/>
    <s v="AH"/>
  </r>
  <r>
    <d v="2016-10-19T00:00:00"/>
    <s v="Transport maison-ville-maison/pr achat lampe hallogéne"/>
    <s v="Transport"/>
    <s v="Legal"/>
    <n v="4000"/>
    <x v="2"/>
    <s v="BORNFREE"/>
    <s v="19/10/SALF04FAH "/>
    <s v="AH"/>
  </r>
  <r>
    <d v="2016-10-19T00:00:00"/>
    <s v="Internet bureau/sept 16"/>
    <s v="Internet"/>
    <s v="Office"/>
    <n v="29000"/>
    <x v="3"/>
    <s v="BORNFREE"/>
    <s v="19/10/SALF06F20"/>
    <s v="oui"/>
  </r>
  <r>
    <d v="2016-10-19T00:00:00"/>
    <s v="Transport/paiement internet"/>
    <s v="Transport"/>
    <s v="Office"/>
    <n v="4000"/>
    <x v="3"/>
    <s v="BORNFREE"/>
    <s v="19/10/SALF06F21"/>
    <s v="oui"/>
  </r>
  <r>
    <d v="2016-10-19T00:00:00"/>
    <s v="Ticket autoroute à péage"/>
    <s v="TravelExpenses "/>
    <s v="Operations"/>
    <n v="1400"/>
    <x v="0"/>
    <s v="BORNFREE"/>
    <s v="19/10/SALF02F22"/>
    <s v="oui"/>
  </r>
  <r>
    <d v="2016-10-19T00:00:00"/>
    <s v="Hebergement/hotel/2 chambres 6 et 8/hommes"/>
    <s v="Travel subsistence"/>
    <s v="Operations"/>
    <n v="22000"/>
    <x v="0"/>
    <s v="BORNFREE"/>
    <s v="19/10/SALF02F23"/>
    <s v="oui"/>
  </r>
  <r>
    <d v="2016-10-19T00:00:00"/>
    <s v="Hebergement/hotel/2 chambres /de deux lits/femmes"/>
    <s v="Travel subsistence"/>
    <s v="Operations"/>
    <n v="40800"/>
    <x v="6"/>
    <s v="BORNFREE"/>
    <s v="19/10/SALF09F24"/>
    <s v="oui"/>
  </r>
  <r>
    <d v="2016-10-20T00:00:00"/>
    <s v="Transport/courses en ville-buro-inspection du travail-bur"/>
    <s v="Transport"/>
    <s v="Office"/>
    <n v="4000"/>
    <x v="3"/>
    <s v="BORNFREE"/>
    <s v="20/10/SALF06AH"/>
    <s v="AH"/>
  </r>
  <r>
    <d v="2016-10-20T00:00:00"/>
    <s v="Frais sur envoi wari"/>
    <s v="Transfer fees"/>
    <s v="Operations"/>
    <n v="19050"/>
    <x v="3"/>
    <s v="BORNFREE"/>
    <s v="20/10/SALF06F25"/>
    <s v="oui"/>
  </r>
  <r>
    <d v="2016-10-20T00:00:00"/>
    <s v="Bonus opération/Agents Police"/>
    <s v="Bonus"/>
    <s v="Operations"/>
    <n v="125000"/>
    <x v="0"/>
    <s v="BORNFREE"/>
    <s v="20/10/SALF02F26"/>
    <s v="oui"/>
  </r>
  <r>
    <d v="2016-10-20T00:00:00"/>
    <s v="Achat cadenas"/>
    <s v="Equipment"/>
    <s v="Operations"/>
    <n v="1000"/>
    <x v="0"/>
    <s v="BORNFREE"/>
    <s v="20/10/SALF02F27"/>
    <s v="oui"/>
  </r>
  <r>
    <d v="2016-10-20T00:00:00"/>
    <s v="Achat raffraichissement/Opération"/>
    <s v="Travel subsistence"/>
    <s v="Operations"/>
    <n v="8400"/>
    <x v="0"/>
    <s v="BORNFREE"/>
    <s v="20/10/SALF02F28"/>
    <s v="oui"/>
  </r>
  <r>
    <d v="2016-10-20T00:00:00"/>
    <s v="Transport E2  du jour/E2"/>
    <s v="Transport"/>
    <s v="Operations"/>
    <n v="2000"/>
    <x v="7"/>
    <s v="BORNFREE"/>
    <s v="20/10/SALF08AH"/>
    <s v="AH"/>
  </r>
  <r>
    <d v="2016-10-20T00:00:00"/>
    <s v="Transport E2- Dakar-Kaolack/E2"/>
    <s v="Transport"/>
    <s v="Operations"/>
    <n v="4000"/>
    <x v="7"/>
    <s v="BORNFREE"/>
    <s v="20/10/SALF08AH"/>
    <s v="AH"/>
  </r>
  <r>
    <d v="2016-09-20T00:00:00"/>
    <s v="Prime de panier 1/2 jours/E2/kaolack"/>
    <s v="Travel subsistence"/>
    <s v="Operations"/>
    <n v="2500"/>
    <x v="7"/>
    <s v="BORNFREE"/>
    <s v="20/10/SALF07AH"/>
    <s v="AH"/>
  </r>
  <r>
    <d v="2016-09-21T00:00:00"/>
    <s v="Prime de panier 1 jours/E2/kaolack"/>
    <s v="Travel subsistence"/>
    <s v="Operations"/>
    <n v="5000"/>
    <x v="7"/>
    <s v="BORNFREE"/>
    <s v="21/10/SALF07AH"/>
    <s v="AH"/>
  </r>
  <r>
    <d v="2016-10-21T00:00:00"/>
    <s v="Transport divers/Kaolack"/>
    <s v="Travel subsistence"/>
    <s v="Operations"/>
    <n v="1500"/>
    <x v="7"/>
    <s v="BORNFREE"/>
    <s v="21/10/SALF08AH"/>
    <s v="AH"/>
  </r>
  <r>
    <d v="2016-10-21T00:00:00"/>
    <s v="Transport/courses en ville-buro-ipres-ccs-buro"/>
    <s v="Transport"/>
    <s v="Office"/>
    <n v="4000"/>
    <x v="3"/>
    <s v="BORNFREE"/>
    <s v="21/10/SALF06AH"/>
    <s v="AH"/>
  </r>
  <r>
    <d v="2016-10-21T00:00:00"/>
    <s v="Hebergement/hotel/2 single et 2 double /femmes"/>
    <s v="Travel subsistence"/>
    <s v="Operations"/>
    <n v="81600"/>
    <x v="6"/>
    <s v="BORNFREE"/>
    <s v="21/10/SALF09F29"/>
    <s v="oui"/>
  </r>
  <r>
    <d v="2016-10-21T00:00:00"/>
    <s v="Petit Déjeuner/2 Agents DPN"/>
    <s v="Travel subsistence"/>
    <s v="Operations"/>
    <n v="4000"/>
    <x v="0"/>
    <s v="BORNFREE"/>
    <s v="21/10/SALF02F30"/>
    <s v="oui"/>
  </r>
  <r>
    <d v="2016-10-21T00:00:00"/>
    <s v="Bonus opération/Agents DPN/Equipe 1"/>
    <s v="Bonus"/>
    <s v="Operations"/>
    <n v="90000"/>
    <x v="0"/>
    <s v="BORNFREE"/>
    <s v="21/10/SALF02F31"/>
    <s v="oui"/>
  </r>
  <r>
    <d v="2016-10-21T00:00:00"/>
    <s v="Bonus opération/Agents DPN/Equipe 2"/>
    <s v="Bonus"/>
    <s v="Operations"/>
    <n v="90000"/>
    <x v="0"/>
    <s v="BORNFREE"/>
    <s v="21/10/SALF02F32"/>
    <s v="oui"/>
  </r>
  <r>
    <d v="2016-10-21T00:00:00"/>
    <s v="Bonus Gasoil/Agents Police"/>
    <s v="Bonus"/>
    <s v="Operations"/>
    <n v="15000"/>
    <x v="0"/>
    <s v="BORNFREE"/>
    <s v="21/10/SALF02F33"/>
    <s v="oui"/>
  </r>
  <r>
    <d v="2016-10-21T00:00:00"/>
    <s v="Ticket autoroute à péage"/>
    <s v="TravelExpenses "/>
    <s v="Operations"/>
    <n v="1400"/>
    <x v="0"/>
    <s v="BORNFREE"/>
    <s v="21/10/SALF02F34"/>
    <s v="oui"/>
  </r>
  <r>
    <d v="2016-10-24T00:00:00"/>
    <s v="Frais sur envoi wari"/>
    <s v="Transfer fees"/>
    <s v="Operations"/>
    <n v="1800"/>
    <x v="3"/>
    <s v="BORNFREE"/>
    <s v="24/10/SALF06F35"/>
    <s v="oui"/>
  </r>
  <r>
    <d v="2016-10-24T00:00:00"/>
    <s v="Bonus opération E3"/>
    <s v="Bonus"/>
    <s v="Operations"/>
    <n v="100000"/>
    <x v="4"/>
    <s v="BORNFREE"/>
    <s v="24/10/SALF07F36"/>
    <s v="oui"/>
  </r>
  <r>
    <d v="2016-10-24T00:00:00"/>
    <s v="Frais sur envoi wari"/>
    <s v="Transfer fees"/>
    <s v="Operations"/>
    <n v="1300"/>
    <x v="3"/>
    <s v="BORNFREE"/>
    <s v="24/10/SALF06F38"/>
    <s v="oui"/>
  </r>
  <r>
    <d v="2016-10-24T00:00:00"/>
    <s v="Transport semaine (5jrs) Alain"/>
    <s v="Transport"/>
    <s v="Legal"/>
    <n v="10000"/>
    <x v="2"/>
    <s v="BORNFREE"/>
    <s v="24/10/SALF04FAH "/>
    <s v="AH"/>
  </r>
  <r>
    <d v="2016-10-24T00:00:00"/>
    <s v="Transport semaine (5jrs) / E2"/>
    <s v="Transport"/>
    <s v=" Investigations"/>
    <n v="10000"/>
    <x v="7"/>
    <s v="BORNFREE"/>
    <s v="24/10/SALF04FAH "/>
    <s v="AH"/>
  </r>
  <r>
    <d v="2016-10-24T00:00:00"/>
    <s v="Transport semaine (5jrs) Michel"/>
    <s v="Transport"/>
    <s v="Office"/>
    <n v="10000"/>
    <x v="3"/>
    <s v="BORNFREE"/>
    <s v="24/10/SALF04FAH "/>
    <s v="AH"/>
  </r>
  <r>
    <d v="2016-10-25T00:00:00"/>
    <s v="Transport divers/(maison-buro-agence de loca-maison)x2"/>
    <s v="Transport"/>
    <s v="Operations"/>
    <n v="6800"/>
    <x v="4"/>
    <s v="BORNFREE"/>
    <s v="25/10/SALF07AH"/>
    <s v="AH"/>
  </r>
  <r>
    <d v="2016-10-25T00:00:00"/>
    <s v="Transport semaine (4jrs) / E3"/>
    <s v="Transport"/>
    <s v=" Investigations"/>
    <n v="10000"/>
    <x v="4"/>
    <s v="BORNFREE"/>
    <s v="25/10/SALF07FAH "/>
    <s v="AH"/>
  </r>
  <r>
    <d v="2016-10-25T00:00:00"/>
    <s v="Bonus opération E2"/>
    <s v="Bonus"/>
    <s v="Operations"/>
    <n v="20000"/>
    <x v="7"/>
    <s v="BORNFREE"/>
    <s v="25/10/SALF07F39"/>
    <s v="oui"/>
  </r>
  <r>
    <d v="2016-10-25T00:00:00"/>
    <s v="Transport / Alain-buro- ministére de l'environnement"/>
    <s v="Transport"/>
    <s v="Legal"/>
    <n v="1500"/>
    <x v="2"/>
    <s v="BORNFREE"/>
    <s v="25/10/SALF04FAH "/>
    <s v="AH"/>
  </r>
  <r>
    <d v="2016-10-25T00:00:00"/>
    <s v="Frais sur envoi wari"/>
    <s v="Transfer fees"/>
    <s v="Operations"/>
    <n v="1800"/>
    <x v="3"/>
    <s v="BORNFREE"/>
    <s v="25/10/SALF06F40"/>
    <s v="oui"/>
  </r>
  <r>
    <d v="2016-10-26T00:00:00"/>
    <s v="Achat divers produits d'entretien"/>
    <s v="Office Material"/>
    <s v="Office"/>
    <n v="11250"/>
    <x v="8"/>
    <s v="BORNFREE"/>
    <s v="26/10/SALF01F40"/>
    <s v="oui"/>
  </r>
  <r>
    <d v="2016-10-26T00:00:00"/>
    <s v="Transport buro-banque-buro/Michel"/>
    <s v="Transport"/>
    <s v="Office"/>
    <n v="3000"/>
    <x v="3"/>
    <s v="BORNFREE"/>
    <s v="26/10/SALF06FAH "/>
    <s v="AH"/>
  </r>
  <r>
    <d v="2016-10-26T00:00:00"/>
    <s v="Transport buro-PORT/E2"/>
    <s v="Transport"/>
    <s v=" Investigations"/>
    <n v="1500"/>
    <x v="7"/>
    <s v="BORNFREE"/>
    <s v="26/10/SALF04FAH "/>
    <s v="AH"/>
  </r>
  <r>
    <d v="2016-10-26T00:00:00"/>
    <s v="Transport / pour presse papier"/>
    <s v="Transport"/>
    <s v="Legal"/>
    <n v="2000"/>
    <x v="2"/>
    <s v="BORNFREE"/>
    <s v="26/10/SALF04FAH "/>
    <s v="AH"/>
  </r>
  <r>
    <d v="2016-10-26T00:00:00"/>
    <s v="Achat puce-E3"/>
    <s v="Telephone"/>
    <s v=" Investigations"/>
    <n v="1000"/>
    <x v="4"/>
    <s v="BORNFREE"/>
    <s v="26/10/SALF07F41"/>
    <s v="oui"/>
  </r>
  <r>
    <d v="2016-10-26T00:00:00"/>
    <s v="Transport ville/E3"/>
    <s v="Transport"/>
    <s v=" Investigations"/>
    <n v="2000"/>
    <x v="4"/>
    <s v="BORNFREE"/>
    <s v="26/10/SALF07FAH "/>
    <s v="AH"/>
  </r>
  <r>
    <d v="2016-10-26T00:00:00"/>
    <s v="Divers Dépenses de Transport du 18 au 26/10/Opé Kaolack"/>
    <s v="Transport"/>
    <s v="Operations"/>
    <n v="22900"/>
    <x v="6"/>
    <s v="BORNFREE"/>
    <s v="26/10/SALF09FAH "/>
    <s v="AH"/>
  </r>
  <r>
    <d v="2016-10-26T00:00:00"/>
    <s v="Prime de panier du 18 au 26/10 kaolack-kaffrine"/>
    <s v="Travel subsistence"/>
    <s v="Operations"/>
    <n v="32500"/>
    <x v="6"/>
    <s v="BORNFREE"/>
    <s v="26/10/SALF09FAH "/>
    <s v="AH"/>
  </r>
  <r>
    <d v="2016-10-26T00:00:00"/>
    <s v="Divers Travaux d'impression de connexion du 18 au 26/Opé "/>
    <s v="Office Material"/>
    <s v="Office"/>
    <n v="11050"/>
    <x v="6"/>
    <s v="BORNFREE"/>
    <s v="26/10/SALF09FAH "/>
    <s v="AH"/>
  </r>
  <r>
    <d v="2016-10-26T00:00:00"/>
    <s v="Restauration/Equipe Opération/Kaolack-Kaffrine"/>
    <s v="Trust building"/>
    <s v="Operations"/>
    <n v="16500"/>
    <x v="0"/>
    <s v="BORNFREE"/>
    <s v="26/10/SALF02F05"/>
    <s v="oui"/>
  </r>
  <r>
    <d v="2016-10-27T00:00:00"/>
    <s v="Divers Dépenses de Transport du 20 au 26/10/Opé Kaolack"/>
    <s v="Transport"/>
    <s v="Operations"/>
    <n v="33550"/>
    <x v="1"/>
    <s v="BORNFREE"/>
    <s v="27/10/SALF05AH"/>
    <s v="AH"/>
  </r>
  <r>
    <d v="2016-10-27T00:00:00"/>
    <s v="Achat de Repas  au prisonnier du 21 au 24/10/Opé Kaolack"/>
    <s v=" Jail Visits"/>
    <s v="Operations"/>
    <n v="7000"/>
    <x v="1"/>
    <s v="BORNFREE"/>
    <s v="27/10/SALF05AH "/>
    <s v="AH"/>
  </r>
  <r>
    <d v="2016-10-27T00:00:00"/>
    <s v="Hebergement/hotel/du 20 au 25/10/Opé kaolack-kaffrine"/>
    <s v="Travel subsistence"/>
    <s v="Operations"/>
    <n v="212000"/>
    <x v="1"/>
    <s v="BORNFREE"/>
    <s v="27/10/SALF05AH "/>
    <s v="AH"/>
  </r>
  <r>
    <d v="2016-10-27T00:00:00"/>
    <s v="Prime de panier du 18 au 26/10 kaolack-kaffrine"/>
    <s v="Travel subsistence"/>
    <s v="Operations"/>
    <n v="42500"/>
    <x v="1"/>
    <s v="BORNFREE"/>
    <s v="27/10/SALF05FAH"/>
    <s v="AH"/>
  </r>
  <r>
    <d v="2016-10-27T00:00:00"/>
    <s v="connexion internet et impression"/>
    <s v="Office Material"/>
    <s v="Operations"/>
    <n v="13450"/>
    <x v="1"/>
    <s v="BORNFREE"/>
    <s v="27/10/SALF05F42"/>
    <s v="oui"/>
  </r>
  <r>
    <d v="2016-10-27T00:00:00"/>
    <s v="Echantillonnage Braconnage"/>
    <s v="Equipment"/>
    <s v="Operations"/>
    <n v="30000"/>
    <x v="0"/>
    <s v="BORNFREE"/>
    <s v="27/10/SALF02F43"/>
    <s v="oui"/>
  </r>
  <r>
    <d v="2016-10-27T00:00:00"/>
    <s v="Transport bureau-ville-bureau/E2/Courses ville"/>
    <s v="Transport"/>
    <s v="Office"/>
    <n v="5000"/>
    <x v="7"/>
    <s v="BORNFREE"/>
    <s v="27/10/SALF04FAH "/>
    <s v="AH"/>
  </r>
  <r>
    <d v="2016-10-27T00:00:00"/>
    <s v="Transport semaine (2jrs) Alioune"/>
    <s v="Transport"/>
    <s v="Legal"/>
    <n v="5000"/>
    <x v="1"/>
    <s v="BORNFREE"/>
    <s v="27/10/SALF05AH "/>
    <s v="AH"/>
  </r>
  <r>
    <d v="2016-10-27T00:00:00"/>
    <s v="Transport/courses en ville"/>
    <s v="Transport"/>
    <s v="Legal"/>
    <n v="2850"/>
    <x v="2"/>
    <s v="BORNFREE"/>
    <s v="27/10/SALF04FAH "/>
    <s v="AH"/>
  </r>
  <r>
    <d v="2016-10-28T00:00:00"/>
    <s v="Transport cécile buro-ville-buro"/>
    <s v="Transport"/>
    <s v="Office"/>
    <n v="3000"/>
    <x v="0"/>
    <s v="BORNFREE"/>
    <s v="27/10/SALF02F34"/>
    <s v="AH"/>
  </r>
  <r>
    <d v="2016-10-28T00:00:00"/>
    <s v="Honnaire Avocat Maitre cissé"/>
    <s v=" Lawyer fees"/>
    <s v="Legal"/>
    <n v="230000"/>
    <x v="5"/>
    <s v="BORNFREE"/>
    <s v="27/10/SALF05AH "/>
    <s v="AH"/>
  </r>
  <r>
    <d v="2016-10-28T00:00:00"/>
    <s v="Transport Alioune buro-ville-maison"/>
    <s v="Transport"/>
    <s v="Legal"/>
    <n v="4000"/>
    <x v="1"/>
    <s v="BORNFREE"/>
    <s v="27/10/SALF05AH "/>
    <s v="AH"/>
  </r>
  <r>
    <d v="2016-10-28T00:00:00"/>
    <s v="Salaire Alain octobre 16"/>
    <s v=" Personnel"/>
    <s v="Legal"/>
    <n v="220000"/>
    <x v="2"/>
    <s v="BORNFREE"/>
    <s v="28/10/SALF04R12 "/>
    <s v="oui"/>
  </r>
  <r>
    <d v="2016-10-28T00:00:00"/>
    <s v="Salaire Alioune octobre 16"/>
    <s v=" Personnel"/>
    <s v="Legal"/>
    <n v="220000"/>
    <x v="5"/>
    <s v="BORNFREE"/>
    <s v="28/10/SALF05R11 "/>
    <s v="oui"/>
  </r>
  <r>
    <d v="2016-10-28T00:00:00"/>
    <s v="Salaire E3 octobre 16"/>
    <s v=" Personnel"/>
    <s v=" Investigations"/>
    <n v="150000"/>
    <x v="4"/>
    <s v="BORNFREE"/>
    <s v="28/10/SALF07R16"/>
    <s v="oui"/>
  </r>
  <r>
    <d v="2016-10-28T00:00:00"/>
    <s v="Salaire E2 octobre 16"/>
    <s v=" Personnel"/>
    <s v=" Investigations"/>
    <n v="150000"/>
    <x v="7"/>
    <s v="BORNFREE"/>
    <s v="28/10/SALF04R17 "/>
    <s v="oui"/>
  </r>
  <r>
    <d v="2016-10-28T00:00:00"/>
    <s v="Salaire Michel octobre 16"/>
    <s v=" Personnel"/>
    <s v="Office"/>
    <n v="280000"/>
    <x v="5"/>
    <s v="BORNFREE"/>
    <s v="28/10/SALF06R13 "/>
    <s v="oui"/>
  </r>
  <r>
    <d v="2016-10-28T00:00:00"/>
    <s v="Salaire Cécile Octobre 16"/>
    <s v=" Personnel"/>
    <s v=" Management"/>
    <n v="700000"/>
    <x v="0"/>
    <s v="BORNFREE"/>
    <s v="28/10/SALF02R14"/>
    <s v="oui"/>
  </r>
  <r>
    <d v="2016-10-28T00:00:00"/>
    <s v="Complémént Indemnité de stage/Seynabou"/>
    <s v=" Personnel"/>
    <s v="Legal"/>
    <n v="15000"/>
    <x v="6"/>
    <s v="BORNFREE"/>
    <s v="28/10/SALF09R15 "/>
    <s v="oui"/>
  </r>
  <r>
    <d v="2016-10-29T00:00:00"/>
    <s v="Divers Dépenses de Transport du 19 au 31/10/Diourbel"/>
    <s v="Transport"/>
    <s v=" Investigations"/>
    <n v="39600"/>
    <x v="4"/>
    <s v="BORNFREE"/>
    <s v="29/10/SALF07AH"/>
    <s v="AH"/>
  </r>
  <r>
    <d v="2016-10-29T00:00:00"/>
    <s v="Hebergement/hotel/du 19 au 31/10/inv.Diourbel"/>
    <s v="Travel subsistence"/>
    <s v=" Investigations"/>
    <n v="38800"/>
    <x v="4"/>
    <s v="BORNFREE"/>
    <s v="29/10/SALF07AH"/>
    <s v="AH"/>
  </r>
  <r>
    <d v="2016-10-29T00:00:00"/>
    <s v="Prime de panier du 19 au 31/10 Diourbel"/>
    <s v="Travel subsistence"/>
    <s v=" Investigations"/>
    <n v="15000"/>
    <x v="4"/>
    <s v="BORNFREE"/>
    <s v="29/10/SALF07AH"/>
    <s v="AH"/>
  </r>
  <r>
    <d v="2016-10-29T00:00:00"/>
    <s v="Divers achat restauration et raffraichissement/Diourbel"/>
    <s v="Trust building"/>
    <s v=" Investigations"/>
    <n v="30000"/>
    <x v="4"/>
    <s v="BORNFREE"/>
    <s v="29/10/SALF07AH"/>
    <s v="AH"/>
  </r>
  <r>
    <d v="2016-10-29T00:00:00"/>
    <s v="Achat cartes crédit telephonne"/>
    <s v="Telephone"/>
    <s v=" Investigations"/>
    <n v="3000"/>
    <x v="4"/>
    <s v="BORNFREE"/>
    <s v="29/10/SALF07AH"/>
    <s v="AH"/>
  </r>
  <r>
    <d v="2016-10-31T00:00:00"/>
    <s v="seeddo 2iéme quinzain octobre 16"/>
    <s v="Telephone"/>
    <s v="Office"/>
    <n v="212500"/>
    <x v="3"/>
    <s v="BORNFREE"/>
    <s v="31/10/SALF06F43 "/>
    <s v="oui"/>
  </r>
  <r>
    <d v="2016-10-31T00:00:00"/>
    <s v="Transport semaine -Alain"/>
    <s v="Transport"/>
    <s v="Legal"/>
    <n v="9000"/>
    <x v="2"/>
    <s v="BORNFREE"/>
    <s v="31/10/SALF04FAH "/>
    <s v="AH"/>
  </r>
  <r>
    <d v="2016-10-31T00:00:00"/>
    <s v="Transport semaine -Alioune"/>
    <s v="Transport"/>
    <s v="Legal"/>
    <n v="10000"/>
    <x v="1"/>
    <s v="BORNFREE"/>
    <s v="31/10/SALF04FAH "/>
    <s v="AH"/>
  </r>
  <r>
    <d v="2016-10-31T00:00:00"/>
    <s v="Transport semaine - Michel"/>
    <s v="Transport"/>
    <s v="Office"/>
    <n v="10000"/>
    <x v="3"/>
    <s v="BORNFREE"/>
    <s v="31/10/SALF06FAH "/>
    <s v="AH"/>
  </r>
  <r>
    <d v="2016-10-31T00:00:00"/>
    <s v="Budget Transport/déplacement-Alioune sur Kaoack"/>
    <s v="Transport"/>
    <s v="Legal"/>
    <n v="11000"/>
    <x v="1"/>
    <s v="BORNFREE"/>
    <s v="31/10/SALF04FAH "/>
    <s v="AH"/>
  </r>
  <r>
    <d v="2016-10-31T00:00:00"/>
    <s v="Budget Transport/déplacement-Seynabou sur Kaoack"/>
    <s v="Transport"/>
    <s v="Legal"/>
    <n v="13000"/>
    <x v="6"/>
    <s v="BORNFREE"/>
    <s v="31/10/SALF09FAH"/>
    <s v="AH"/>
  </r>
  <r>
    <d v="2016-10-31T00:00:00"/>
    <s v="Budget Transport/Opé-Alioune sur Kaoack et Kaffrine"/>
    <s v="Transport"/>
    <s v="Legal"/>
    <n v="28500"/>
    <x v="1"/>
    <s v="BORNFREE"/>
    <s v="31/10/SALF04FAH "/>
    <s v="AH"/>
  </r>
  <r>
    <d v="2016-10-31T00:00:00"/>
    <s v="Budget Transport/OPét-Seynabou sur Kaoack et Kaffrine"/>
    <s v="Transport"/>
    <s v="Legal"/>
    <n v="5450"/>
    <x v="6"/>
    <s v="BORNFREE"/>
    <s v="31/10/SALF09FAH"/>
    <s v="AH"/>
  </r>
  <r>
    <d v="2016-10-31T00:00:00"/>
    <s v="Transport buro-banque-buro/Michel"/>
    <s v="Transport"/>
    <s v="Office"/>
    <n v="2000"/>
    <x v="3"/>
    <s v="BORNFREE"/>
    <s v="31/10/SALF06FAH "/>
    <s v="AH"/>
  </r>
  <r>
    <d v="2016-10-31T00:00:00"/>
    <s v="Frais sur envoi wari/E3"/>
    <s v="Transfer fees"/>
    <s v=" Investigations"/>
    <n v="2800"/>
    <x v="4"/>
    <s v="BORNFREE"/>
    <s v="31/10/SALF07AH"/>
    <s v="AH"/>
  </r>
  <r>
    <d v="2016-10-31T00:00:00"/>
    <s v="Transport Alioune et Seynabou-Buro-Rebeuss"/>
    <s v="Transport"/>
    <s v="Legal"/>
    <n v="2000"/>
    <x v="1"/>
    <s v="BORNFREE"/>
    <s v="31/10/SALF05AH "/>
    <s v="AH"/>
  </r>
  <r>
    <d v="2016-10-31T00:00:00"/>
    <s v="Transport Mody-2 jours"/>
    <s v="Transport"/>
    <s v="Media"/>
    <n v="4600"/>
    <x v="9"/>
    <s v="BORNFREE"/>
    <s v="31/10/SALF10FAH"/>
    <s v="AH"/>
  </r>
  <r>
    <d v="2016-10-31T00:00:00"/>
    <s v="Frais sur envoi wari/E3"/>
    <s v="Transfer fees"/>
    <s v=" Investigations"/>
    <n v="1500"/>
    <x v="4"/>
    <s v="BORNFREE"/>
    <s v="31/10/SALF07AH"/>
    <s v="AH"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s v=" "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  <r>
    <m/>
    <m/>
    <m/>
    <m/>
    <m/>
    <x v="1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5" indent="0" outline="1" outlineData="1" multipleFieldFilters="0">
  <location ref="A3:V18" firstHeaderRow="1" firstDataRow="2" firstDataCol="1"/>
  <pivotFields count="7">
    <pivotField showAll="0"/>
    <pivotField showAll="0"/>
    <pivotField axis="axisCol" showAll="0">
      <items count="25">
        <item x="19"/>
        <item x="16"/>
        <item x="17"/>
        <item x="10"/>
        <item m="1" x="21"/>
        <item x="15"/>
        <item x="12"/>
        <item x="2"/>
        <item x="13"/>
        <item x="5"/>
        <item m="1" x="22"/>
        <item x="11"/>
        <item x="3"/>
        <item m="1" x="23"/>
        <item x="1"/>
        <item x="8"/>
        <item x="0"/>
        <item x="7"/>
        <item m="1" x="20"/>
        <item x="14"/>
        <item x="6"/>
        <item x="18"/>
        <item x="9"/>
        <item x="4"/>
        <item t="default"/>
      </items>
    </pivotField>
    <pivotField axis="axisRow" showAll="0">
      <items count="9">
        <item x="3"/>
        <item x="0"/>
        <item m="1" x="7"/>
        <item x="1"/>
        <item x="5"/>
        <item x="2"/>
        <item x="4"/>
        <item x="6"/>
        <item t="default"/>
      </items>
    </pivotField>
    <pivotField dataField="1" showAll="0"/>
    <pivotField showAll="0"/>
    <pivotField axis="axisRow" showAll="0">
      <items count="4">
        <item x="0"/>
        <item x="1"/>
        <item sd="0" x="2"/>
        <item t="default"/>
      </items>
    </pivotField>
  </pivotFields>
  <rowFields count="2">
    <field x="6"/>
    <field x="3"/>
  </rowFields>
  <rowItems count="14">
    <i>
      <x/>
    </i>
    <i r="1">
      <x/>
    </i>
    <i r="1">
      <x v="1"/>
    </i>
    <i r="1">
      <x v="3"/>
    </i>
    <i r="1">
      <x v="5"/>
    </i>
    <i>
      <x v="1"/>
    </i>
    <i r="1">
      <x/>
    </i>
    <i r="1">
      <x v="1"/>
    </i>
    <i r="1">
      <x v="3"/>
    </i>
    <i r="1">
      <x v="4"/>
    </i>
    <i r="1">
      <x v="5"/>
    </i>
    <i r="1">
      <x v="6"/>
    </i>
    <i>
      <x v="2"/>
    </i>
    <i t="grand">
      <x/>
    </i>
  </rowItems>
  <colFields count="1">
    <field x="2"/>
  </colFields>
  <colItems count="21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1"/>
    </i>
    <i>
      <x v="12"/>
    </i>
    <i>
      <x v="14"/>
    </i>
    <i>
      <x v="15"/>
    </i>
    <i>
      <x v="16"/>
    </i>
    <i>
      <x v="17"/>
    </i>
    <i>
      <x v="19"/>
    </i>
    <i>
      <x v="20"/>
    </i>
    <i>
      <x v="21"/>
    </i>
    <i>
      <x v="22"/>
    </i>
    <i>
      <x v="23"/>
    </i>
    <i t="grand">
      <x/>
    </i>
  </colItems>
  <dataFields count="1">
    <dataField name="Somme de spen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5" firstHeaderRow="1" firstDataRow="1" firstDataCol="1"/>
  <pivotFields count="9">
    <pivotField showAll="0"/>
    <pivotField showAll="0"/>
    <pivotField showAll="0"/>
    <pivotField showAll="0"/>
    <pivotField dataField="1" showAll="0"/>
    <pivotField axis="axisRow" showAll="0">
      <items count="12">
        <item x="2"/>
        <item x="1"/>
        <item x="0"/>
        <item x="8"/>
        <item x="7"/>
        <item x="4"/>
        <item x="3"/>
        <item x="9"/>
        <item x="6"/>
        <item x="10"/>
        <item x="5"/>
        <item t="default"/>
      </items>
    </pivotField>
    <pivotField showAll="0"/>
    <pivotField showAll="0"/>
    <pivotField showAll="0"/>
  </pivotFields>
  <rowFields count="1">
    <field x="5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omme de spent" fld="4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8"/>
  <sheetViews>
    <sheetView topLeftCell="E1" zoomScale="78" zoomScaleNormal="78" workbookViewId="0">
      <selection activeCell="H8" sqref="H8"/>
    </sheetView>
  </sheetViews>
  <sheetFormatPr baseColWidth="10" defaultRowHeight="15" x14ac:dyDescent="0.25"/>
  <cols>
    <col min="1" max="1" width="21" customWidth="1"/>
    <col min="2" max="2" width="23.85546875" customWidth="1"/>
    <col min="3" max="3" width="9.5703125" customWidth="1"/>
    <col min="4" max="4" width="12" customWidth="1"/>
    <col min="5" max="5" width="10.42578125" customWidth="1"/>
    <col min="6" max="6" width="7.85546875" bestFit="1" customWidth="1"/>
    <col min="7" max="7" width="10.7109375" bestFit="1" customWidth="1"/>
    <col min="8" max="8" width="6.7109375" bestFit="1" customWidth="1"/>
    <col min="9" max="9" width="8.42578125" bestFit="1" customWidth="1"/>
    <col min="10" max="10" width="14.42578125" bestFit="1" customWidth="1"/>
    <col min="11" max="11" width="14.7109375" bestFit="1" customWidth="1"/>
    <col min="12" max="12" width="8.28515625" bestFit="1" customWidth="1"/>
    <col min="13" max="13" width="10.5703125" bestFit="1" customWidth="1"/>
    <col min="14" max="14" width="12.5703125" bestFit="1" customWidth="1"/>
    <col min="15" max="15" width="9.42578125" bestFit="1" customWidth="1"/>
    <col min="16" max="16" width="17.42578125" bestFit="1" customWidth="1"/>
    <col min="17" max="17" width="15.140625" bestFit="1" customWidth="1"/>
    <col min="18" max="18" width="13.140625" bestFit="1" customWidth="1"/>
    <col min="19" max="19" width="6.28515625" bestFit="1" customWidth="1"/>
    <col min="20" max="20" width="12.42578125" bestFit="1" customWidth="1"/>
    <col min="21" max="21" width="10" bestFit="1" customWidth="1"/>
    <col min="22" max="22" width="12.5703125" customWidth="1"/>
    <col min="23" max="23" width="6.28515625" bestFit="1" customWidth="1"/>
    <col min="24" max="24" width="12.5703125" bestFit="1" customWidth="1"/>
  </cols>
  <sheetData>
    <row r="3" spans="1:22" x14ac:dyDescent="0.25">
      <c r="A3" s="59" t="s">
        <v>302</v>
      </c>
      <c r="B3" s="59" t="s">
        <v>304</v>
      </c>
    </row>
    <row r="4" spans="1:22" x14ac:dyDescent="0.25">
      <c r="A4" s="59" t="s">
        <v>301</v>
      </c>
      <c r="B4" t="s">
        <v>12</v>
      </c>
      <c r="C4" t="s">
        <v>270</v>
      </c>
      <c r="D4" t="s">
        <v>223</v>
      </c>
      <c r="E4" t="s">
        <v>57</v>
      </c>
      <c r="F4" t="s">
        <v>101</v>
      </c>
      <c r="G4" t="s">
        <v>61</v>
      </c>
      <c r="H4" t="s">
        <v>28</v>
      </c>
      <c r="I4" t="s">
        <v>70</v>
      </c>
      <c r="J4" t="s">
        <v>32</v>
      </c>
      <c r="K4" t="s">
        <v>50</v>
      </c>
      <c r="L4" t="s">
        <v>30</v>
      </c>
      <c r="M4" t="s">
        <v>308</v>
      </c>
      <c r="N4" t="s">
        <v>38</v>
      </c>
      <c r="O4" t="s">
        <v>13</v>
      </c>
      <c r="P4" t="s">
        <v>100</v>
      </c>
      <c r="Q4" t="s">
        <v>112</v>
      </c>
      <c r="R4" t="s">
        <v>35</v>
      </c>
      <c r="S4" t="s">
        <v>305</v>
      </c>
      <c r="T4" t="s">
        <v>339</v>
      </c>
      <c r="U4" t="s">
        <v>343</v>
      </c>
      <c r="V4" t="s">
        <v>303</v>
      </c>
    </row>
    <row r="5" spans="1:22" x14ac:dyDescent="0.25">
      <c r="A5" s="6" t="s">
        <v>19</v>
      </c>
      <c r="B5" s="60"/>
      <c r="C5" s="60"/>
      <c r="D5" s="60"/>
      <c r="E5" s="60"/>
      <c r="F5" s="60"/>
      <c r="G5" s="60"/>
      <c r="H5" s="60">
        <v>50200</v>
      </c>
      <c r="I5" s="60"/>
      <c r="J5" s="60">
        <v>195700</v>
      </c>
      <c r="K5" s="60">
        <v>226927</v>
      </c>
      <c r="L5" s="60">
        <v>119050</v>
      </c>
      <c r="M5" s="60">
        <v>94000</v>
      </c>
      <c r="N5" s="60">
        <v>4600</v>
      </c>
      <c r="O5" s="60">
        <v>188800</v>
      </c>
      <c r="P5" s="60">
        <v>63000</v>
      </c>
      <c r="Q5" s="60"/>
      <c r="R5" s="60">
        <v>40200</v>
      </c>
      <c r="S5" s="60"/>
      <c r="T5" s="60">
        <v>54139</v>
      </c>
      <c r="U5" s="60">
        <v>220000</v>
      </c>
      <c r="V5" s="60">
        <v>1256616</v>
      </c>
    </row>
    <row r="6" spans="1:22" x14ac:dyDescent="0.25">
      <c r="A6" s="61" t="s">
        <v>299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>
        <v>75800</v>
      </c>
      <c r="P6" s="60">
        <v>63000</v>
      </c>
      <c r="Q6" s="60"/>
      <c r="R6" s="60">
        <v>27000</v>
      </c>
      <c r="S6" s="60"/>
      <c r="T6" s="60"/>
      <c r="U6" s="60"/>
      <c r="V6" s="60">
        <v>165800</v>
      </c>
    </row>
    <row r="7" spans="1:22" x14ac:dyDescent="0.25">
      <c r="A7" s="61" t="s">
        <v>22</v>
      </c>
      <c r="B7" s="60"/>
      <c r="C7" s="60"/>
      <c r="D7" s="60"/>
      <c r="E7" s="60"/>
      <c r="F7" s="60"/>
      <c r="G7" s="60"/>
      <c r="H7" s="60">
        <v>50200</v>
      </c>
      <c r="I7" s="60"/>
      <c r="J7" s="60"/>
      <c r="K7" s="60"/>
      <c r="L7" s="60"/>
      <c r="M7" s="60"/>
      <c r="N7" s="60"/>
      <c r="O7" s="60">
        <v>13000</v>
      </c>
      <c r="P7" s="60"/>
      <c r="Q7" s="60"/>
      <c r="R7" s="60">
        <v>13200</v>
      </c>
      <c r="S7" s="60"/>
      <c r="T7" s="60"/>
      <c r="U7" s="60"/>
      <c r="V7" s="60">
        <v>76400</v>
      </c>
    </row>
    <row r="8" spans="1:22" x14ac:dyDescent="0.25">
      <c r="A8" s="61" t="s">
        <v>15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>
        <v>57000</v>
      </c>
      <c r="P8" s="60"/>
      <c r="Q8" s="60"/>
      <c r="R8" s="60"/>
      <c r="S8" s="60"/>
      <c r="T8" s="60"/>
      <c r="U8" s="60">
        <v>220000</v>
      </c>
      <c r="V8" s="60">
        <v>277000</v>
      </c>
    </row>
    <row r="9" spans="1:22" x14ac:dyDescent="0.25">
      <c r="A9" s="61" t="s">
        <v>9</v>
      </c>
      <c r="B9" s="60"/>
      <c r="C9" s="60"/>
      <c r="D9" s="60"/>
      <c r="E9" s="60"/>
      <c r="F9" s="60"/>
      <c r="G9" s="60"/>
      <c r="H9" s="60"/>
      <c r="I9" s="60"/>
      <c r="J9" s="60">
        <v>195700</v>
      </c>
      <c r="K9" s="60">
        <v>226927</v>
      </c>
      <c r="L9" s="60">
        <v>119050</v>
      </c>
      <c r="M9" s="60">
        <v>94000</v>
      </c>
      <c r="N9" s="60">
        <v>4600</v>
      </c>
      <c r="O9" s="60">
        <v>43000</v>
      </c>
      <c r="P9" s="60"/>
      <c r="Q9" s="60"/>
      <c r="R9" s="60"/>
      <c r="S9" s="60"/>
      <c r="T9" s="60">
        <v>54139</v>
      </c>
      <c r="U9" s="60"/>
      <c r="V9" s="60">
        <v>737416</v>
      </c>
    </row>
    <row r="10" spans="1:22" x14ac:dyDescent="0.25">
      <c r="A10" s="6" t="s">
        <v>52</v>
      </c>
      <c r="B10" s="60"/>
      <c r="C10" s="60">
        <v>7000</v>
      </c>
      <c r="D10" s="60">
        <v>230000</v>
      </c>
      <c r="E10" s="60">
        <v>2635000</v>
      </c>
      <c r="F10" s="60">
        <v>440000</v>
      </c>
      <c r="G10" s="60">
        <v>249305</v>
      </c>
      <c r="H10" s="60"/>
      <c r="I10" s="60">
        <v>192500</v>
      </c>
      <c r="J10" s="60">
        <v>92150</v>
      </c>
      <c r="K10" s="60">
        <v>6173</v>
      </c>
      <c r="L10" s="60"/>
      <c r="M10" s="60">
        <v>217500</v>
      </c>
      <c r="N10" s="60">
        <v>28250</v>
      </c>
      <c r="O10" s="60">
        <v>385250</v>
      </c>
      <c r="P10" s="60">
        <v>540100</v>
      </c>
      <c r="Q10" s="60">
        <v>326600</v>
      </c>
      <c r="R10" s="60">
        <v>100200</v>
      </c>
      <c r="S10" s="60"/>
      <c r="T10" s="60"/>
      <c r="U10" s="60"/>
      <c r="V10" s="60">
        <v>5450028</v>
      </c>
    </row>
    <row r="11" spans="1:22" x14ac:dyDescent="0.25">
      <c r="A11" s="61" t="s">
        <v>299</v>
      </c>
      <c r="B11" s="60"/>
      <c r="C11" s="60"/>
      <c r="D11" s="60"/>
      <c r="E11" s="60">
        <v>300000</v>
      </c>
      <c r="F11" s="60"/>
      <c r="G11" s="60"/>
      <c r="H11" s="60"/>
      <c r="I11" s="60"/>
      <c r="J11" s="60"/>
      <c r="K11" s="60"/>
      <c r="L11" s="60"/>
      <c r="M11" s="60">
        <v>4000</v>
      </c>
      <c r="N11" s="60">
        <v>4300</v>
      </c>
      <c r="O11" s="60">
        <v>86850</v>
      </c>
      <c r="P11" s="60">
        <v>74800</v>
      </c>
      <c r="Q11" s="60"/>
      <c r="R11" s="60">
        <v>45000</v>
      </c>
      <c r="S11" s="60"/>
      <c r="T11" s="60"/>
      <c r="U11" s="60"/>
      <c r="V11" s="60">
        <v>514950</v>
      </c>
    </row>
    <row r="12" spans="1:22" x14ac:dyDescent="0.25">
      <c r="A12" s="61" t="s">
        <v>22</v>
      </c>
      <c r="B12" s="60"/>
      <c r="C12" s="60"/>
      <c r="D12" s="60"/>
      <c r="E12" s="60">
        <v>1600000</v>
      </c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>
        <v>20700</v>
      </c>
      <c r="S12" s="60"/>
      <c r="T12" s="60"/>
      <c r="U12" s="60"/>
      <c r="V12" s="60">
        <v>1620700</v>
      </c>
    </row>
    <row r="13" spans="1:22" x14ac:dyDescent="0.25">
      <c r="A13" s="61" t="s">
        <v>15</v>
      </c>
      <c r="B13" s="60"/>
      <c r="C13" s="60"/>
      <c r="D13" s="60">
        <v>230000</v>
      </c>
      <c r="E13" s="60">
        <v>455000</v>
      </c>
      <c r="F13" s="60"/>
      <c r="G13" s="60"/>
      <c r="H13" s="60"/>
      <c r="I13" s="60"/>
      <c r="J13" s="60"/>
      <c r="K13" s="60"/>
      <c r="L13" s="60"/>
      <c r="M13" s="60">
        <v>1000</v>
      </c>
      <c r="N13" s="60"/>
      <c r="O13" s="60">
        <v>140550</v>
      </c>
      <c r="P13" s="60"/>
      <c r="Q13" s="60"/>
      <c r="R13" s="60"/>
      <c r="S13" s="60"/>
      <c r="T13" s="60"/>
      <c r="U13" s="60"/>
      <c r="V13" s="60">
        <v>826550</v>
      </c>
    </row>
    <row r="14" spans="1:22" x14ac:dyDescent="0.25">
      <c r="A14" s="61" t="s">
        <v>250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>
        <v>4600</v>
      </c>
      <c r="P14" s="60"/>
      <c r="Q14" s="60"/>
      <c r="R14" s="60"/>
      <c r="S14" s="60"/>
      <c r="T14" s="60"/>
      <c r="U14" s="60"/>
      <c r="V14" s="60">
        <v>4600</v>
      </c>
    </row>
    <row r="15" spans="1:22" x14ac:dyDescent="0.25">
      <c r="A15" s="61" t="s">
        <v>9</v>
      </c>
      <c r="B15" s="60"/>
      <c r="C15" s="60"/>
      <c r="D15" s="60"/>
      <c r="E15" s="60">
        <v>280000</v>
      </c>
      <c r="F15" s="60"/>
      <c r="G15" s="60">
        <v>216605</v>
      </c>
      <c r="H15" s="60"/>
      <c r="I15" s="60">
        <v>192500</v>
      </c>
      <c r="J15" s="60">
        <v>78700</v>
      </c>
      <c r="K15" s="60">
        <v>6173</v>
      </c>
      <c r="L15" s="60"/>
      <c r="M15" s="60">
        <v>212500</v>
      </c>
      <c r="N15" s="60"/>
      <c r="O15" s="60">
        <v>76000</v>
      </c>
      <c r="P15" s="60"/>
      <c r="Q15" s="60"/>
      <c r="R15" s="60"/>
      <c r="S15" s="60"/>
      <c r="T15" s="60"/>
      <c r="U15" s="60"/>
      <c r="V15" s="60">
        <v>1062478</v>
      </c>
    </row>
    <row r="16" spans="1:22" x14ac:dyDescent="0.25">
      <c r="A16" s="61" t="s">
        <v>93</v>
      </c>
      <c r="B16" s="60"/>
      <c r="C16" s="60">
        <v>7000</v>
      </c>
      <c r="D16" s="60"/>
      <c r="E16" s="60"/>
      <c r="F16" s="60">
        <v>440000</v>
      </c>
      <c r="G16" s="60">
        <v>32700</v>
      </c>
      <c r="H16" s="60"/>
      <c r="I16" s="60"/>
      <c r="J16" s="60">
        <v>13450</v>
      </c>
      <c r="K16" s="60"/>
      <c r="L16" s="60"/>
      <c r="M16" s="60"/>
      <c r="N16" s="60">
        <v>23950</v>
      </c>
      <c r="O16" s="60">
        <v>77250</v>
      </c>
      <c r="P16" s="60">
        <v>465300</v>
      </c>
      <c r="Q16" s="60">
        <v>326600</v>
      </c>
      <c r="R16" s="60">
        <v>34500</v>
      </c>
      <c r="S16" s="60"/>
      <c r="T16" s="60"/>
      <c r="U16" s="60"/>
      <c r="V16" s="60">
        <v>1420750</v>
      </c>
    </row>
    <row r="17" spans="1:22" x14ac:dyDescent="0.25">
      <c r="A17" s="6" t="s">
        <v>305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</row>
    <row r="18" spans="1:22" x14ac:dyDescent="0.25">
      <c r="A18" s="6" t="s">
        <v>303</v>
      </c>
      <c r="B18" s="60"/>
      <c r="C18" s="60">
        <v>7000</v>
      </c>
      <c r="D18" s="60">
        <v>230000</v>
      </c>
      <c r="E18" s="60">
        <v>2635000</v>
      </c>
      <c r="F18" s="60">
        <v>440000</v>
      </c>
      <c r="G18" s="60">
        <v>249305</v>
      </c>
      <c r="H18" s="60">
        <v>50200</v>
      </c>
      <c r="I18" s="60">
        <v>192500</v>
      </c>
      <c r="J18" s="60">
        <v>287850</v>
      </c>
      <c r="K18" s="60">
        <v>233100</v>
      </c>
      <c r="L18" s="60">
        <v>119050</v>
      </c>
      <c r="M18" s="60">
        <v>311500</v>
      </c>
      <c r="N18" s="60">
        <v>32850</v>
      </c>
      <c r="O18" s="60">
        <v>574050</v>
      </c>
      <c r="P18" s="60">
        <v>603100</v>
      </c>
      <c r="Q18" s="60">
        <v>326600</v>
      </c>
      <c r="R18" s="60">
        <v>140400</v>
      </c>
      <c r="S18" s="60"/>
      <c r="T18" s="60">
        <v>54139</v>
      </c>
      <c r="U18" s="60">
        <v>220000</v>
      </c>
      <c r="V18" s="60">
        <v>6706644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5"/>
  <sheetViews>
    <sheetView workbookViewId="0">
      <selection activeCell="B18" sqref="B18"/>
    </sheetView>
  </sheetViews>
  <sheetFormatPr baseColWidth="10" defaultRowHeight="15" x14ac:dyDescent="0.25"/>
  <cols>
    <col min="1" max="1" width="21" bestFit="1" customWidth="1"/>
    <col min="2" max="2" width="15.85546875" customWidth="1"/>
  </cols>
  <sheetData>
    <row r="3" spans="1:2" x14ac:dyDescent="0.25">
      <c r="A3" s="59" t="s">
        <v>301</v>
      </c>
      <c r="B3" t="s">
        <v>302</v>
      </c>
    </row>
    <row r="4" spans="1:2" x14ac:dyDescent="0.25">
      <c r="A4" s="6" t="s">
        <v>18</v>
      </c>
      <c r="B4" s="60">
        <v>614815</v>
      </c>
    </row>
    <row r="5" spans="1:2" x14ac:dyDescent="0.25">
      <c r="A5" s="6" t="s">
        <v>16</v>
      </c>
      <c r="B5" s="60">
        <v>537250</v>
      </c>
    </row>
    <row r="6" spans="1:2" x14ac:dyDescent="0.25">
      <c r="A6" s="6" t="s">
        <v>20</v>
      </c>
      <c r="B6" s="60">
        <v>1377600</v>
      </c>
    </row>
    <row r="7" spans="1:2" x14ac:dyDescent="0.25">
      <c r="A7" s="6" t="s">
        <v>56</v>
      </c>
      <c r="B7" s="60">
        <v>11250</v>
      </c>
    </row>
    <row r="8" spans="1:2" x14ac:dyDescent="0.25">
      <c r="A8" s="6" t="s">
        <v>83</v>
      </c>
      <c r="B8" s="60">
        <v>201500</v>
      </c>
    </row>
    <row r="9" spans="1:2" x14ac:dyDescent="0.25">
      <c r="A9" s="6" t="s">
        <v>11</v>
      </c>
      <c r="B9" s="60">
        <v>987950</v>
      </c>
    </row>
    <row r="10" spans="1:2" x14ac:dyDescent="0.25">
      <c r="A10" s="6" t="s">
        <v>17</v>
      </c>
      <c r="B10" s="60">
        <v>717090</v>
      </c>
    </row>
    <row r="11" spans="1:2" x14ac:dyDescent="0.25">
      <c r="A11" s="6" t="s">
        <v>248</v>
      </c>
      <c r="B11" s="60">
        <v>4600</v>
      </c>
    </row>
    <row r="12" spans="1:2" x14ac:dyDescent="0.25">
      <c r="A12" s="6" t="s">
        <v>62</v>
      </c>
      <c r="B12" s="60">
        <v>233300</v>
      </c>
    </row>
    <row r="13" spans="1:2" x14ac:dyDescent="0.25">
      <c r="A13" s="6" t="s">
        <v>305</v>
      </c>
      <c r="B13" s="60"/>
    </row>
    <row r="14" spans="1:2" x14ac:dyDescent="0.25">
      <c r="A14" s="6" t="s">
        <v>340</v>
      </c>
      <c r="B14" s="60">
        <v>2021289</v>
      </c>
    </row>
    <row r="15" spans="1:2" x14ac:dyDescent="0.25">
      <c r="A15" s="6" t="s">
        <v>303</v>
      </c>
      <c r="B15" s="60">
        <v>6706644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7"/>
  <sheetViews>
    <sheetView tabSelected="1" zoomScale="96" zoomScaleNormal="96" workbookViewId="0">
      <selection activeCell="D16" sqref="D16"/>
    </sheetView>
  </sheetViews>
  <sheetFormatPr baseColWidth="10" defaultColWidth="13.7109375" defaultRowHeight="15" x14ac:dyDescent="0.25"/>
  <cols>
    <col min="2" max="2" width="49.5703125" customWidth="1"/>
    <col min="3" max="3" width="19.28515625" customWidth="1"/>
    <col min="4" max="4" width="15.5703125" customWidth="1"/>
    <col min="5" max="5" width="24.140625" style="19" customWidth="1"/>
    <col min="7" max="7" width="15.5703125" customWidth="1"/>
    <col min="8" max="8" width="16.7109375" customWidth="1"/>
  </cols>
  <sheetData>
    <row r="1" spans="1:27" s="1" customFormat="1" ht="42" customHeight="1" thickBot="1" x14ac:dyDescent="0.3">
      <c r="A1" s="2" t="s">
        <v>0</v>
      </c>
      <c r="B1" s="3" t="s">
        <v>1</v>
      </c>
      <c r="C1" s="3" t="s">
        <v>2</v>
      </c>
      <c r="D1" s="3" t="s">
        <v>3</v>
      </c>
      <c r="E1" s="16" t="s">
        <v>4</v>
      </c>
      <c r="F1" s="3" t="s">
        <v>5</v>
      </c>
      <c r="G1" s="3" t="s">
        <v>6</v>
      </c>
      <c r="H1" s="3" t="s">
        <v>7</v>
      </c>
      <c r="I1" s="4" t="s">
        <v>8</v>
      </c>
    </row>
    <row r="2" spans="1:27" x14ac:dyDescent="0.25">
      <c r="A2" s="47">
        <v>42646</v>
      </c>
      <c r="B2" s="48" t="s">
        <v>21</v>
      </c>
      <c r="C2" s="49" t="s">
        <v>13</v>
      </c>
      <c r="D2" s="50" t="s">
        <v>22</v>
      </c>
      <c r="E2" s="27">
        <v>4000</v>
      </c>
      <c r="F2" s="48" t="s">
        <v>20</v>
      </c>
      <c r="G2" s="30" t="s">
        <v>19</v>
      </c>
      <c r="H2" s="51" t="s">
        <v>139</v>
      </c>
      <c r="I2" s="52" t="s">
        <v>14</v>
      </c>
    </row>
    <row r="3" spans="1:27" x14ac:dyDescent="0.25">
      <c r="A3" s="53">
        <v>42646</v>
      </c>
      <c r="B3" s="48" t="s">
        <v>23</v>
      </c>
      <c r="C3" s="49" t="s">
        <v>13</v>
      </c>
      <c r="D3" s="50" t="s">
        <v>15</v>
      </c>
      <c r="E3" s="26">
        <v>17500</v>
      </c>
      <c r="F3" s="48" t="s">
        <v>16</v>
      </c>
      <c r="G3" s="30" t="s">
        <v>19</v>
      </c>
      <c r="H3" s="54" t="s">
        <v>140</v>
      </c>
      <c r="I3" s="52" t="s">
        <v>14</v>
      </c>
    </row>
    <row r="4" spans="1:27" x14ac:dyDescent="0.25">
      <c r="A4" s="53">
        <v>42646</v>
      </c>
      <c r="B4" s="48" t="s">
        <v>24</v>
      </c>
      <c r="C4" s="49" t="s">
        <v>13</v>
      </c>
      <c r="D4" s="50" t="s">
        <v>15</v>
      </c>
      <c r="E4" s="28">
        <v>12000</v>
      </c>
      <c r="F4" s="48" t="s">
        <v>18</v>
      </c>
      <c r="G4" s="30" t="s">
        <v>19</v>
      </c>
      <c r="H4" s="54" t="s">
        <v>141</v>
      </c>
      <c r="I4" s="52" t="s">
        <v>14</v>
      </c>
    </row>
    <row r="5" spans="1:27" x14ac:dyDescent="0.25">
      <c r="A5" s="55">
        <v>42646</v>
      </c>
      <c r="B5" s="48" t="s">
        <v>25</v>
      </c>
      <c r="C5" s="49" t="s">
        <v>13</v>
      </c>
      <c r="D5" s="48" t="s">
        <v>9</v>
      </c>
      <c r="E5" s="27">
        <v>10000</v>
      </c>
      <c r="F5" s="48" t="s">
        <v>17</v>
      </c>
      <c r="G5" s="30" t="s">
        <v>19</v>
      </c>
      <c r="H5" s="51" t="s">
        <v>142</v>
      </c>
      <c r="I5" s="52" t="s">
        <v>14</v>
      </c>
    </row>
    <row r="6" spans="1:27" x14ac:dyDescent="0.25">
      <c r="A6" s="55">
        <v>42646</v>
      </c>
      <c r="B6" s="48" t="s">
        <v>300</v>
      </c>
      <c r="C6" s="49" t="s">
        <v>13</v>
      </c>
      <c r="D6" s="48" t="s">
        <v>299</v>
      </c>
      <c r="E6" s="28">
        <v>5000</v>
      </c>
      <c r="F6" s="50" t="s">
        <v>11</v>
      </c>
      <c r="G6" s="30" t="s">
        <v>19</v>
      </c>
      <c r="H6" s="54" t="s">
        <v>143</v>
      </c>
      <c r="I6" s="52" t="s">
        <v>14</v>
      </c>
    </row>
    <row r="7" spans="1:27" x14ac:dyDescent="0.25">
      <c r="A7" s="47">
        <v>42646</v>
      </c>
      <c r="B7" s="48" t="s">
        <v>306</v>
      </c>
      <c r="C7" s="49" t="s">
        <v>13</v>
      </c>
      <c r="D7" s="48" t="s">
        <v>9</v>
      </c>
      <c r="E7" s="27">
        <v>3000</v>
      </c>
      <c r="F7" s="50" t="s">
        <v>11</v>
      </c>
      <c r="G7" s="30" t="s">
        <v>19</v>
      </c>
      <c r="H7" s="54" t="s">
        <v>143</v>
      </c>
      <c r="I7" s="52" t="s">
        <v>14</v>
      </c>
      <c r="AA7" s="15">
        <v>13000</v>
      </c>
    </row>
    <row r="8" spans="1:27" x14ac:dyDescent="0.25">
      <c r="A8" s="47">
        <v>42646</v>
      </c>
      <c r="B8" s="48" t="s">
        <v>254</v>
      </c>
      <c r="C8" s="49" t="s">
        <v>13</v>
      </c>
      <c r="D8" s="48" t="s">
        <v>299</v>
      </c>
      <c r="E8" s="27">
        <v>29600</v>
      </c>
      <c r="F8" s="50" t="s">
        <v>11</v>
      </c>
      <c r="G8" s="30" t="s">
        <v>19</v>
      </c>
      <c r="H8" s="54" t="s">
        <v>143</v>
      </c>
      <c r="I8" s="52" t="s">
        <v>14</v>
      </c>
      <c r="AA8" s="15"/>
    </row>
    <row r="9" spans="1:27" x14ac:dyDescent="0.25">
      <c r="A9" s="47">
        <v>42646</v>
      </c>
      <c r="B9" s="48" t="s">
        <v>253</v>
      </c>
      <c r="C9" s="49" t="s">
        <v>13</v>
      </c>
      <c r="D9" s="48" t="s">
        <v>299</v>
      </c>
      <c r="E9" s="27">
        <v>20400</v>
      </c>
      <c r="F9" s="50" t="s">
        <v>11</v>
      </c>
      <c r="G9" s="30" t="s">
        <v>19</v>
      </c>
      <c r="H9" s="54" t="s">
        <v>143</v>
      </c>
      <c r="I9" s="52" t="s">
        <v>14</v>
      </c>
      <c r="AA9" s="15"/>
    </row>
    <row r="10" spans="1:27" x14ac:dyDescent="0.25">
      <c r="A10" s="47">
        <v>42646</v>
      </c>
      <c r="B10" s="48" t="s">
        <v>26</v>
      </c>
      <c r="C10" s="6" t="s">
        <v>308</v>
      </c>
      <c r="D10" s="48" t="s">
        <v>9</v>
      </c>
      <c r="E10" s="28">
        <v>94000</v>
      </c>
      <c r="F10" s="48" t="s">
        <v>17</v>
      </c>
      <c r="G10" s="30" t="s">
        <v>19</v>
      </c>
      <c r="H10" s="51" t="s">
        <v>145</v>
      </c>
      <c r="I10" s="57" t="s">
        <v>10</v>
      </c>
      <c r="J10" s="7"/>
      <c r="K10" s="7"/>
      <c r="L10" s="7"/>
      <c r="M10" s="7"/>
      <c r="N10" s="34"/>
      <c r="AA10" s="15">
        <v>13000</v>
      </c>
    </row>
    <row r="11" spans="1:27" x14ac:dyDescent="0.25">
      <c r="A11" s="47">
        <v>42646</v>
      </c>
      <c r="B11" s="48" t="s">
        <v>27</v>
      </c>
      <c r="C11" s="56" t="s">
        <v>28</v>
      </c>
      <c r="D11" s="50" t="s">
        <v>22</v>
      </c>
      <c r="E11" s="27">
        <v>50200</v>
      </c>
      <c r="F11" s="48" t="s">
        <v>17</v>
      </c>
      <c r="G11" s="30" t="s">
        <v>19</v>
      </c>
      <c r="H11" s="51" t="s">
        <v>146</v>
      </c>
      <c r="I11" s="57" t="s">
        <v>10</v>
      </c>
      <c r="J11" s="7"/>
      <c r="K11" s="7"/>
      <c r="L11" s="7"/>
      <c r="M11" s="7"/>
      <c r="N11" s="35"/>
      <c r="AA11" s="15">
        <v>11000</v>
      </c>
    </row>
    <row r="12" spans="1:27" x14ac:dyDescent="0.25">
      <c r="A12" s="47">
        <v>42646</v>
      </c>
      <c r="B12" s="48" t="s">
        <v>279</v>
      </c>
      <c r="C12" s="49" t="s">
        <v>13</v>
      </c>
      <c r="D12" s="48" t="s">
        <v>9</v>
      </c>
      <c r="E12" s="58">
        <v>5000</v>
      </c>
      <c r="F12" s="48" t="s">
        <v>17</v>
      </c>
      <c r="G12" s="30" t="s">
        <v>19</v>
      </c>
      <c r="H12" s="51" t="s">
        <v>147</v>
      </c>
      <c r="I12" s="52" t="s">
        <v>14</v>
      </c>
      <c r="J12" s="7"/>
      <c r="K12" s="7"/>
      <c r="L12" s="7"/>
      <c r="M12" s="7"/>
      <c r="N12" s="35"/>
      <c r="AA12" s="15"/>
    </row>
    <row r="13" spans="1:27" x14ac:dyDescent="0.25">
      <c r="A13" s="47">
        <v>42646</v>
      </c>
      <c r="B13" s="48" t="s">
        <v>21</v>
      </c>
      <c r="C13" s="49" t="s">
        <v>13</v>
      </c>
      <c r="D13" s="48" t="s">
        <v>9</v>
      </c>
      <c r="E13" s="26">
        <v>5000</v>
      </c>
      <c r="F13" s="48" t="s">
        <v>20</v>
      </c>
      <c r="G13" s="30" t="s">
        <v>19</v>
      </c>
      <c r="H13" s="51" t="s">
        <v>147</v>
      </c>
      <c r="I13" s="52" t="s">
        <v>14</v>
      </c>
      <c r="J13" s="21"/>
      <c r="K13" s="21"/>
      <c r="L13" s="21"/>
      <c r="M13" s="21"/>
      <c r="N13" s="35"/>
      <c r="AA13" s="15">
        <v>10000</v>
      </c>
    </row>
    <row r="14" spans="1:27" x14ac:dyDescent="0.25">
      <c r="A14" s="47">
        <v>42647</v>
      </c>
      <c r="B14" s="48" t="s">
        <v>29</v>
      </c>
      <c r="C14" s="56" t="s">
        <v>30</v>
      </c>
      <c r="D14" s="48" t="s">
        <v>9</v>
      </c>
      <c r="E14" s="28">
        <v>15000</v>
      </c>
      <c r="F14" s="48" t="s">
        <v>17</v>
      </c>
      <c r="G14" s="30" t="s">
        <v>19</v>
      </c>
      <c r="H14" s="51" t="s">
        <v>144</v>
      </c>
      <c r="I14" s="57" t="s">
        <v>10</v>
      </c>
      <c r="J14" s="36"/>
      <c r="K14" s="36"/>
      <c r="L14" s="7"/>
      <c r="M14" s="7"/>
      <c r="N14" s="35"/>
      <c r="AA14" s="15"/>
    </row>
    <row r="15" spans="1:27" x14ac:dyDescent="0.25">
      <c r="A15" s="47">
        <v>42647</v>
      </c>
      <c r="B15" s="48" t="s">
        <v>342</v>
      </c>
      <c r="C15" s="56" t="s">
        <v>343</v>
      </c>
      <c r="D15" s="48" t="s">
        <v>15</v>
      </c>
      <c r="E15" s="28">
        <v>220000</v>
      </c>
      <c r="F15" s="48" t="s">
        <v>18</v>
      </c>
      <c r="G15" s="30" t="s">
        <v>19</v>
      </c>
      <c r="H15" s="51"/>
      <c r="I15" s="57"/>
      <c r="J15" s="36"/>
      <c r="K15" s="36"/>
      <c r="L15" s="7"/>
      <c r="M15" s="7"/>
      <c r="N15" s="35"/>
      <c r="AA15" s="15"/>
    </row>
    <row r="16" spans="1:27" x14ac:dyDescent="0.25">
      <c r="A16" s="47">
        <v>42648</v>
      </c>
      <c r="B16" s="48" t="s">
        <v>31</v>
      </c>
      <c r="C16" s="56" t="s">
        <v>32</v>
      </c>
      <c r="D16" s="48" t="s">
        <v>9</v>
      </c>
      <c r="E16" s="28">
        <v>19540</v>
      </c>
      <c r="F16" s="48" t="s">
        <v>17</v>
      </c>
      <c r="G16" s="30" t="s">
        <v>19</v>
      </c>
      <c r="H16" s="51" t="s">
        <v>148</v>
      </c>
      <c r="I16" s="57" t="s">
        <v>10</v>
      </c>
      <c r="J16" s="9"/>
      <c r="K16" s="9"/>
      <c r="N16" s="15"/>
      <c r="AA16" s="15"/>
    </row>
    <row r="17" spans="1:27" x14ac:dyDescent="0.25">
      <c r="A17" s="47">
        <v>42648</v>
      </c>
      <c r="B17" s="48" t="s">
        <v>33</v>
      </c>
      <c r="C17" s="49" t="s">
        <v>13</v>
      </c>
      <c r="D17" s="48" t="s">
        <v>9</v>
      </c>
      <c r="E17" s="58">
        <v>3000</v>
      </c>
      <c r="F17" s="48" t="s">
        <v>17</v>
      </c>
      <c r="G17" s="30" t="s">
        <v>19</v>
      </c>
      <c r="H17" s="51" t="s">
        <v>149</v>
      </c>
      <c r="I17" s="52" t="s">
        <v>14</v>
      </c>
      <c r="J17" s="36"/>
      <c r="K17" s="36"/>
      <c r="N17" s="15"/>
      <c r="AA17" s="15">
        <v>53500</v>
      </c>
    </row>
    <row r="18" spans="1:27" x14ac:dyDescent="0.25">
      <c r="A18" s="47">
        <v>42649</v>
      </c>
      <c r="B18" s="48" t="s">
        <v>34</v>
      </c>
      <c r="C18" s="56" t="s">
        <v>35</v>
      </c>
      <c r="D18" s="50" t="s">
        <v>22</v>
      </c>
      <c r="E18" s="26">
        <v>13200</v>
      </c>
      <c r="F18" s="48" t="s">
        <v>20</v>
      </c>
      <c r="G18" s="30" t="s">
        <v>19</v>
      </c>
      <c r="H18" s="51" t="s">
        <v>150</v>
      </c>
      <c r="I18" s="57" t="s">
        <v>10</v>
      </c>
      <c r="J18" s="36"/>
      <c r="K18" s="36"/>
      <c r="N18" s="15"/>
      <c r="AA18" s="15">
        <v>8500</v>
      </c>
    </row>
    <row r="19" spans="1:27" x14ac:dyDescent="0.25">
      <c r="A19" s="47">
        <v>42649</v>
      </c>
      <c r="B19" s="48" t="s">
        <v>36</v>
      </c>
      <c r="C19" s="49" t="s">
        <v>13</v>
      </c>
      <c r="D19" s="50" t="s">
        <v>22</v>
      </c>
      <c r="E19" s="26">
        <v>9000</v>
      </c>
      <c r="F19" s="48" t="s">
        <v>20</v>
      </c>
      <c r="G19" s="30" t="s">
        <v>19</v>
      </c>
      <c r="H19" s="51" t="s">
        <v>151</v>
      </c>
      <c r="I19" s="52" t="s">
        <v>14</v>
      </c>
      <c r="J19" s="36"/>
      <c r="K19" s="36"/>
      <c r="N19" s="18"/>
      <c r="AA19" s="15">
        <v>10000</v>
      </c>
    </row>
    <row r="20" spans="1:27" x14ac:dyDescent="0.25">
      <c r="A20" s="47">
        <v>42649</v>
      </c>
      <c r="B20" s="48" t="s">
        <v>256</v>
      </c>
      <c r="C20" s="56" t="s">
        <v>35</v>
      </c>
      <c r="D20" s="48" t="s">
        <v>299</v>
      </c>
      <c r="E20" s="28">
        <v>17000</v>
      </c>
      <c r="F20" s="50" t="s">
        <v>11</v>
      </c>
      <c r="G20" s="30" t="s">
        <v>19</v>
      </c>
      <c r="H20" s="54" t="s">
        <v>162</v>
      </c>
      <c r="I20" s="52" t="s">
        <v>14</v>
      </c>
      <c r="J20" s="36"/>
      <c r="K20" s="9"/>
      <c r="N20" s="18"/>
      <c r="AA20" s="18"/>
    </row>
    <row r="21" spans="1:27" x14ac:dyDescent="0.25">
      <c r="A21" s="47">
        <v>42649</v>
      </c>
      <c r="B21" s="48" t="s">
        <v>255</v>
      </c>
      <c r="C21" s="56" t="s">
        <v>100</v>
      </c>
      <c r="D21" s="48" t="s">
        <v>299</v>
      </c>
      <c r="E21" s="28">
        <v>26000</v>
      </c>
      <c r="F21" s="50" t="s">
        <v>11</v>
      </c>
      <c r="G21" s="30" t="s">
        <v>19</v>
      </c>
      <c r="H21" s="54" t="s">
        <v>162</v>
      </c>
      <c r="I21" s="57" t="s">
        <v>10</v>
      </c>
      <c r="J21" s="36"/>
      <c r="K21" s="9"/>
      <c r="N21" s="18"/>
      <c r="AA21" s="18"/>
    </row>
    <row r="22" spans="1:27" x14ac:dyDescent="0.25">
      <c r="A22" s="47">
        <v>42649</v>
      </c>
      <c r="B22" s="48" t="s">
        <v>37</v>
      </c>
      <c r="C22" s="56" t="s">
        <v>38</v>
      </c>
      <c r="D22" s="48" t="s">
        <v>9</v>
      </c>
      <c r="E22" s="27">
        <v>2300</v>
      </c>
      <c r="F22" s="50" t="s">
        <v>11</v>
      </c>
      <c r="G22" s="30" t="s">
        <v>19</v>
      </c>
      <c r="H22" s="54" t="s">
        <v>163</v>
      </c>
      <c r="I22" s="57" t="s">
        <v>10</v>
      </c>
      <c r="J22" s="36"/>
      <c r="K22" s="36"/>
      <c r="N22" s="15"/>
      <c r="AA22" s="15">
        <v>69000</v>
      </c>
    </row>
    <row r="23" spans="1:27" x14ac:dyDescent="0.25">
      <c r="A23" s="47">
        <v>42650</v>
      </c>
      <c r="B23" s="48" t="s">
        <v>280</v>
      </c>
      <c r="C23" s="56" t="s">
        <v>100</v>
      </c>
      <c r="D23" s="48" t="s">
        <v>299</v>
      </c>
      <c r="E23" s="27">
        <v>15000</v>
      </c>
      <c r="F23" s="50" t="s">
        <v>11</v>
      </c>
      <c r="G23" s="30" t="s">
        <v>19</v>
      </c>
      <c r="H23" s="54" t="s">
        <v>257</v>
      </c>
      <c r="I23" s="57" t="s">
        <v>10</v>
      </c>
      <c r="J23" s="36"/>
      <c r="K23" s="36"/>
      <c r="N23" s="15"/>
      <c r="AA23" s="15"/>
    </row>
    <row r="24" spans="1:27" x14ac:dyDescent="0.25">
      <c r="A24" s="47">
        <v>42650</v>
      </c>
      <c r="B24" s="48" t="s">
        <v>338</v>
      </c>
      <c r="C24" s="56" t="s">
        <v>339</v>
      </c>
      <c r="D24" s="48" t="s">
        <v>9</v>
      </c>
      <c r="E24" s="27">
        <v>54139</v>
      </c>
      <c r="F24" s="50" t="s">
        <v>340</v>
      </c>
      <c r="G24" s="30" t="s">
        <v>19</v>
      </c>
      <c r="H24" s="54"/>
      <c r="I24" s="57" t="s">
        <v>10</v>
      </c>
      <c r="J24" s="36"/>
      <c r="K24" s="36"/>
      <c r="N24" s="15"/>
      <c r="AA24" s="15"/>
    </row>
    <row r="25" spans="1:27" x14ac:dyDescent="0.25">
      <c r="A25" s="47">
        <v>42650</v>
      </c>
      <c r="B25" s="48" t="s">
        <v>39</v>
      </c>
      <c r="C25" s="56" t="s">
        <v>32</v>
      </c>
      <c r="D25" s="48" t="s">
        <v>9</v>
      </c>
      <c r="E25" s="27">
        <v>60000</v>
      </c>
      <c r="F25" s="48" t="s">
        <v>16</v>
      </c>
      <c r="G25" s="30" t="s">
        <v>19</v>
      </c>
      <c r="H25" s="54" t="s">
        <v>164</v>
      </c>
      <c r="I25" s="52" t="s">
        <v>14</v>
      </c>
      <c r="J25" s="36"/>
      <c r="K25" s="36"/>
      <c r="N25" s="15"/>
      <c r="AA25" s="15"/>
    </row>
    <row r="26" spans="1:27" x14ac:dyDescent="0.25">
      <c r="A26" s="47">
        <v>42650</v>
      </c>
      <c r="B26" s="48" t="s">
        <v>23</v>
      </c>
      <c r="C26" s="49" t="s">
        <v>13</v>
      </c>
      <c r="D26" s="50" t="s">
        <v>15</v>
      </c>
      <c r="E26" s="26">
        <v>5000</v>
      </c>
      <c r="F26" s="48" t="s">
        <v>16</v>
      </c>
      <c r="G26" s="30" t="s">
        <v>19</v>
      </c>
      <c r="H26" s="54" t="s">
        <v>165</v>
      </c>
      <c r="I26" s="52" t="s">
        <v>14</v>
      </c>
      <c r="J26" s="9"/>
      <c r="K26" s="9"/>
      <c r="N26" s="15"/>
      <c r="AA26" s="15"/>
    </row>
    <row r="27" spans="1:27" x14ac:dyDescent="0.25">
      <c r="A27" s="5">
        <v>42650</v>
      </c>
      <c r="B27" s="12" t="s">
        <v>37</v>
      </c>
      <c r="C27" s="6" t="s">
        <v>38</v>
      </c>
      <c r="D27" s="12" t="s">
        <v>9</v>
      </c>
      <c r="E27" s="17">
        <v>2300</v>
      </c>
      <c r="F27" t="s">
        <v>11</v>
      </c>
      <c r="G27" s="30" t="s">
        <v>19</v>
      </c>
      <c r="H27" s="22" t="s">
        <v>167</v>
      </c>
      <c r="I27" s="14" t="s">
        <v>10</v>
      </c>
      <c r="J27" s="36"/>
      <c r="K27" s="9"/>
      <c r="N27" s="15"/>
      <c r="AA27" s="15"/>
    </row>
    <row r="28" spans="1:27" x14ac:dyDescent="0.25">
      <c r="A28" s="47">
        <v>42650</v>
      </c>
      <c r="B28" s="48" t="s">
        <v>258</v>
      </c>
      <c r="C28" s="49" t="s">
        <v>13</v>
      </c>
      <c r="D28" s="48" t="s">
        <v>299</v>
      </c>
      <c r="E28" s="28">
        <v>5400</v>
      </c>
      <c r="F28" s="50" t="s">
        <v>11</v>
      </c>
      <c r="G28" s="30" t="s">
        <v>19</v>
      </c>
      <c r="H28" s="54" t="s">
        <v>166</v>
      </c>
      <c r="I28" s="52" t="s">
        <v>14</v>
      </c>
      <c r="J28" s="36"/>
      <c r="K28" s="9"/>
      <c r="N28" s="15"/>
      <c r="AA28" s="15"/>
    </row>
    <row r="29" spans="1:27" x14ac:dyDescent="0.25">
      <c r="A29" s="47">
        <v>42650</v>
      </c>
      <c r="B29" s="48" t="s">
        <v>256</v>
      </c>
      <c r="C29" s="56" t="s">
        <v>35</v>
      </c>
      <c r="D29" s="48" t="s">
        <v>299</v>
      </c>
      <c r="E29" s="28">
        <v>5000</v>
      </c>
      <c r="F29" s="50" t="s">
        <v>11</v>
      </c>
      <c r="G29" s="30" t="s">
        <v>19</v>
      </c>
      <c r="H29" s="54" t="s">
        <v>259</v>
      </c>
      <c r="I29" s="52" t="s">
        <v>14</v>
      </c>
      <c r="J29" s="36"/>
      <c r="K29" s="9"/>
      <c r="N29" s="15"/>
      <c r="AA29" s="15"/>
    </row>
    <row r="30" spans="1:27" x14ac:dyDescent="0.25">
      <c r="A30" s="47">
        <v>42651</v>
      </c>
      <c r="B30" s="48" t="s">
        <v>260</v>
      </c>
      <c r="C30" s="49" t="s">
        <v>13</v>
      </c>
      <c r="D30" s="48" t="s">
        <v>299</v>
      </c>
      <c r="E30" s="28">
        <v>5400</v>
      </c>
      <c r="F30" s="50" t="s">
        <v>11</v>
      </c>
      <c r="G30" s="30" t="s">
        <v>19</v>
      </c>
      <c r="H30" s="54" t="s">
        <v>166</v>
      </c>
      <c r="I30" s="52" t="s">
        <v>14</v>
      </c>
      <c r="J30" s="36"/>
      <c r="K30" s="9"/>
      <c r="N30" s="15"/>
      <c r="AA30" s="15"/>
    </row>
    <row r="31" spans="1:27" x14ac:dyDescent="0.25">
      <c r="A31" s="47">
        <v>42651</v>
      </c>
      <c r="B31" s="48" t="s">
        <v>256</v>
      </c>
      <c r="C31" s="56" t="s">
        <v>35</v>
      </c>
      <c r="D31" s="48" t="s">
        <v>299</v>
      </c>
      <c r="E31" s="28">
        <v>5000</v>
      </c>
      <c r="F31" s="50" t="s">
        <v>11</v>
      </c>
      <c r="G31" s="30" t="s">
        <v>19</v>
      </c>
      <c r="H31" s="54" t="s">
        <v>259</v>
      </c>
      <c r="I31" s="52" t="s">
        <v>14</v>
      </c>
      <c r="J31" s="36"/>
      <c r="K31" s="9"/>
      <c r="N31" s="15"/>
      <c r="AA31" s="15"/>
    </row>
    <row r="32" spans="1:27" x14ac:dyDescent="0.25">
      <c r="A32" s="47">
        <v>42653</v>
      </c>
      <c r="B32" s="48" t="s">
        <v>255</v>
      </c>
      <c r="C32" s="56" t="s">
        <v>100</v>
      </c>
      <c r="D32" s="48" t="s">
        <v>299</v>
      </c>
      <c r="E32" s="27">
        <v>22000</v>
      </c>
      <c r="F32" s="50" t="s">
        <v>11</v>
      </c>
      <c r="G32" s="30" t="s">
        <v>19</v>
      </c>
      <c r="H32" s="54" t="s">
        <v>257</v>
      </c>
      <c r="I32" s="57" t="s">
        <v>10</v>
      </c>
      <c r="J32" s="36"/>
      <c r="K32" s="9"/>
      <c r="N32" s="15"/>
      <c r="AA32" s="15"/>
    </row>
    <row r="33" spans="1:27" x14ac:dyDescent="0.25">
      <c r="A33" s="47">
        <v>42653</v>
      </c>
      <c r="B33" s="48" t="s">
        <v>341</v>
      </c>
      <c r="C33" s="56" t="s">
        <v>30</v>
      </c>
      <c r="D33" s="48" t="s">
        <v>9</v>
      </c>
      <c r="E33" s="27">
        <v>104050</v>
      </c>
      <c r="F33" s="50" t="s">
        <v>340</v>
      </c>
      <c r="G33" s="30" t="s">
        <v>19</v>
      </c>
      <c r="H33" s="54"/>
      <c r="I33" s="57" t="s">
        <v>10</v>
      </c>
      <c r="J33" s="36"/>
      <c r="K33" s="9"/>
      <c r="N33" s="15"/>
      <c r="AA33" s="15"/>
    </row>
    <row r="34" spans="1:27" x14ac:dyDescent="0.25">
      <c r="A34" s="5" t="s">
        <v>40</v>
      </c>
      <c r="B34" s="12" t="s">
        <v>41</v>
      </c>
      <c r="C34" s="20" t="s">
        <v>13</v>
      </c>
      <c r="D34" s="12" t="s">
        <v>9</v>
      </c>
      <c r="E34" s="40">
        <v>3000</v>
      </c>
      <c r="F34" s="12" t="s">
        <v>17</v>
      </c>
      <c r="G34" s="30" t="s">
        <v>19</v>
      </c>
      <c r="H34" s="24" t="s">
        <v>48</v>
      </c>
      <c r="I34" s="8" t="s">
        <v>14</v>
      </c>
      <c r="J34" s="7"/>
      <c r="K34" s="7"/>
      <c r="L34" s="7"/>
      <c r="N34" s="15"/>
    </row>
    <row r="35" spans="1:27" x14ac:dyDescent="0.25">
      <c r="A35" s="5">
        <v>42653</v>
      </c>
      <c r="B35" s="12" t="s">
        <v>31</v>
      </c>
      <c r="C35" s="56" t="s">
        <v>32</v>
      </c>
      <c r="D35" s="12" t="s">
        <v>9</v>
      </c>
      <c r="E35" s="28">
        <v>23760</v>
      </c>
      <c r="F35" s="12" t="s">
        <v>18</v>
      </c>
      <c r="G35" s="30" t="s">
        <v>19</v>
      </c>
      <c r="H35" s="22" t="s">
        <v>168</v>
      </c>
      <c r="I35" s="14" t="s">
        <v>10</v>
      </c>
      <c r="J35" s="36"/>
      <c r="K35" s="36"/>
      <c r="L35" s="7"/>
      <c r="N35" s="15"/>
    </row>
    <row r="36" spans="1:27" x14ac:dyDescent="0.25">
      <c r="A36" s="5">
        <v>42653</v>
      </c>
      <c r="B36" s="12" t="s">
        <v>31</v>
      </c>
      <c r="C36" s="56" t="s">
        <v>32</v>
      </c>
      <c r="D36" s="12" t="s">
        <v>9</v>
      </c>
      <c r="E36" s="28">
        <v>25200</v>
      </c>
      <c r="F36" s="12" t="s">
        <v>18</v>
      </c>
      <c r="G36" s="30" t="s">
        <v>19</v>
      </c>
      <c r="H36" s="22" t="s">
        <v>169</v>
      </c>
      <c r="I36" s="14" t="s">
        <v>10</v>
      </c>
      <c r="J36" s="9"/>
      <c r="K36" s="9"/>
      <c r="N36" s="15"/>
    </row>
    <row r="37" spans="1:27" x14ac:dyDescent="0.25">
      <c r="A37" s="5">
        <v>42653</v>
      </c>
      <c r="B37" s="12" t="s">
        <v>43</v>
      </c>
      <c r="C37" s="56" t="s">
        <v>32</v>
      </c>
      <c r="D37" s="12" t="s">
        <v>9</v>
      </c>
      <c r="E37" s="28">
        <v>2200</v>
      </c>
      <c r="F37" s="12" t="s">
        <v>18</v>
      </c>
      <c r="G37" s="30" t="s">
        <v>19</v>
      </c>
      <c r="H37" s="22" t="s">
        <v>170</v>
      </c>
      <c r="I37" s="14" t="s">
        <v>10</v>
      </c>
      <c r="J37" s="9"/>
      <c r="K37" s="9"/>
      <c r="N37" s="15"/>
    </row>
    <row r="38" spans="1:27" x14ac:dyDescent="0.25">
      <c r="A38" s="5">
        <v>42653</v>
      </c>
      <c r="B38" s="12" t="s">
        <v>44</v>
      </c>
      <c r="C38" s="20" t="s">
        <v>13</v>
      </c>
      <c r="D38" s="12" t="s">
        <v>9</v>
      </c>
      <c r="E38" s="28">
        <v>4000</v>
      </c>
      <c r="F38" s="12" t="s">
        <v>18</v>
      </c>
      <c r="G38" s="30" t="s">
        <v>19</v>
      </c>
      <c r="H38" s="22" t="s">
        <v>45</v>
      </c>
      <c r="I38" s="8" t="s">
        <v>14</v>
      </c>
      <c r="J38" s="9"/>
      <c r="K38" s="9"/>
      <c r="N38" s="15"/>
    </row>
    <row r="39" spans="1:27" x14ac:dyDescent="0.25">
      <c r="A39" s="5">
        <v>42653</v>
      </c>
      <c r="B39" s="12" t="s">
        <v>42</v>
      </c>
      <c r="C39" s="56" t="s">
        <v>32</v>
      </c>
      <c r="D39" s="12" t="s">
        <v>9</v>
      </c>
      <c r="E39" s="17">
        <v>65000</v>
      </c>
      <c r="F39" s="12" t="s">
        <v>16</v>
      </c>
      <c r="G39" s="30" t="s">
        <v>19</v>
      </c>
      <c r="H39" s="22" t="s">
        <v>171</v>
      </c>
      <c r="I39" s="14" t="s">
        <v>10</v>
      </c>
      <c r="J39" s="9"/>
      <c r="K39" s="9"/>
      <c r="N39" s="15"/>
    </row>
    <row r="40" spans="1:27" x14ac:dyDescent="0.25">
      <c r="A40" s="11">
        <v>42653</v>
      </c>
      <c r="B40" s="12" t="s">
        <v>23</v>
      </c>
      <c r="C40" s="20" t="s">
        <v>13</v>
      </c>
      <c r="D40" t="s">
        <v>15</v>
      </c>
      <c r="E40" s="19">
        <v>12500</v>
      </c>
      <c r="F40" s="12" t="s">
        <v>16</v>
      </c>
      <c r="G40" s="30" t="s">
        <v>19</v>
      </c>
      <c r="H40" s="22" t="s">
        <v>46</v>
      </c>
      <c r="I40" s="8" t="s">
        <v>14</v>
      </c>
      <c r="J40" s="9"/>
      <c r="K40" s="9"/>
      <c r="N40" s="15"/>
    </row>
    <row r="41" spans="1:27" x14ac:dyDescent="0.25">
      <c r="A41" s="11">
        <v>42653</v>
      </c>
      <c r="B41" s="12" t="s">
        <v>24</v>
      </c>
      <c r="C41" s="20" t="s">
        <v>13</v>
      </c>
      <c r="D41" t="s">
        <v>15</v>
      </c>
      <c r="E41" s="15">
        <v>10000</v>
      </c>
      <c r="F41" s="12" t="s">
        <v>18</v>
      </c>
      <c r="G41" s="30" t="s">
        <v>19</v>
      </c>
      <c r="H41" s="22" t="s">
        <v>45</v>
      </c>
      <c r="I41" s="8" t="s">
        <v>14</v>
      </c>
      <c r="J41" s="9"/>
      <c r="K41" s="9"/>
      <c r="N41" s="17"/>
    </row>
    <row r="42" spans="1:27" x14ac:dyDescent="0.25">
      <c r="A42" s="11">
        <v>42653</v>
      </c>
      <c r="B42" s="12" t="s">
        <v>307</v>
      </c>
      <c r="C42" s="20" t="s">
        <v>13</v>
      </c>
      <c r="D42" s="48" t="s">
        <v>299</v>
      </c>
      <c r="E42" s="28">
        <v>10000</v>
      </c>
      <c r="F42" t="s">
        <v>11</v>
      </c>
      <c r="G42" s="30" t="s">
        <v>19</v>
      </c>
      <c r="H42" s="22" t="s">
        <v>47</v>
      </c>
      <c r="I42" s="8" t="s">
        <v>14</v>
      </c>
      <c r="J42" s="9"/>
      <c r="K42" s="9"/>
      <c r="N42" s="17"/>
    </row>
    <row r="43" spans="1:27" x14ac:dyDescent="0.25">
      <c r="A43" s="42">
        <v>42653</v>
      </c>
      <c r="B43" s="12" t="s">
        <v>25</v>
      </c>
      <c r="C43" s="20" t="s">
        <v>13</v>
      </c>
      <c r="D43" s="12" t="s">
        <v>9</v>
      </c>
      <c r="E43" s="17">
        <v>10000</v>
      </c>
      <c r="F43" s="12" t="s">
        <v>17</v>
      </c>
      <c r="G43" s="30" t="s">
        <v>19</v>
      </c>
      <c r="H43" s="24" t="s">
        <v>48</v>
      </c>
      <c r="I43" s="8" t="s">
        <v>14</v>
      </c>
      <c r="J43" s="9"/>
      <c r="K43" s="29"/>
      <c r="L43" s="29"/>
      <c r="M43" s="29"/>
      <c r="N43" s="15"/>
    </row>
    <row r="44" spans="1:27" x14ac:dyDescent="0.25">
      <c r="A44" s="42">
        <v>42654</v>
      </c>
      <c r="B44" s="12" t="s">
        <v>55</v>
      </c>
      <c r="C44" s="20" t="s">
        <v>57</v>
      </c>
      <c r="D44" t="s">
        <v>22</v>
      </c>
      <c r="E44" s="17">
        <v>900000</v>
      </c>
      <c r="F44" s="12" t="s">
        <v>340</v>
      </c>
      <c r="G44" s="44" t="s">
        <v>52</v>
      </c>
      <c r="H44" s="24" t="s">
        <v>58</v>
      </c>
      <c r="I44" s="14" t="s">
        <v>10</v>
      </c>
      <c r="J44" s="9"/>
      <c r="K44" s="29"/>
      <c r="L44" s="29"/>
      <c r="M44" s="29"/>
      <c r="N44" s="15"/>
    </row>
    <row r="45" spans="1:27" x14ac:dyDescent="0.25">
      <c r="A45" s="5">
        <v>42654</v>
      </c>
      <c r="B45" s="12" t="s">
        <v>49</v>
      </c>
      <c r="C45" s="6" t="s">
        <v>50</v>
      </c>
      <c r="D45" s="12" t="s">
        <v>9</v>
      </c>
      <c r="E45" s="27">
        <v>226927</v>
      </c>
      <c r="F45" s="12" t="s">
        <v>340</v>
      </c>
      <c r="G45" s="30" t="s">
        <v>19</v>
      </c>
      <c r="H45" s="24" t="s">
        <v>172</v>
      </c>
      <c r="I45" s="14" t="s">
        <v>10</v>
      </c>
      <c r="J45" s="36"/>
      <c r="K45" s="29"/>
      <c r="L45" s="29"/>
      <c r="M45" s="29"/>
      <c r="N45" s="15"/>
    </row>
    <row r="46" spans="1:27" x14ac:dyDescent="0.25">
      <c r="A46" s="5">
        <v>42654</v>
      </c>
      <c r="B46" s="12" t="s">
        <v>51</v>
      </c>
      <c r="C46" s="6" t="s">
        <v>50</v>
      </c>
      <c r="D46" s="12" t="s">
        <v>9</v>
      </c>
      <c r="E46" s="27">
        <v>6173</v>
      </c>
      <c r="F46" s="12" t="s">
        <v>340</v>
      </c>
      <c r="G46" s="44" t="s">
        <v>52</v>
      </c>
      <c r="H46" s="24" t="s">
        <v>172</v>
      </c>
      <c r="I46" s="14" t="s">
        <v>10</v>
      </c>
      <c r="J46" s="9"/>
      <c r="K46" s="9"/>
      <c r="N46" s="18"/>
    </row>
    <row r="47" spans="1:27" x14ac:dyDescent="0.25">
      <c r="A47" s="5">
        <v>42656</v>
      </c>
      <c r="B47" s="12" t="s">
        <v>53</v>
      </c>
      <c r="C47" s="20" t="s">
        <v>13</v>
      </c>
      <c r="D47" s="12" t="s">
        <v>9</v>
      </c>
      <c r="E47" s="40">
        <v>7000</v>
      </c>
      <c r="F47" s="12" t="s">
        <v>20</v>
      </c>
      <c r="G47" s="44" t="s">
        <v>52</v>
      </c>
      <c r="H47" s="24" t="s">
        <v>54</v>
      </c>
      <c r="I47" s="8" t="s">
        <v>14</v>
      </c>
      <c r="J47" s="9"/>
      <c r="K47" s="9"/>
      <c r="N47" s="15"/>
    </row>
    <row r="48" spans="1:27" x14ac:dyDescent="0.25">
      <c r="A48" s="5">
        <v>42656</v>
      </c>
      <c r="B48" s="12" t="s">
        <v>34</v>
      </c>
      <c r="C48" s="56" t="s">
        <v>35</v>
      </c>
      <c r="D48" t="s">
        <v>22</v>
      </c>
      <c r="E48" s="19">
        <v>20700</v>
      </c>
      <c r="F48" s="12" t="s">
        <v>20</v>
      </c>
      <c r="G48" s="44" t="s">
        <v>52</v>
      </c>
      <c r="H48" s="24" t="s">
        <v>173</v>
      </c>
      <c r="I48" s="14" t="s">
        <v>10</v>
      </c>
      <c r="J48" s="9"/>
      <c r="K48" s="9"/>
      <c r="N48" s="25"/>
    </row>
    <row r="49" spans="1:14" x14ac:dyDescent="0.25">
      <c r="A49" s="5">
        <v>42656</v>
      </c>
      <c r="B49" s="12" t="s">
        <v>59</v>
      </c>
      <c r="C49" s="6" t="s">
        <v>308</v>
      </c>
      <c r="D49" t="s">
        <v>15</v>
      </c>
      <c r="E49" s="17">
        <v>1000</v>
      </c>
      <c r="F49" s="12" t="s">
        <v>16</v>
      </c>
      <c r="G49" s="44" t="s">
        <v>52</v>
      </c>
      <c r="H49" s="22" t="s">
        <v>174</v>
      </c>
      <c r="I49" s="14" t="s">
        <v>10</v>
      </c>
      <c r="J49" s="9"/>
      <c r="K49" s="9"/>
      <c r="N49" s="25"/>
    </row>
    <row r="50" spans="1:14" x14ac:dyDescent="0.25">
      <c r="A50" s="5">
        <v>42657</v>
      </c>
      <c r="B50" s="12" t="s">
        <v>68</v>
      </c>
      <c r="C50" s="20" t="s">
        <v>13</v>
      </c>
      <c r="D50" s="12" t="s">
        <v>9</v>
      </c>
      <c r="E50" s="19">
        <v>3000</v>
      </c>
      <c r="F50" t="s">
        <v>11</v>
      </c>
      <c r="G50" s="44" t="s">
        <v>52</v>
      </c>
      <c r="H50" s="22" t="s">
        <v>175</v>
      </c>
      <c r="I50" s="8" t="s">
        <v>14</v>
      </c>
      <c r="J50" s="9"/>
      <c r="K50" s="9"/>
    </row>
    <row r="51" spans="1:14" x14ac:dyDescent="0.25">
      <c r="A51" s="5">
        <v>42658</v>
      </c>
      <c r="B51" s="12" t="s">
        <v>261</v>
      </c>
      <c r="C51" s="20" t="s">
        <v>13</v>
      </c>
      <c r="D51" s="48" t="s">
        <v>299</v>
      </c>
      <c r="E51" s="19">
        <v>7400</v>
      </c>
      <c r="F51" t="s">
        <v>11</v>
      </c>
      <c r="G51" s="44" t="s">
        <v>52</v>
      </c>
      <c r="H51" s="22" t="s">
        <v>266</v>
      </c>
      <c r="I51" s="8" t="s">
        <v>14</v>
      </c>
      <c r="J51" s="9"/>
      <c r="K51" s="9"/>
    </row>
    <row r="52" spans="1:14" x14ac:dyDescent="0.25">
      <c r="A52" s="5">
        <v>42658</v>
      </c>
      <c r="B52" s="12" t="s">
        <v>34</v>
      </c>
      <c r="C52" s="56" t="s">
        <v>35</v>
      </c>
      <c r="D52" s="48" t="s">
        <v>299</v>
      </c>
      <c r="E52" s="28">
        <v>5000</v>
      </c>
      <c r="F52" t="s">
        <v>11</v>
      </c>
      <c r="G52" s="44" t="s">
        <v>52</v>
      </c>
      <c r="H52" s="22" t="s">
        <v>266</v>
      </c>
      <c r="I52" s="8" t="s">
        <v>14</v>
      </c>
      <c r="J52" s="9"/>
      <c r="K52" s="9"/>
    </row>
    <row r="53" spans="1:14" x14ac:dyDescent="0.25">
      <c r="A53" s="5">
        <v>42658</v>
      </c>
      <c r="B53" s="12" t="s">
        <v>263</v>
      </c>
      <c r="C53" s="20" t="s">
        <v>100</v>
      </c>
      <c r="D53" s="48" t="s">
        <v>299</v>
      </c>
      <c r="E53" s="17">
        <v>11000</v>
      </c>
      <c r="F53" s="12" t="s">
        <v>20</v>
      </c>
      <c r="G53" s="44" t="s">
        <v>52</v>
      </c>
      <c r="H53" s="24" t="s">
        <v>264</v>
      </c>
      <c r="I53" s="14" t="s">
        <v>10</v>
      </c>
      <c r="J53" s="9"/>
      <c r="K53" s="9"/>
    </row>
    <row r="54" spans="1:14" x14ac:dyDescent="0.25">
      <c r="A54" s="5">
        <v>42658</v>
      </c>
      <c r="B54" s="12" t="s">
        <v>262</v>
      </c>
      <c r="C54" s="20" t="s">
        <v>100</v>
      </c>
      <c r="D54" s="48" t="s">
        <v>299</v>
      </c>
      <c r="E54" s="28">
        <v>5000</v>
      </c>
      <c r="F54" t="s">
        <v>11</v>
      </c>
      <c r="G54" s="44" t="s">
        <v>52</v>
      </c>
      <c r="H54" s="22" t="s">
        <v>266</v>
      </c>
      <c r="I54" s="8" t="s">
        <v>14</v>
      </c>
      <c r="J54" s="9"/>
      <c r="K54" s="9"/>
    </row>
    <row r="55" spans="1:14" x14ac:dyDescent="0.25">
      <c r="A55" s="5">
        <v>42659</v>
      </c>
      <c r="B55" s="12" t="s">
        <v>261</v>
      </c>
      <c r="C55" s="20" t="s">
        <v>13</v>
      </c>
      <c r="D55" s="48" t="s">
        <v>299</v>
      </c>
      <c r="E55" s="28">
        <v>5400</v>
      </c>
      <c r="F55" t="s">
        <v>11</v>
      </c>
      <c r="G55" s="44" t="s">
        <v>52</v>
      </c>
      <c r="H55" s="22" t="s">
        <v>266</v>
      </c>
      <c r="I55" s="8" t="s">
        <v>14</v>
      </c>
      <c r="J55" s="9"/>
      <c r="K55" s="9"/>
    </row>
    <row r="56" spans="1:14" x14ac:dyDescent="0.25">
      <c r="A56" s="5">
        <v>42659</v>
      </c>
      <c r="B56" s="12" t="s">
        <v>34</v>
      </c>
      <c r="C56" s="56" t="s">
        <v>35</v>
      </c>
      <c r="D56" s="48" t="s">
        <v>299</v>
      </c>
      <c r="E56" s="28">
        <v>10000</v>
      </c>
      <c r="F56" t="s">
        <v>11</v>
      </c>
      <c r="G56" s="44" t="s">
        <v>52</v>
      </c>
      <c r="H56" s="22" t="s">
        <v>267</v>
      </c>
      <c r="I56" s="8" t="s">
        <v>14</v>
      </c>
      <c r="J56" s="9"/>
      <c r="K56" s="9"/>
    </row>
    <row r="57" spans="1:14" x14ac:dyDescent="0.25">
      <c r="A57" s="5">
        <v>42659</v>
      </c>
      <c r="B57" s="12" t="s">
        <v>262</v>
      </c>
      <c r="C57" s="20" t="s">
        <v>100</v>
      </c>
      <c r="D57" s="48" t="s">
        <v>299</v>
      </c>
      <c r="E57" s="28">
        <v>5000</v>
      </c>
      <c r="F57" t="s">
        <v>11</v>
      </c>
      <c r="G57" s="44" t="s">
        <v>52</v>
      </c>
      <c r="H57" s="22" t="s">
        <v>267</v>
      </c>
      <c r="I57" s="8" t="s">
        <v>14</v>
      </c>
      <c r="J57" s="9"/>
      <c r="K57" s="9"/>
    </row>
    <row r="58" spans="1:14" x14ac:dyDescent="0.25">
      <c r="A58" s="5">
        <v>42659</v>
      </c>
      <c r="B58" s="12" t="s">
        <v>261</v>
      </c>
      <c r="C58" s="20" t="s">
        <v>13</v>
      </c>
      <c r="D58" s="48" t="s">
        <v>299</v>
      </c>
      <c r="E58" s="28">
        <v>6200</v>
      </c>
      <c r="F58" t="s">
        <v>11</v>
      </c>
      <c r="G58" s="44" t="s">
        <v>52</v>
      </c>
      <c r="H58" s="22" t="s">
        <v>267</v>
      </c>
      <c r="I58" s="8" t="s">
        <v>14</v>
      </c>
      <c r="J58" s="9"/>
      <c r="K58" s="9"/>
    </row>
    <row r="59" spans="1:14" x14ac:dyDescent="0.25">
      <c r="A59" s="23">
        <v>42660</v>
      </c>
      <c r="B59" s="12" t="s">
        <v>60</v>
      </c>
      <c r="C59" s="6" t="s">
        <v>61</v>
      </c>
      <c r="D59" s="12" t="s">
        <v>9</v>
      </c>
      <c r="E59" s="28">
        <v>200000</v>
      </c>
      <c r="F59" s="12" t="s">
        <v>20</v>
      </c>
      <c r="G59" s="44" t="s">
        <v>52</v>
      </c>
      <c r="H59" s="24" t="s">
        <v>176</v>
      </c>
      <c r="I59" s="14" t="s">
        <v>10</v>
      </c>
    </row>
    <row r="60" spans="1:14" x14ac:dyDescent="0.25">
      <c r="A60" s="5">
        <v>42660</v>
      </c>
      <c r="B60" s="12" t="s">
        <v>63</v>
      </c>
      <c r="C60" s="20" t="s">
        <v>13</v>
      </c>
      <c r="D60" t="s">
        <v>15</v>
      </c>
      <c r="E60" s="19">
        <v>10000</v>
      </c>
      <c r="F60" s="12" t="s">
        <v>62</v>
      </c>
      <c r="G60" s="44" t="s">
        <v>52</v>
      </c>
      <c r="H60" s="24" t="s">
        <v>64</v>
      </c>
      <c r="I60" s="8" t="s">
        <v>14</v>
      </c>
      <c r="J60" s="7"/>
      <c r="K60" s="7"/>
      <c r="L60" s="7"/>
      <c r="M60" s="7"/>
      <c r="N60" s="35"/>
    </row>
    <row r="61" spans="1:14" x14ac:dyDescent="0.25">
      <c r="A61" s="11">
        <v>42660</v>
      </c>
      <c r="B61" s="12" t="s">
        <v>65</v>
      </c>
      <c r="C61" s="20" t="s">
        <v>13</v>
      </c>
      <c r="D61" t="s">
        <v>15</v>
      </c>
      <c r="E61" s="19">
        <v>6250</v>
      </c>
      <c r="F61" s="12" t="s">
        <v>16</v>
      </c>
      <c r="G61" s="44" t="s">
        <v>52</v>
      </c>
      <c r="H61" s="22" t="s">
        <v>71</v>
      </c>
      <c r="I61" s="8" t="s">
        <v>14</v>
      </c>
      <c r="J61" s="7"/>
      <c r="K61" s="7"/>
      <c r="L61" s="7"/>
      <c r="M61" s="7"/>
      <c r="N61" s="35"/>
    </row>
    <row r="62" spans="1:14" x14ac:dyDescent="0.25">
      <c r="A62" s="11">
        <v>42660</v>
      </c>
      <c r="B62" s="12" t="s">
        <v>66</v>
      </c>
      <c r="C62" s="20" t="s">
        <v>13</v>
      </c>
      <c r="D62" t="s">
        <v>15</v>
      </c>
      <c r="E62" s="15">
        <v>5000</v>
      </c>
      <c r="F62" s="12" t="s">
        <v>18</v>
      </c>
      <c r="G62" s="44" t="s">
        <v>52</v>
      </c>
      <c r="H62" s="22" t="s">
        <v>72</v>
      </c>
      <c r="I62" s="8" t="s">
        <v>14</v>
      </c>
      <c r="J62" s="7"/>
      <c r="K62" s="7"/>
      <c r="L62" s="7"/>
      <c r="M62" s="7"/>
      <c r="N62" s="35"/>
    </row>
    <row r="63" spans="1:14" x14ac:dyDescent="0.25">
      <c r="A63" s="42">
        <v>42660</v>
      </c>
      <c r="B63" s="12" t="s">
        <v>25</v>
      </c>
      <c r="C63" s="20" t="s">
        <v>13</v>
      </c>
      <c r="D63" s="12" t="s">
        <v>9</v>
      </c>
      <c r="E63" s="17">
        <v>10000</v>
      </c>
      <c r="F63" s="12" t="s">
        <v>17</v>
      </c>
      <c r="G63" s="44" t="s">
        <v>52</v>
      </c>
      <c r="H63" s="24" t="s">
        <v>73</v>
      </c>
      <c r="I63" s="8" t="s">
        <v>14</v>
      </c>
    </row>
    <row r="64" spans="1:14" x14ac:dyDescent="0.25">
      <c r="A64" s="42">
        <v>42660</v>
      </c>
      <c r="B64" s="12" t="s">
        <v>67</v>
      </c>
      <c r="C64" s="20" t="s">
        <v>13</v>
      </c>
      <c r="D64" s="48" t="s">
        <v>299</v>
      </c>
      <c r="E64" s="28">
        <v>3750</v>
      </c>
      <c r="F64" t="s">
        <v>11</v>
      </c>
      <c r="G64" s="44" t="s">
        <v>52</v>
      </c>
      <c r="H64" s="22" t="s">
        <v>74</v>
      </c>
      <c r="I64" s="8" t="s">
        <v>14</v>
      </c>
    </row>
    <row r="65" spans="1:10" x14ac:dyDescent="0.25">
      <c r="A65" s="11">
        <v>42660</v>
      </c>
      <c r="B65" s="12" t="s">
        <v>69</v>
      </c>
      <c r="C65" s="20" t="s">
        <v>70</v>
      </c>
      <c r="D65" s="12" t="s">
        <v>9</v>
      </c>
      <c r="E65" s="28">
        <v>163500</v>
      </c>
      <c r="F65" s="12" t="s">
        <v>17</v>
      </c>
      <c r="G65" s="44" t="s">
        <v>52</v>
      </c>
      <c r="H65" s="24" t="s">
        <v>73</v>
      </c>
      <c r="I65" s="8" t="s">
        <v>14</v>
      </c>
    </row>
    <row r="66" spans="1:10" x14ac:dyDescent="0.25">
      <c r="A66" s="5">
        <v>42661</v>
      </c>
      <c r="B66" s="12" t="s">
        <v>75</v>
      </c>
      <c r="C66" s="56" t="s">
        <v>32</v>
      </c>
      <c r="D66" s="12" t="s">
        <v>9</v>
      </c>
      <c r="E66" s="28">
        <v>20400</v>
      </c>
      <c r="F66" s="12" t="s">
        <v>17</v>
      </c>
      <c r="G66" s="44" t="s">
        <v>52</v>
      </c>
      <c r="H66" s="24" t="s">
        <v>78</v>
      </c>
      <c r="I66" s="14" t="s">
        <v>10</v>
      </c>
    </row>
    <row r="67" spans="1:10" x14ac:dyDescent="0.25">
      <c r="A67" s="5">
        <v>42661</v>
      </c>
      <c r="B67" s="12" t="s">
        <v>76</v>
      </c>
      <c r="C67" s="20" t="s">
        <v>13</v>
      </c>
      <c r="D67" s="12" t="s">
        <v>9</v>
      </c>
      <c r="E67" s="19">
        <v>4000</v>
      </c>
      <c r="F67" s="12" t="s">
        <v>17</v>
      </c>
      <c r="G67" s="44" t="s">
        <v>52</v>
      </c>
      <c r="H67" s="24" t="s">
        <v>79</v>
      </c>
      <c r="I67" s="8" t="s">
        <v>14</v>
      </c>
    </row>
    <row r="68" spans="1:10" x14ac:dyDescent="0.25">
      <c r="A68" s="5">
        <v>42661</v>
      </c>
      <c r="B68" s="12" t="s">
        <v>77</v>
      </c>
      <c r="C68" s="6" t="s">
        <v>61</v>
      </c>
      <c r="D68" s="12" t="s">
        <v>9</v>
      </c>
      <c r="E68" s="19">
        <v>16605</v>
      </c>
      <c r="F68" s="12" t="s">
        <v>18</v>
      </c>
      <c r="G68" s="44" t="s">
        <v>52</v>
      </c>
      <c r="H68" s="22" t="s">
        <v>81</v>
      </c>
      <c r="I68" s="14" t="s">
        <v>10</v>
      </c>
    </row>
    <row r="69" spans="1:10" x14ac:dyDescent="0.25">
      <c r="A69" s="5">
        <v>42661</v>
      </c>
      <c r="B69" s="12" t="s">
        <v>82</v>
      </c>
      <c r="C69" s="56" t="s">
        <v>32</v>
      </c>
      <c r="D69" s="12" t="s">
        <v>9</v>
      </c>
      <c r="E69" s="19">
        <v>36000</v>
      </c>
      <c r="F69" s="12" t="s">
        <v>18</v>
      </c>
      <c r="G69" s="44" t="s">
        <v>52</v>
      </c>
      <c r="H69" s="22" t="s">
        <v>177</v>
      </c>
      <c r="I69" s="14" t="s">
        <v>10</v>
      </c>
    </row>
    <row r="70" spans="1:10" x14ac:dyDescent="0.25">
      <c r="A70" s="5">
        <v>42661</v>
      </c>
      <c r="B70" s="12" t="s">
        <v>95</v>
      </c>
      <c r="C70" s="6" t="s">
        <v>61</v>
      </c>
      <c r="D70" s="6" t="s">
        <v>93</v>
      </c>
      <c r="E70" s="45">
        <v>850</v>
      </c>
      <c r="F70" s="12" t="s">
        <v>18</v>
      </c>
      <c r="G70" s="44" t="s">
        <v>52</v>
      </c>
      <c r="H70" s="22" t="s">
        <v>178</v>
      </c>
      <c r="I70" s="14" t="s">
        <v>10</v>
      </c>
      <c r="J70" s="36"/>
    </row>
    <row r="71" spans="1:10" x14ac:dyDescent="0.25">
      <c r="A71" s="5">
        <v>42661</v>
      </c>
      <c r="B71" s="12" t="s">
        <v>111</v>
      </c>
      <c r="C71" s="46" t="s">
        <v>112</v>
      </c>
      <c r="D71" s="6" t="s">
        <v>93</v>
      </c>
      <c r="E71" s="28">
        <v>245000</v>
      </c>
      <c r="F71" t="s">
        <v>11</v>
      </c>
      <c r="G71" s="44" t="s">
        <v>52</v>
      </c>
      <c r="H71" s="22" t="s">
        <v>179</v>
      </c>
      <c r="I71" s="14" t="s">
        <v>10</v>
      </c>
    </row>
    <row r="72" spans="1:10" x14ac:dyDescent="0.25">
      <c r="A72" s="5">
        <v>42661</v>
      </c>
      <c r="B72" s="12" t="s">
        <v>113</v>
      </c>
      <c r="C72" s="46" t="s">
        <v>112</v>
      </c>
      <c r="D72" s="6" t="s">
        <v>93</v>
      </c>
      <c r="E72" s="28">
        <v>60000</v>
      </c>
      <c r="F72" t="s">
        <v>11</v>
      </c>
      <c r="G72" s="44" t="s">
        <v>52</v>
      </c>
      <c r="H72" s="22" t="s">
        <v>180</v>
      </c>
      <c r="I72" s="14" t="s">
        <v>10</v>
      </c>
    </row>
    <row r="73" spans="1:10" x14ac:dyDescent="0.25">
      <c r="A73" s="5">
        <v>42661</v>
      </c>
      <c r="B73" s="12" t="s">
        <v>114</v>
      </c>
      <c r="C73" s="20" t="s">
        <v>13</v>
      </c>
      <c r="D73" s="6" t="s">
        <v>93</v>
      </c>
      <c r="E73" s="19">
        <v>2500</v>
      </c>
      <c r="F73" t="s">
        <v>11</v>
      </c>
      <c r="G73" s="44" t="s">
        <v>52</v>
      </c>
      <c r="H73" s="22" t="s">
        <v>85</v>
      </c>
      <c r="I73" s="8" t="s">
        <v>14</v>
      </c>
    </row>
    <row r="74" spans="1:10" x14ac:dyDescent="0.25">
      <c r="A74" s="5">
        <v>42661</v>
      </c>
      <c r="B74" s="12" t="s">
        <v>115</v>
      </c>
      <c r="C74" s="46" t="s">
        <v>112</v>
      </c>
      <c r="D74" s="6" t="s">
        <v>93</v>
      </c>
      <c r="E74" s="28">
        <v>1400</v>
      </c>
      <c r="F74" t="s">
        <v>11</v>
      </c>
      <c r="G74" s="44" t="s">
        <v>52</v>
      </c>
      <c r="H74" s="22" t="s">
        <v>181</v>
      </c>
      <c r="I74" s="14" t="s">
        <v>10</v>
      </c>
    </row>
    <row r="75" spans="1:10" x14ac:dyDescent="0.25">
      <c r="A75" s="5">
        <v>42661</v>
      </c>
      <c r="B75" s="12" t="s">
        <v>34</v>
      </c>
      <c r="C75" s="56" t="s">
        <v>35</v>
      </c>
      <c r="D75" s="6" t="s">
        <v>93</v>
      </c>
      <c r="E75" s="28">
        <v>18000</v>
      </c>
      <c r="F75" t="s">
        <v>11</v>
      </c>
      <c r="G75" s="44" t="s">
        <v>52</v>
      </c>
      <c r="H75" s="22" t="s">
        <v>85</v>
      </c>
      <c r="I75" s="8" t="s">
        <v>14</v>
      </c>
    </row>
    <row r="76" spans="1:10" x14ac:dyDescent="0.25">
      <c r="A76" s="5">
        <v>42661</v>
      </c>
      <c r="B76" s="12" t="s">
        <v>116</v>
      </c>
      <c r="C76" s="20" t="s">
        <v>100</v>
      </c>
      <c r="D76" s="6" t="s">
        <v>93</v>
      </c>
      <c r="E76" s="28">
        <v>12500</v>
      </c>
      <c r="F76" t="s">
        <v>11</v>
      </c>
      <c r="G76" s="44" t="s">
        <v>52</v>
      </c>
      <c r="H76" s="22" t="s">
        <v>85</v>
      </c>
      <c r="I76" s="8" t="s">
        <v>14</v>
      </c>
    </row>
    <row r="77" spans="1:10" x14ac:dyDescent="0.25">
      <c r="A77" s="5">
        <v>42661</v>
      </c>
      <c r="B77" s="12" t="s">
        <v>115</v>
      </c>
      <c r="C77" s="46" t="s">
        <v>112</v>
      </c>
      <c r="D77" s="6" t="s">
        <v>93</v>
      </c>
      <c r="E77" s="28">
        <v>1400</v>
      </c>
      <c r="F77" t="s">
        <v>11</v>
      </c>
      <c r="G77" s="44" t="s">
        <v>52</v>
      </c>
      <c r="H77" s="22" t="s">
        <v>182</v>
      </c>
      <c r="I77" s="14" t="s">
        <v>10</v>
      </c>
    </row>
    <row r="78" spans="1:10" x14ac:dyDescent="0.25">
      <c r="A78" s="5">
        <v>42661</v>
      </c>
      <c r="B78" s="12" t="s">
        <v>128</v>
      </c>
      <c r="C78" s="46" t="s">
        <v>112</v>
      </c>
      <c r="D78" s="6" t="s">
        <v>93</v>
      </c>
      <c r="E78" s="28">
        <v>16000</v>
      </c>
      <c r="F78" t="s">
        <v>11</v>
      </c>
      <c r="G78" s="44" t="s">
        <v>52</v>
      </c>
      <c r="H78" s="22" t="s">
        <v>184</v>
      </c>
      <c r="I78" s="14" t="s">
        <v>10</v>
      </c>
    </row>
    <row r="79" spans="1:10" x14ac:dyDescent="0.25">
      <c r="A79" s="5">
        <v>42661</v>
      </c>
      <c r="B79" s="12" t="s">
        <v>117</v>
      </c>
      <c r="C79" s="20" t="s">
        <v>13</v>
      </c>
      <c r="D79" s="6" t="s">
        <v>93</v>
      </c>
      <c r="E79" s="28">
        <v>1500</v>
      </c>
      <c r="F79" t="s">
        <v>11</v>
      </c>
      <c r="G79" s="44" t="s">
        <v>52</v>
      </c>
      <c r="H79" s="22" t="s">
        <v>85</v>
      </c>
      <c r="I79" s="8" t="s">
        <v>14</v>
      </c>
    </row>
    <row r="80" spans="1:10" x14ac:dyDescent="0.25">
      <c r="A80" s="5">
        <v>42661</v>
      </c>
      <c r="B80" s="12" t="s">
        <v>118</v>
      </c>
      <c r="C80" s="20" t="s">
        <v>13</v>
      </c>
      <c r="D80" s="6" t="s">
        <v>93</v>
      </c>
      <c r="E80" s="28">
        <v>2500</v>
      </c>
      <c r="F80" t="s">
        <v>11</v>
      </c>
      <c r="G80" s="44" t="s">
        <v>52</v>
      </c>
      <c r="H80" s="22" t="s">
        <v>85</v>
      </c>
      <c r="I80" s="8" t="s">
        <v>14</v>
      </c>
    </row>
    <row r="81" spans="1:11" x14ac:dyDescent="0.25">
      <c r="A81" s="5">
        <v>42661</v>
      </c>
      <c r="B81" s="12" t="s">
        <v>117</v>
      </c>
      <c r="C81" s="20" t="s">
        <v>13</v>
      </c>
      <c r="D81" s="6" t="s">
        <v>93</v>
      </c>
      <c r="E81" s="28">
        <v>1500</v>
      </c>
      <c r="F81" t="s">
        <v>11</v>
      </c>
      <c r="G81" s="44" t="s">
        <v>52</v>
      </c>
      <c r="H81" s="22" t="s">
        <v>85</v>
      </c>
      <c r="I81" s="8" t="s">
        <v>14</v>
      </c>
    </row>
    <row r="82" spans="1:11" x14ac:dyDescent="0.25">
      <c r="A82" s="5">
        <v>42661</v>
      </c>
      <c r="B82" s="12" t="s">
        <v>124</v>
      </c>
      <c r="C82" s="20" t="s">
        <v>13</v>
      </c>
      <c r="D82" t="s">
        <v>15</v>
      </c>
      <c r="E82" s="19">
        <v>6000</v>
      </c>
      <c r="F82" s="12" t="s">
        <v>18</v>
      </c>
      <c r="G82" s="44" t="s">
        <v>52</v>
      </c>
      <c r="H82" s="22" t="s">
        <v>96</v>
      </c>
      <c r="I82" s="8" t="s">
        <v>14</v>
      </c>
      <c r="J82" s="7"/>
    </row>
    <row r="83" spans="1:11" x14ac:dyDescent="0.25">
      <c r="A83" s="5">
        <v>42661</v>
      </c>
      <c r="B83" s="12" t="s">
        <v>125</v>
      </c>
      <c r="C83" s="6" t="s">
        <v>61</v>
      </c>
      <c r="D83" s="6" t="s">
        <v>93</v>
      </c>
      <c r="E83" s="19">
        <v>850</v>
      </c>
      <c r="F83" s="12" t="s">
        <v>18</v>
      </c>
      <c r="G83" s="44" t="s">
        <v>52</v>
      </c>
      <c r="H83" s="22" t="s">
        <v>96</v>
      </c>
      <c r="I83" s="8" t="s">
        <v>14</v>
      </c>
      <c r="J83" s="7"/>
    </row>
    <row r="84" spans="1:11" x14ac:dyDescent="0.25">
      <c r="A84" s="5">
        <v>42661</v>
      </c>
      <c r="B84" s="12" t="s">
        <v>129</v>
      </c>
      <c r="C84" s="20" t="s">
        <v>13</v>
      </c>
      <c r="D84" s="12" t="s">
        <v>9</v>
      </c>
      <c r="E84" s="19">
        <v>6000</v>
      </c>
      <c r="F84" s="12" t="s">
        <v>17</v>
      </c>
      <c r="G84" s="44" t="s">
        <v>52</v>
      </c>
      <c r="H84" s="24" t="s">
        <v>79</v>
      </c>
      <c r="I84" s="8" t="s">
        <v>14</v>
      </c>
      <c r="J84" s="7"/>
    </row>
    <row r="85" spans="1:11" x14ac:dyDescent="0.25">
      <c r="A85" s="11">
        <v>42661</v>
      </c>
      <c r="B85" s="12" t="s">
        <v>86</v>
      </c>
      <c r="C85" s="20" t="s">
        <v>13</v>
      </c>
      <c r="D85" t="s">
        <v>15</v>
      </c>
      <c r="E85" s="19">
        <v>1000</v>
      </c>
      <c r="F85" s="12" t="s">
        <v>16</v>
      </c>
      <c r="G85" s="44" t="s">
        <v>52</v>
      </c>
      <c r="H85" s="22" t="s">
        <v>84</v>
      </c>
      <c r="I85" s="8" t="s">
        <v>14</v>
      </c>
      <c r="J85" s="7"/>
    </row>
    <row r="86" spans="1:11" x14ac:dyDescent="0.25">
      <c r="A86" s="11">
        <v>42661</v>
      </c>
      <c r="B86" s="12" t="s">
        <v>87</v>
      </c>
      <c r="C86" s="20" t="s">
        <v>13</v>
      </c>
      <c r="D86" t="s">
        <v>15</v>
      </c>
      <c r="E86" s="15">
        <v>1000</v>
      </c>
      <c r="F86" s="12" t="s">
        <v>18</v>
      </c>
      <c r="G86" s="44" t="s">
        <v>52</v>
      </c>
      <c r="H86" s="22" t="s">
        <v>80</v>
      </c>
      <c r="I86" s="8" t="s">
        <v>14</v>
      </c>
      <c r="J86" s="7"/>
      <c r="K86" s="7"/>
    </row>
    <row r="87" spans="1:11" x14ac:dyDescent="0.25">
      <c r="A87" s="42">
        <v>42661</v>
      </c>
      <c r="B87" s="12" t="s">
        <v>88</v>
      </c>
      <c r="C87" s="20" t="s">
        <v>13</v>
      </c>
      <c r="D87" s="12" t="s">
        <v>9</v>
      </c>
      <c r="E87" s="17">
        <v>1000</v>
      </c>
      <c r="F87" s="12" t="s">
        <v>17</v>
      </c>
      <c r="G87" s="44" t="s">
        <v>52</v>
      </c>
      <c r="H87" s="24" t="s">
        <v>79</v>
      </c>
      <c r="I87" s="8" t="s">
        <v>14</v>
      </c>
      <c r="J87" s="7"/>
    </row>
    <row r="88" spans="1:11" x14ac:dyDescent="0.25">
      <c r="A88" s="42">
        <v>42661</v>
      </c>
      <c r="B88" s="12" t="s">
        <v>94</v>
      </c>
      <c r="C88" s="20" t="s">
        <v>13</v>
      </c>
      <c r="D88" s="48" t="s">
        <v>299</v>
      </c>
      <c r="E88" s="28">
        <v>1000</v>
      </c>
      <c r="F88" t="s">
        <v>11</v>
      </c>
      <c r="G88" s="44" t="s">
        <v>52</v>
      </c>
      <c r="H88" s="22" t="s">
        <v>85</v>
      </c>
      <c r="I88" s="8" t="s">
        <v>14</v>
      </c>
      <c r="J88" s="7"/>
    </row>
    <row r="89" spans="1:11" x14ac:dyDescent="0.25">
      <c r="A89" s="11">
        <v>42661</v>
      </c>
      <c r="B89" s="12" t="s">
        <v>89</v>
      </c>
      <c r="C89" s="20" t="s">
        <v>13</v>
      </c>
      <c r="D89" t="s">
        <v>15</v>
      </c>
      <c r="E89" s="15">
        <v>1000</v>
      </c>
      <c r="F89" s="12" t="s">
        <v>62</v>
      </c>
      <c r="G89" s="44" t="s">
        <v>52</v>
      </c>
      <c r="H89" s="22" t="s">
        <v>80</v>
      </c>
      <c r="I89" s="8" t="s">
        <v>14</v>
      </c>
    </row>
    <row r="90" spans="1:11" x14ac:dyDescent="0.25">
      <c r="A90" s="11">
        <v>42662</v>
      </c>
      <c r="B90" s="12" t="s">
        <v>126</v>
      </c>
      <c r="C90" s="20" t="s">
        <v>13</v>
      </c>
      <c r="D90" t="s">
        <v>15</v>
      </c>
      <c r="E90" s="19">
        <v>2000</v>
      </c>
      <c r="F90" s="12" t="s">
        <v>18</v>
      </c>
      <c r="G90" s="44" t="s">
        <v>52</v>
      </c>
      <c r="H90" s="22" t="s">
        <v>183</v>
      </c>
      <c r="I90" s="8" t="s">
        <v>14</v>
      </c>
    </row>
    <row r="91" spans="1:11" x14ac:dyDescent="0.25">
      <c r="A91" s="11">
        <v>42662</v>
      </c>
      <c r="B91" s="12" t="s">
        <v>127</v>
      </c>
      <c r="C91" s="20" t="s">
        <v>13</v>
      </c>
      <c r="D91" t="s">
        <v>15</v>
      </c>
      <c r="E91" s="19">
        <v>4000</v>
      </c>
      <c r="F91" s="12" t="s">
        <v>18</v>
      </c>
      <c r="G91" s="44" t="s">
        <v>52</v>
      </c>
      <c r="H91" s="22" t="s">
        <v>183</v>
      </c>
      <c r="I91" s="8" t="s">
        <v>14</v>
      </c>
    </row>
    <row r="92" spans="1:11" x14ac:dyDescent="0.25">
      <c r="A92" s="11">
        <v>42662</v>
      </c>
      <c r="B92" s="12" t="s">
        <v>91</v>
      </c>
      <c r="C92" s="6" t="s">
        <v>70</v>
      </c>
      <c r="D92" s="12" t="s">
        <v>9</v>
      </c>
      <c r="E92" s="28">
        <v>29000</v>
      </c>
      <c r="F92" s="12" t="s">
        <v>17</v>
      </c>
      <c r="G92" s="44" t="s">
        <v>52</v>
      </c>
      <c r="H92" s="24" t="s">
        <v>185</v>
      </c>
      <c r="I92" s="14" t="s">
        <v>10</v>
      </c>
    </row>
    <row r="93" spans="1:11" x14ac:dyDescent="0.25">
      <c r="A93" s="5">
        <v>42662</v>
      </c>
      <c r="B93" s="12" t="s">
        <v>90</v>
      </c>
      <c r="C93" s="20" t="s">
        <v>13</v>
      </c>
      <c r="D93" s="12" t="s">
        <v>9</v>
      </c>
      <c r="E93" s="17">
        <v>4000</v>
      </c>
      <c r="F93" s="12" t="s">
        <v>17</v>
      </c>
      <c r="G93" s="44" t="s">
        <v>52</v>
      </c>
      <c r="H93" s="24" t="s">
        <v>186</v>
      </c>
      <c r="I93" s="14" t="s">
        <v>10</v>
      </c>
    </row>
    <row r="94" spans="1:11" x14ac:dyDescent="0.25">
      <c r="A94" s="5">
        <v>42662</v>
      </c>
      <c r="B94" s="12" t="s">
        <v>97</v>
      </c>
      <c r="C94" s="46" t="s">
        <v>112</v>
      </c>
      <c r="D94" s="6" t="s">
        <v>93</v>
      </c>
      <c r="E94" s="17">
        <v>1400</v>
      </c>
      <c r="F94" s="12" t="s">
        <v>20</v>
      </c>
      <c r="G94" s="44" t="s">
        <v>52</v>
      </c>
      <c r="H94" s="24" t="s">
        <v>187</v>
      </c>
      <c r="I94" s="14" t="s">
        <v>10</v>
      </c>
    </row>
    <row r="95" spans="1:11" x14ac:dyDescent="0.25">
      <c r="A95" s="5">
        <v>42662</v>
      </c>
      <c r="B95" s="12" t="s">
        <v>98</v>
      </c>
      <c r="C95" s="20" t="s">
        <v>100</v>
      </c>
      <c r="D95" s="6" t="s">
        <v>93</v>
      </c>
      <c r="E95" s="17">
        <v>22000</v>
      </c>
      <c r="F95" s="12" t="s">
        <v>20</v>
      </c>
      <c r="G95" s="44" t="s">
        <v>52</v>
      </c>
      <c r="H95" s="24" t="s">
        <v>188</v>
      </c>
      <c r="I95" s="14" t="s">
        <v>10</v>
      </c>
    </row>
    <row r="96" spans="1:11" x14ac:dyDescent="0.25">
      <c r="A96" s="5">
        <v>42662</v>
      </c>
      <c r="B96" s="12" t="s">
        <v>99</v>
      </c>
      <c r="C96" s="20" t="s">
        <v>100</v>
      </c>
      <c r="D96" s="6" t="s">
        <v>93</v>
      </c>
      <c r="E96" s="17">
        <v>40800</v>
      </c>
      <c r="F96" s="12" t="s">
        <v>62</v>
      </c>
      <c r="G96" s="44" t="s">
        <v>52</v>
      </c>
      <c r="H96" s="24" t="s">
        <v>189</v>
      </c>
      <c r="I96" s="14" t="s">
        <v>10</v>
      </c>
    </row>
    <row r="97" spans="1:13" x14ac:dyDescent="0.25">
      <c r="A97" s="5">
        <v>42663</v>
      </c>
      <c r="B97" s="12" t="s">
        <v>130</v>
      </c>
      <c r="C97" s="20" t="s">
        <v>13</v>
      </c>
      <c r="D97" s="12" t="s">
        <v>9</v>
      </c>
      <c r="E97" s="17">
        <v>4000</v>
      </c>
      <c r="F97" s="12" t="s">
        <v>17</v>
      </c>
      <c r="G97" s="44" t="s">
        <v>52</v>
      </c>
      <c r="H97" s="24" t="s">
        <v>190</v>
      </c>
      <c r="I97" s="8" t="s">
        <v>14</v>
      </c>
    </row>
    <row r="98" spans="1:13" x14ac:dyDescent="0.25">
      <c r="A98" s="5">
        <v>42663</v>
      </c>
      <c r="B98" s="12" t="s">
        <v>92</v>
      </c>
      <c r="C98" s="6" t="s">
        <v>38</v>
      </c>
      <c r="D98" s="6" t="s">
        <v>93</v>
      </c>
      <c r="E98" s="17">
        <v>19050</v>
      </c>
      <c r="F98" s="12" t="s">
        <v>17</v>
      </c>
      <c r="G98" s="44" t="s">
        <v>52</v>
      </c>
      <c r="H98" s="24" t="s">
        <v>191</v>
      </c>
      <c r="I98" s="14" t="s">
        <v>10</v>
      </c>
    </row>
    <row r="99" spans="1:13" x14ac:dyDescent="0.25">
      <c r="A99" s="5">
        <v>42663</v>
      </c>
      <c r="B99" s="12" t="s">
        <v>102</v>
      </c>
      <c r="C99" s="20" t="s">
        <v>101</v>
      </c>
      <c r="D99" t="s">
        <v>93</v>
      </c>
      <c r="E99" s="40">
        <v>125000</v>
      </c>
      <c r="F99" s="12" t="s">
        <v>20</v>
      </c>
      <c r="G99" s="44" t="s">
        <v>52</v>
      </c>
      <c r="H99" s="24" t="s">
        <v>193</v>
      </c>
      <c r="I99" s="14" t="s">
        <v>10</v>
      </c>
    </row>
    <row r="100" spans="1:13" x14ac:dyDescent="0.25">
      <c r="A100" s="5">
        <v>42663</v>
      </c>
      <c r="B100" s="12" t="s">
        <v>103</v>
      </c>
      <c r="C100" s="6" t="s">
        <v>61</v>
      </c>
      <c r="D100" t="s">
        <v>93</v>
      </c>
      <c r="E100" s="40">
        <v>1000</v>
      </c>
      <c r="F100" s="12" t="s">
        <v>20</v>
      </c>
      <c r="G100" s="44" t="s">
        <v>52</v>
      </c>
      <c r="H100" s="24" t="s">
        <v>194</v>
      </c>
      <c r="I100" s="14" t="s">
        <v>10</v>
      </c>
    </row>
    <row r="101" spans="1:13" x14ac:dyDescent="0.25">
      <c r="A101" s="11">
        <v>42663</v>
      </c>
      <c r="B101" s="12" t="s">
        <v>104</v>
      </c>
      <c r="C101" s="20" t="s">
        <v>100</v>
      </c>
      <c r="D101" s="6" t="s">
        <v>93</v>
      </c>
      <c r="E101" s="28">
        <v>8400</v>
      </c>
      <c r="F101" s="12" t="s">
        <v>20</v>
      </c>
      <c r="G101" s="44" t="s">
        <v>52</v>
      </c>
      <c r="H101" s="24" t="s">
        <v>195</v>
      </c>
      <c r="I101" s="14" t="s">
        <v>10</v>
      </c>
    </row>
    <row r="102" spans="1:13" x14ac:dyDescent="0.25">
      <c r="A102" s="5">
        <v>42663</v>
      </c>
      <c r="B102" s="12" t="s">
        <v>119</v>
      </c>
      <c r="C102" s="20" t="s">
        <v>13</v>
      </c>
      <c r="D102" s="6" t="s">
        <v>93</v>
      </c>
      <c r="E102" s="28">
        <v>2000</v>
      </c>
      <c r="F102" t="s">
        <v>83</v>
      </c>
      <c r="G102" s="44" t="s">
        <v>52</v>
      </c>
      <c r="H102" s="22" t="s">
        <v>196</v>
      </c>
      <c r="I102" s="8" t="s">
        <v>14</v>
      </c>
    </row>
    <row r="103" spans="1:13" x14ac:dyDescent="0.25">
      <c r="A103" s="5">
        <v>42663</v>
      </c>
      <c r="B103" s="12" t="s">
        <v>120</v>
      </c>
      <c r="C103" s="20" t="s">
        <v>13</v>
      </c>
      <c r="D103" s="6" t="s">
        <v>93</v>
      </c>
      <c r="E103" s="28">
        <v>4000</v>
      </c>
      <c r="F103" t="s">
        <v>83</v>
      </c>
      <c r="G103" s="44" t="s">
        <v>52</v>
      </c>
      <c r="H103" s="22" t="s">
        <v>196</v>
      </c>
      <c r="I103" s="8" t="s">
        <v>14</v>
      </c>
    </row>
    <row r="104" spans="1:13" x14ac:dyDescent="0.25">
      <c r="A104" s="47">
        <v>42633</v>
      </c>
      <c r="B104" s="12" t="s">
        <v>121</v>
      </c>
      <c r="C104" s="20" t="s">
        <v>100</v>
      </c>
      <c r="D104" s="6" t="s">
        <v>93</v>
      </c>
      <c r="E104" s="28">
        <v>2500</v>
      </c>
      <c r="F104" t="s">
        <v>83</v>
      </c>
      <c r="G104" s="44" t="s">
        <v>52</v>
      </c>
      <c r="H104" s="22" t="s">
        <v>192</v>
      </c>
      <c r="I104" s="8" t="s">
        <v>14</v>
      </c>
    </row>
    <row r="105" spans="1:13" x14ac:dyDescent="0.25">
      <c r="A105" s="47">
        <v>42634</v>
      </c>
      <c r="B105" s="12" t="s">
        <v>122</v>
      </c>
      <c r="C105" s="20" t="s">
        <v>100</v>
      </c>
      <c r="D105" s="6" t="s">
        <v>93</v>
      </c>
      <c r="E105" s="28">
        <v>5000</v>
      </c>
      <c r="F105" t="s">
        <v>83</v>
      </c>
      <c r="G105" s="44" t="s">
        <v>52</v>
      </c>
      <c r="H105" s="22" t="s">
        <v>197</v>
      </c>
      <c r="I105" s="8" t="s">
        <v>14</v>
      </c>
    </row>
    <row r="106" spans="1:13" x14ac:dyDescent="0.25">
      <c r="A106" s="47">
        <v>42664</v>
      </c>
      <c r="B106" s="12" t="s">
        <v>123</v>
      </c>
      <c r="C106" s="20" t="s">
        <v>100</v>
      </c>
      <c r="D106" s="6" t="s">
        <v>93</v>
      </c>
      <c r="E106" s="28">
        <v>1500</v>
      </c>
      <c r="F106" t="s">
        <v>83</v>
      </c>
      <c r="G106" s="44" t="s">
        <v>52</v>
      </c>
      <c r="H106" s="22" t="s">
        <v>198</v>
      </c>
      <c r="I106" s="8" t="s">
        <v>14</v>
      </c>
    </row>
    <row r="107" spans="1:13" x14ac:dyDescent="0.25">
      <c r="A107" s="5">
        <v>42664</v>
      </c>
      <c r="B107" s="12" t="s">
        <v>131</v>
      </c>
      <c r="C107" s="20" t="s">
        <v>13</v>
      </c>
      <c r="D107" s="12" t="s">
        <v>9</v>
      </c>
      <c r="E107" s="17">
        <v>4000</v>
      </c>
      <c r="F107" s="12" t="s">
        <v>17</v>
      </c>
      <c r="G107" s="44" t="s">
        <v>52</v>
      </c>
      <c r="H107" s="24" t="s">
        <v>199</v>
      </c>
      <c r="I107" s="8" t="s">
        <v>14</v>
      </c>
    </row>
    <row r="108" spans="1:13" x14ac:dyDescent="0.25">
      <c r="A108" s="5">
        <v>42664</v>
      </c>
      <c r="B108" s="12" t="s">
        <v>105</v>
      </c>
      <c r="C108" s="20" t="s">
        <v>100</v>
      </c>
      <c r="D108" s="6" t="s">
        <v>93</v>
      </c>
      <c r="E108" s="17">
        <v>81600</v>
      </c>
      <c r="F108" s="12" t="s">
        <v>62</v>
      </c>
      <c r="G108" s="44" t="s">
        <v>52</v>
      </c>
      <c r="H108" s="24" t="s">
        <v>200</v>
      </c>
      <c r="I108" s="14" t="s">
        <v>10</v>
      </c>
      <c r="J108" s="7"/>
      <c r="K108" s="7"/>
      <c r="L108" s="7"/>
      <c r="M108" s="7"/>
    </row>
    <row r="109" spans="1:13" x14ac:dyDescent="0.25">
      <c r="A109" s="5">
        <v>42664</v>
      </c>
      <c r="B109" s="12" t="s">
        <v>106</v>
      </c>
      <c r="C109" s="20" t="s">
        <v>100</v>
      </c>
      <c r="D109" s="6" t="s">
        <v>93</v>
      </c>
      <c r="E109" s="28">
        <v>4000</v>
      </c>
      <c r="F109" s="12" t="s">
        <v>20</v>
      </c>
      <c r="G109" s="44" t="s">
        <v>52</v>
      </c>
      <c r="H109" s="24" t="s">
        <v>201</v>
      </c>
      <c r="I109" s="14" t="s">
        <v>10</v>
      </c>
      <c r="J109" s="7"/>
      <c r="K109" s="7"/>
      <c r="L109" s="7"/>
      <c r="M109" s="7"/>
    </row>
    <row r="110" spans="1:13" x14ac:dyDescent="0.25">
      <c r="A110" s="5">
        <v>42664</v>
      </c>
      <c r="B110" s="12" t="s">
        <v>107</v>
      </c>
      <c r="C110" s="20" t="s">
        <v>101</v>
      </c>
      <c r="D110" t="s">
        <v>93</v>
      </c>
      <c r="E110" s="40">
        <v>90000</v>
      </c>
      <c r="F110" s="12" t="s">
        <v>20</v>
      </c>
      <c r="G110" s="44" t="s">
        <v>52</v>
      </c>
      <c r="H110" s="24" t="s">
        <v>202</v>
      </c>
      <c r="I110" s="14" t="s">
        <v>10</v>
      </c>
    </row>
    <row r="111" spans="1:13" x14ac:dyDescent="0.25">
      <c r="A111" s="5">
        <v>42664</v>
      </c>
      <c r="B111" s="12" t="s">
        <v>108</v>
      </c>
      <c r="C111" s="20" t="s">
        <v>101</v>
      </c>
      <c r="D111" t="s">
        <v>93</v>
      </c>
      <c r="E111" s="40">
        <v>90000</v>
      </c>
      <c r="F111" s="12" t="s">
        <v>20</v>
      </c>
      <c r="G111" s="44" t="s">
        <v>52</v>
      </c>
      <c r="H111" s="24" t="s">
        <v>203</v>
      </c>
      <c r="I111" s="14" t="s">
        <v>10</v>
      </c>
      <c r="K111" s="31"/>
      <c r="L111" s="31"/>
      <c r="M111" s="31"/>
    </row>
    <row r="112" spans="1:13" x14ac:dyDescent="0.25">
      <c r="A112" s="5">
        <v>42664</v>
      </c>
      <c r="B112" s="12" t="s">
        <v>109</v>
      </c>
      <c r="C112" s="20" t="s">
        <v>101</v>
      </c>
      <c r="D112" t="s">
        <v>93</v>
      </c>
      <c r="E112" s="40">
        <v>15000</v>
      </c>
      <c r="F112" s="12" t="s">
        <v>20</v>
      </c>
      <c r="G112" s="44" t="s">
        <v>52</v>
      </c>
      <c r="H112" s="24" t="s">
        <v>204</v>
      </c>
      <c r="I112" s="14" t="s">
        <v>10</v>
      </c>
      <c r="K112" s="31"/>
      <c r="L112" s="31"/>
      <c r="M112" s="31"/>
    </row>
    <row r="113" spans="1:12" x14ac:dyDescent="0.25">
      <c r="A113" s="5">
        <v>42664</v>
      </c>
      <c r="B113" s="12" t="s">
        <v>97</v>
      </c>
      <c r="C113" s="46" t="s">
        <v>112</v>
      </c>
      <c r="D113" s="6" t="s">
        <v>93</v>
      </c>
      <c r="E113" s="17">
        <v>1400</v>
      </c>
      <c r="F113" s="12" t="s">
        <v>20</v>
      </c>
      <c r="G113" s="44" t="s">
        <v>52</v>
      </c>
      <c r="H113" s="24" t="s">
        <v>205</v>
      </c>
      <c r="I113" s="14" t="s">
        <v>10</v>
      </c>
    </row>
    <row r="114" spans="1:12" x14ac:dyDescent="0.25">
      <c r="A114" s="5">
        <v>42667</v>
      </c>
      <c r="B114" s="12" t="s">
        <v>92</v>
      </c>
      <c r="C114" s="6" t="s">
        <v>38</v>
      </c>
      <c r="D114" s="6" t="s">
        <v>93</v>
      </c>
      <c r="E114" s="17">
        <v>1800</v>
      </c>
      <c r="F114" s="12" t="s">
        <v>17</v>
      </c>
      <c r="G114" s="44" t="s">
        <v>52</v>
      </c>
      <c r="H114" s="24" t="s">
        <v>206</v>
      </c>
      <c r="I114" s="14" t="s">
        <v>10</v>
      </c>
    </row>
    <row r="115" spans="1:12" x14ac:dyDescent="0.25">
      <c r="A115" s="5">
        <v>42667</v>
      </c>
      <c r="B115" s="12" t="s">
        <v>110</v>
      </c>
      <c r="C115" s="20" t="s">
        <v>101</v>
      </c>
      <c r="D115" t="s">
        <v>93</v>
      </c>
      <c r="E115" s="40">
        <v>100000</v>
      </c>
      <c r="F115" t="s">
        <v>11</v>
      </c>
      <c r="G115" s="44" t="s">
        <v>52</v>
      </c>
      <c r="H115" s="22" t="s">
        <v>207</v>
      </c>
      <c r="I115" s="14" t="s">
        <v>10</v>
      </c>
    </row>
    <row r="116" spans="1:12" x14ac:dyDescent="0.25">
      <c r="A116" s="5">
        <v>42667</v>
      </c>
      <c r="B116" s="12" t="s">
        <v>92</v>
      </c>
      <c r="C116" s="6" t="s">
        <v>38</v>
      </c>
      <c r="D116" s="6" t="s">
        <v>93</v>
      </c>
      <c r="E116" s="17">
        <v>1300</v>
      </c>
      <c r="F116" s="12" t="s">
        <v>17</v>
      </c>
      <c r="G116" s="44" t="s">
        <v>52</v>
      </c>
      <c r="H116" s="24" t="s">
        <v>208</v>
      </c>
      <c r="I116" s="14" t="s">
        <v>10</v>
      </c>
      <c r="J116" s="7"/>
    </row>
    <row r="117" spans="1:12" x14ac:dyDescent="0.25">
      <c r="A117" s="5">
        <v>42667</v>
      </c>
      <c r="B117" s="12" t="s">
        <v>132</v>
      </c>
      <c r="C117" s="20" t="s">
        <v>13</v>
      </c>
      <c r="D117" t="s">
        <v>15</v>
      </c>
      <c r="E117" s="19">
        <v>10000</v>
      </c>
      <c r="F117" s="12" t="s">
        <v>18</v>
      </c>
      <c r="G117" s="44" t="s">
        <v>52</v>
      </c>
      <c r="H117" s="22" t="s">
        <v>156</v>
      </c>
      <c r="I117" s="8" t="s">
        <v>14</v>
      </c>
    </row>
    <row r="118" spans="1:12" x14ac:dyDescent="0.25">
      <c r="A118" s="5">
        <v>42667</v>
      </c>
      <c r="B118" s="12" t="s">
        <v>134</v>
      </c>
      <c r="C118" s="20" t="s">
        <v>13</v>
      </c>
      <c r="D118" s="48" t="s">
        <v>299</v>
      </c>
      <c r="E118" s="19">
        <v>10000</v>
      </c>
      <c r="F118" t="s">
        <v>83</v>
      </c>
      <c r="G118" s="44" t="s">
        <v>52</v>
      </c>
      <c r="H118" s="22" t="s">
        <v>156</v>
      </c>
      <c r="I118" s="8" t="s">
        <v>14</v>
      </c>
    </row>
    <row r="119" spans="1:12" x14ac:dyDescent="0.25">
      <c r="A119" s="5">
        <v>42667</v>
      </c>
      <c r="B119" s="12" t="s">
        <v>133</v>
      </c>
      <c r="C119" s="20" t="s">
        <v>13</v>
      </c>
      <c r="D119" s="12" t="s">
        <v>9</v>
      </c>
      <c r="E119" s="19">
        <v>10000</v>
      </c>
      <c r="F119" s="12" t="s">
        <v>17</v>
      </c>
      <c r="G119" s="44" t="s">
        <v>52</v>
      </c>
      <c r="H119" s="22" t="s">
        <v>156</v>
      </c>
      <c r="I119" s="8" t="s">
        <v>14</v>
      </c>
    </row>
    <row r="120" spans="1:12" x14ac:dyDescent="0.25">
      <c r="A120" s="5">
        <v>42668</v>
      </c>
      <c r="B120" s="12" t="s">
        <v>135</v>
      </c>
      <c r="C120" s="20" t="s">
        <v>13</v>
      </c>
      <c r="D120" s="6" t="s">
        <v>93</v>
      </c>
      <c r="E120" s="28">
        <v>6800</v>
      </c>
      <c r="F120" t="s">
        <v>11</v>
      </c>
      <c r="G120" s="44" t="s">
        <v>52</v>
      </c>
      <c r="H120" s="22" t="s">
        <v>155</v>
      </c>
      <c r="I120" s="8" t="s">
        <v>14</v>
      </c>
    </row>
    <row r="121" spans="1:12" x14ac:dyDescent="0.25">
      <c r="A121" s="5">
        <v>42668</v>
      </c>
      <c r="B121" s="12" t="s">
        <v>136</v>
      </c>
      <c r="C121" s="20" t="s">
        <v>13</v>
      </c>
      <c r="D121" s="48" t="s">
        <v>299</v>
      </c>
      <c r="E121" s="19">
        <v>10000</v>
      </c>
      <c r="F121" t="s">
        <v>11</v>
      </c>
      <c r="G121" s="44" t="s">
        <v>52</v>
      </c>
      <c r="H121" s="22" t="s">
        <v>154</v>
      </c>
      <c r="I121" s="8" t="s">
        <v>14</v>
      </c>
      <c r="J121" s="37"/>
      <c r="K121" s="38"/>
      <c r="L121" s="38"/>
    </row>
    <row r="122" spans="1:12" x14ac:dyDescent="0.25">
      <c r="A122" s="5">
        <v>42668</v>
      </c>
      <c r="B122" s="12" t="s">
        <v>137</v>
      </c>
      <c r="C122" s="20" t="s">
        <v>101</v>
      </c>
      <c r="D122" t="s">
        <v>93</v>
      </c>
      <c r="E122" s="40">
        <v>20000</v>
      </c>
      <c r="F122" t="s">
        <v>83</v>
      </c>
      <c r="G122" s="44" t="s">
        <v>52</v>
      </c>
      <c r="H122" s="22" t="s">
        <v>209</v>
      </c>
      <c r="I122" s="14" t="s">
        <v>10</v>
      </c>
      <c r="J122" s="43"/>
      <c r="K122" s="38"/>
      <c r="L122" s="38"/>
    </row>
    <row r="123" spans="1:12" x14ac:dyDescent="0.25">
      <c r="A123" s="5">
        <v>42668</v>
      </c>
      <c r="B123" s="12" t="s">
        <v>138</v>
      </c>
      <c r="C123" s="20" t="s">
        <v>13</v>
      </c>
      <c r="D123" t="s">
        <v>15</v>
      </c>
      <c r="E123" s="19">
        <v>1500</v>
      </c>
      <c r="F123" s="12" t="s">
        <v>18</v>
      </c>
      <c r="G123" s="44" t="s">
        <v>52</v>
      </c>
      <c r="H123" s="22" t="s">
        <v>153</v>
      </c>
      <c r="I123" s="8" t="s">
        <v>14</v>
      </c>
    </row>
    <row r="124" spans="1:12" x14ac:dyDescent="0.25">
      <c r="A124" s="5">
        <v>42668</v>
      </c>
      <c r="B124" s="12" t="s">
        <v>92</v>
      </c>
      <c r="C124" s="6" t="s">
        <v>38</v>
      </c>
      <c r="D124" s="6" t="s">
        <v>93</v>
      </c>
      <c r="E124" s="17">
        <v>1800</v>
      </c>
      <c r="F124" s="12" t="s">
        <v>17</v>
      </c>
      <c r="G124" s="44" t="s">
        <v>52</v>
      </c>
      <c r="H124" s="24" t="s">
        <v>210</v>
      </c>
      <c r="I124" s="14" t="s">
        <v>10</v>
      </c>
    </row>
    <row r="125" spans="1:12" x14ac:dyDescent="0.25">
      <c r="A125" s="5">
        <v>42669</v>
      </c>
      <c r="B125" s="12" t="s">
        <v>152</v>
      </c>
      <c r="C125" s="56" t="s">
        <v>32</v>
      </c>
      <c r="D125" s="12" t="s">
        <v>9</v>
      </c>
      <c r="E125" s="19">
        <v>11250</v>
      </c>
      <c r="F125" s="12" t="s">
        <v>56</v>
      </c>
      <c r="G125" s="44" t="s">
        <v>52</v>
      </c>
      <c r="H125" s="24" t="s">
        <v>211</v>
      </c>
      <c r="I125" s="14" t="s">
        <v>10</v>
      </c>
    </row>
    <row r="126" spans="1:12" x14ac:dyDescent="0.25">
      <c r="A126" s="5">
        <v>42669</v>
      </c>
      <c r="B126" s="12" t="s">
        <v>157</v>
      </c>
      <c r="C126" s="20" t="s">
        <v>13</v>
      </c>
      <c r="D126" s="12" t="s">
        <v>9</v>
      </c>
      <c r="E126" s="19">
        <v>3000</v>
      </c>
      <c r="F126" s="12" t="s">
        <v>17</v>
      </c>
      <c r="G126" s="44" t="s">
        <v>52</v>
      </c>
      <c r="H126" s="22" t="s">
        <v>236</v>
      </c>
      <c r="I126" s="8" t="s">
        <v>14</v>
      </c>
      <c r="L126" s="7"/>
    </row>
    <row r="127" spans="1:12" x14ac:dyDescent="0.25">
      <c r="A127" s="5">
        <v>42669</v>
      </c>
      <c r="B127" s="12" t="s">
        <v>158</v>
      </c>
      <c r="C127" s="20" t="s">
        <v>13</v>
      </c>
      <c r="D127" s="48" t="s">
        <v>299</v>
      </c>
      <c r="E127" s="19">
        <v>1500</v>
      </c>
      <c r="F127" t="s">
        <v>83</v>
      </c>
      <c r="G127" s="44" t="s">
        <v>52</v>
      </c>
      <c r="H127" s="22" t="s">
        <v>212</v>
      </c>
      <c r="I127" s="8" t="s">
        <v>14</v>
      </c>
      <c r="L127" s="7"/>
    </row>
    <row r="128" spans="1:12" x14ac:dyDescent="0.25">
      <c r="A128" s="5">
        <v>42669</v>
      </c>
      <c r="B128" s="12" t="s">
        <v>160</v>
      </c>
      <c r="C128" s="20" t="s">
        <v>13</v>
      </c>
      <c r="D128" t="s">
        <v>15</v>
      </c>
      <c r="E128" s="19">
        <v>2000</v>
      </c>
      <c r="F128" s="12" t="s">
        <v>18</v>
      </c>
      <c r="G128" s="44" t="s">
        <v>52</v>
      </c>
      <c r="H128" s="22" t="s">
        <v>212</v>
      </c>
      <c r="I128" s="8" t="s">
        <v>14</v>
      </c>
      <c r="L128" s="7"/>
    </row>
    <row r="129" spans="1:12" x14ac:dyDescent="0.25">
      <c r="A129" s="5">
        <v>42669</v>
      </c>
      <c r="B129" s="12" t="s">
        <v>159</v>
      </c>
      <c r="C129" s="6" t="s">
        <v>308</v>
      </c>
      <c r="D129" s="48" t="s">
        <v>299</v>
      </c>
      <c r="E129" s="19">
        <v>1000</v>
      </c>
      <c r="F129" t="s">
        <v>11</v>
      </c>
      <c r="G129" s="44" t="s">
        <v>52</v>
      </c>
      <c r="H129" s="22" t="s">
        <v>213</v>
      </c>
      <c r="I129" s="14" t="s">
        <v>10</v>
      </c>
      <c r="L129" s="7"/>
    </row>
    <row r="130" spans="1:12" x14ac:dyDescent="0.25">
      <c r="A130" s="5">
        <v>42669</v>
      </c>
      <c r="B130" s="12" t="s">
        <v>161</v>
      </c>
      <c r="C130" s="20" t="s">
        <v>13</v>
      </c>
      <c r="D130" s="48" t="s">
        <v>299</v>
      </c>
      <c r="E130" s="19">
        <v>2000</v>
      </c>
      <c r="F130" t="s">
        <v>11</v>
      </c>
      <c r="G130" s="44" t="s">
        <v>52</v>
      </c>
      <c r="H130" s="22" t="s">
        <v>214</v>
      </c>
      <c r="I130" s="8" t="s">
        <v>14</v>
      </c>
      <c r="L130" s="7"/>
    </row>
    <row r="131" spans="1:12" x14ac:dyDescent="0.25">
      <c r="A131" s="5">
        <v>42669</v>
      </c>
      <c r="B131" s="12" t="s">
        <v>276</v>
      </c>
      <c r="C131" s="20" t="s">
        <v>13</v>
      </c>
      <c r="D131" s="6" t="s">
        <v>93</v>
      </c>
      <c r="E131" s="19">
        <v>22900</v>
      </c>
      <c r="F131" s="12" t="s">
        <v>62</v>
      </c>
      <c r="G131" s="44" t="s">
        <v>52</v>
      </c>
      <c r="H131" s="22" t="s">
        <v>298</v>
      </c>
      <c r="I131" s="8" t="s">
        <v>14</v>
      </c>
      <c r="L131" s="7"/>
    </row>
    <row r="132" spans="1:12" x14ac:dyDescent="0.25">
      <c r="A132" s="5">
        <v>42669</v>
      </c>
      <c r="B132" s="12" t="s">
        <v>271</v>
      </c>
      <c r="C132" s="20" t="s">
        <v>100</v>
      </c>
      <c r="D132" s="6" t="s">
        <v>93</v>
      </c>
      <c r="E132" s="19">
        <v>32500</v>
      </c>
      <c r="F132" s="12" t="s">
        <v>62</v>
      </c>
      <c r="G132" s="44" t="s">
        <v>52</v>
      </c>
      <c r="H132" s="22" t="s">
        <v>298</v>
      </c>
      <c r="I132" s="8" t="s">
        <v>14</v>
      </c>
      <c r="L132" s="7"/>
    </row>
    <row r="133" spans="1:12" x14ac:dyDescent="0.25">
      <c r="A133" s="5">
        <v>42669</v>
      </c>
      <c r="B133" s="12" t="s">
        <v>277</v>
      </c>
      <c r="C133" s="56" t="s">
        <v>32</v>
      </c>
      <c r="D133" s="12" t="s">
        <v>9</v>
      </c>
      <c r="E133" s="19">
        <v>11050</v>
      </c>
      <c r="F133" s="12" t="s">
        <v>62</v>
      </c>
      <c r="G133" s="44" t="s">
        <v>52</v>
      </c>
      <c r="H133" s="22" t="s">
        <v>298</v>
      </c>
      <c r="I133" s="8" t="s">
        <v>14</v>
      </c>
      <c r="L133" s="7"/>
    </row>
    <row r="134" spans="1:12" x14ac:dyDescent="0.25">
      <c r="A134" s="47">
        <v>42669</v>
      </c>
      <c r="B134" s="48" t="s">
        <v>278</v>
      </c>
      <c r="C134" s="56" t="s">
        <v>35</v>
      </c>
      <c r="D134" s="6" t="s">
        <v>93</v>
      </c>
      <c r="E134" s="26">
        <v>16500</v>
      </c>
      <c r="F134" s="48" t="s">
        <v>20</v>
      </c>
      <c r="G134" s="44" t="s">
        <v>52</v>
      </c>
      <c r="H134" s="51" t="s">
        <v>281</v>
      </c>
      <c r="I134" s="57" t="s">
        <v>10</v>
      </c>
      <c r="L134" s="7"/>
    </row>
    <row r="135" spans="1:12" x14ac:dyDescent="0.25">
      <c r="A135" s="5">
        <v>42670</v>
      </c>
      <c r="B135" s="12" t="s">
        <v>269</v>
      </c>
      <c r="C135" s="20" t="s">
        <v>13</v>
      </c>
      <c r="D135" s="6" t="s">
        <v>93</v>
      </c>
      <c r="E135" s="19">
        <v>33550</v>
      </c>
      <c r="F135" s="12" t="s">
        <v>16</v>
      </c>
      <c r="G135" s="44" t="s">
        <v>52</v>
      </c>
      <c r="H135" s="22" t="s">
        <v>290</v>
      </c>
      <c r="I135" s="8" t="s">
        <v>14</v>
      </c>
      <c r="L135" s="7"/>
    </row>
    <row r="136" spans="1:12" x14ac:dyDescent="0.25">
      <c r="A136" s="5">
        <v>42670</v>
      </c>
      <c r="B136" s="12" t="s">
        <v>268</v>
      </c>
      <c r="C136" s="20" t="s">
        <v>270</v>
      </c>
      <c r="D136" s="6" t="s">
        <v>93</v>
      </c>
      <c r="E136" s="19">
        <v>7000</v>
      </c>
      <c r="F136" s="12" t="s">
        <v>16</v>
      </c>
      <c r="G136" s="44" t="s">
        <v>52</v>
      </c>
      <c r="H136" s="22" t="s">
        <v>217</v>
      </c>
      <c r="I136" s="8" t="s">
        <v>14</v>
      </c>
      <c r="L136" s="7"/>
    </row>
    <row r="137" spans="1:12" x14ac:dyDescent="0.25">
      <c r="A137" s="5">
        <v>42670</v>
      </c>
      <c r="B137" s="12" t="s">
        <v>273</v>
      </c>
      <c r="C137" s="20" t="s">
        <v>100</v>
      </c>
      <c r="D137" s="6" t="s">
        <v>93</v>
      </c>
      <c r="E137" s="17">
        <v>212000</v>
      </c>
      <c r="F137" s="12" t="s">
        <v>16</v>
      </c>
      <c r="G137" s="44" t="s">
        <v>52</v>
      </c>
      <c r="H137" s="22" t="s">
        <v>217</v>
      </c>
      <c r="I137" s="8" t="s">
        <v>14</v>
      </c>
      <c r="L137" s="7"/>
    </row>
    <row r="138" spans="1:12" x14ac:dyDescent="0.25">
      <c r="A138" s="47">
        <v>42670</v>
      </c>
      <c r="B138" s="12" t="s">
        <v>271</v>
      </c>
      <c r="C138" s="20" t="s">
        <v>100</v>
      </c>
      <c r="D138" s="6" t="s">
        <v>93</v>
      </c>
      <c r="E138" s="28">
        <v>42500</v>
      </c>
      <c r="F138" s="12" t="s">
        <v>16</v>
      </c>
      <c r="G138" s="44" t="s">
        <v>52</v>
      </c>
      <c r="H138" s="22" t="s">
        <v>274</v>
      </c>
      <c r="I138" s="8" t="s">
        <v>14</v>
      </c>
      <c r="L138" s="7"/>
    </row>
    <row r="139" spans="1:12" x14ac:dyDescent="0.25">
      <c r="A139" s="5">
        <v>42670</v>
      </c>
      <c r="B139" s="12" t="s">
        <v>272</v>
      </c>
      <c r="C139" s="56" t="s">
        <v>32</v>
      </c>
      <c r="D139" s="6" t="s">
        <v>93</v>
      </c>
      <c r="E139" s="19">
        <v>13450</v>
      </c>
      <c r="F139" s="12" t="s">
        <v>16</v>
      </c>
      <c r="G139" s="44" t="s">
        <v>52</v>
      </c>
      <c r="H139" s="22" t="s">
        <v>282</v>
      </c>
      <c r="I139" s="14" t="s">
        <v>10</v>
      </c>
      <c r="L139" s="7"/>
    </row>
    <row r="140" spans="1:12" x14ac:dyDescent="0.25">
      <c r="A140" s="5">
        <v>42670</v>
      </c>
      <c r="B140" s="12" t="s">
        <v>215</v>
      </c>
      <c r="C140" s="6" t="s">
        <v>61</v>
      </c>
      <c r="D140" t="s">
        <v>93</v>
      </c>
      <c r="E140" s="19">
        <v>30000</v>
      </c>
      <c r="F140" s="12" t="s">
        <v>20</v>
      </c>
      <c r="G140" s="44" t="s">
        <v>52</v>
      </c>
      <c r="H140" s="24" t="s">
        <v>275</v>
      </c>
      <c r="I140" s="14" t="s">
        <v>10</v>
      </c>
      <c r="L140" s="7"/>
    </row>
    <row r="141" spans="1:12" x14ac:dyDescent="0.25">
      <c r="A141" s="5">
        <v>42670</v>
      </c>
      <c r="B141" s="12" t="s">
        <v>216</v>
      </c>
      <c r="C141" s="20" t="s">
        <v>13</v>
      </c>
      <c r="D141" s="12" t="s">
        <v>9</v>
      </c>
      <c r="E141" s="19">
        <v>5000</v>
      </c>
      <c r="F141" t="s">
        <v>83</v>
      </c>
      <c r="G141" s="44" t="s">
        <v>52</v>
      </c>
      <c r="H141" s="22" t="s">
        <v>220</v>
      </c>
      <c r="I141" s="8" t="s">
        <v>14</v>
      </c>
      <c r="L141" s="7"/>
    </row>
    <row r="142" spans="1:12" x14ac:dyDescent="0.25">
      <c r="A142" s="5">
        <v>42670</v>
      </c>
      <c r="B142" s="12" t="s">
        <v>233</v>
      </c>
      <c r="C142" s="20" t="s">
        <v>13</v>
      </c>
      <c r="D142" t="s">
        <v>15</v>
      </c>
      <c r="E142" s="19">
        <v>5000</v>
      </c>
      <c r="F142" s="12" t="s">
        <v>16</v>
      </c>
      <c r="G142" s="44" t="s">
        <v>52</v>
      </c>
      <c r="H142" s="22" t="s">
        <v>217</v>
      </c>
      <c r="I142" s="8" t="s">
        <v>14</v>
      </c>
      <c r="L142" s="7"/>
    </row>
    <row r="143" spans="1:12" x14ac:dyDescent="0.25">
      <c r="A143" s="5">
        <v>42670</v>
      </c>
      <c r="B143" s="12" t="s">
        <v>218</v>
      </c>
      <c r="C143" s="20" t="s">
        <v>13</v>
      </c>
      <c r="D143" t="s">
        <v>15</v>
      </c>
      <c r="E143" s="19">
        <v>2850</v>
      </c>
      <c r="F143" s="12" t="s">
        <v>18</v>
      </c>
      <c r="G143" s="44" t="s">
        <v>52</v>
      </c>
      <c r="H143" s="22" t="s">
        <v>220</v>
      </c>
      <c r="I143" s="8" t="s">
        <v>14</v>
      </c>
      <c r="L143" s="7"/>
    </row>
    <row r="144" spans="1:12" x14ac:dyDescent="0.25">
      <c r="A144" s="5">
        <v>42671</v>
      </c>
      <c r="B144" s="12" t="s">
        <v>219</v>
      </c>
      <c r="C144" s="20" t="s">
        <v>13</v>
      </c>
      <c r="D144" s="12" t="s">
        <v>9</v>
      </c>
      <c r="E144" s="19">
        <v>3000</v>
      </c>
      <c r="F144" s="12" t="s">
        <v>20</v>
      </c>
      <c r="G144" s="44" t="s">
        <v>52</v>
      </c>
      <c r="H144" s="24" t="s">
        <v>221</v>
      </c>
      <c r="I144" s="8" t="s">
        <v>14</v>
      </c>
      <c r="L144" s="7"/>
    </row>
    <row r="145" spans="1:13" x14ac:dyDescent="0.25">
      <c r="A145" s="5">
        <v>42671</v>
      </c>
      <c r="B145" s="12" t="s">
        <v>222</v>
      </c>
      <c r="C145" s="6" t="s">
        <v>223</v>
      </c>
      <c r="D145" t="s">
        <v>15</v>
      </c>
      <c r="E145" s="19">
        <v>230000</v>
      </c>
      <c r="F145" s="12" t="s">
        <v>340</v>
      </c>
      <c r="G145" s="44" t="s">
        <v>52</v>
      </c>
      <c r="H145" s="22" t="s">
        <v>217</v>
      </c>
      <c r="I145" s="8" t="s">
        <v>14</v>
      </c>
      <c r="L145" s="7"/>
    </row>
    <row r="146" spans="1:13" x14ac:dyDescent="0.25">
      <c r="A146" s="5">
        <v>42671</v>
      </c>
      <c r="B146" s="12" t="s">
        <v>224</v>
      </c>
      <c r="C146" s="20" t="s">
        <v>13</v>
      </c>
      <c r="D146" t="s">
        <v>15</v>
      </c>
      <c r="E146" s="19">
        <v>4000</v>
      </c>
      <c r="F146" s="12" t="s">
        <v>16</v>
      </c>
      <c r="G146" s="44" t="s">
        <v>52</v>
      </c>
      <c r="H146" s="22" t="s">
        <v>217</v>
      </c>
      <c r="I146" s="8" t="s">
        <v>14</v>
      </c>
      <c r="L146" s="7"/>
    </row>
    <row r="147" spans="1:13" x14ac:dyDescent="0.25">
      <c r="A147" s="5">
        <v>42671</v>
      </c>
      <c r="B147" s="12" t="s">
        <v>225</v>
      </c>
      <c r="C147" s="6" t="s">
        <v>57</v>
      </c>
      <c r="D147" t="s">
        <v>15</v>
      </c>
      <c r="E147" s="28">
        <v>220000</v>
      </c>
      <c r="F147" s="12" t="s">
        <v>18</v>
      </c>
      <c r="G147" s="44" t="s">
        <v>52</v>
      </c>
      <c r="H147" s="22" t="s">
        <v>292</v>
      </c>
      <c r="I147" s="14" t="s">
        <v>10</v>
      </c>
      <c r="J147" s="7"/>
      <c r="K147" s="7"/>
      <c r="L147" s="7"/>
    </row>
    <row r="148" spans="1:13" x14ac:dyDescent="0.25">
      <c r="A148" s="5">
        <v>42671</v>
      </c>
      <c r="B148" s="12" t="s">
        <v>226</v>
      </c>
      <c r="C148" s="6" t="s">
        <v>57</v>
      </c>
      <c r="D148" t="s">
        <v>15</v>
      </c>
      <c r="E148" s="19">
        <v>220000</v>
      </c>
      <c r="F148" s="12" t="s">
        <v>340</v>
      </c>
      <c r="G148" s="44" t="s">
        <v>52</v>
      </c>
      <c r="H148" s="22" t="s">
        <v>291</v>
      </c>
      <c r="I148" s="14" t="s">
        <v>10</v>
      </c>
      <c r="L148" s="7"/>
    </row>
    <row r="149" spans="1:13" x14ac:dyDescent="0.25">
      <c r="A149" s="5">
        <v>42671</v>
      </c>
      <c r="B149" s="12" t="s">
        <v>227</v>
      </c>
      <c r="C149" s="6" t="s">
        <v>57</v>
      </c>
      <c r="D149" s="48" t="s">
        <v>299</v>
      </c>
      <c r="E149" s="19">
        <v>150000</v>
      </c>
      <c r="F149" t="s">
        <v>11</v>
      </c>
      <c r="G149" s="44" t="s">
        <v>52</v>
      </c>
      <c r="H149" s="22" t="s">
        <v>295</v>
      </c>
      <c r="I149" s="14" t="s">
        <v>10</v>
      </c>
      <c r="L149" s="7"/>
    </row>
    <row r="150" spans="1:13" x14ac:dyDescent="0.25">
      <c r="A150" s="5">
        <v>42671</v>
      </c>
      <c r="B150" s="12" t="s">
        <v>228</v>
      </c>
      <c r="C150" s="6" t="s">
        <v>57</v>
      </c>
      <c r="D150" s="48" t="s">
        <v>299</v>
      </c>
      <c r="E150" s="19">
        <v>150000</v>
      </c>
      <c r="F150" t="s">
        <v>83</v>
      </c>
      <c r="G150" s="44" t="s">
        <v>52</v>
      </c>
      <c r="H150" s="22" t="s">
        <v>296</v>
      </c>
      <c r="I150" s="14" t="s">
        <v>10</v>
      </c>
      <c r="J150" s="7"/>
      <c r="K150" s="7"/>
      <c r="L150" s="7"/>
    </row>
    <row r="151" spans="1:13" x14ac:dyDescent="0.25">
      <c r="A151" s="5">
        <v>42671</v>
      </c>
      <c r="B151" s="12" t="s">
        <v>229</v>
      </c>
      <c r="C151" s="6" t="s">
        <v>57</v>
      </c>
      <c r="D151" s="12" t="s">
        <v>9</v>
      </c>
      <c r="E151" s="19">
        <v>280000</v>
      </c>
      <c r="F151" s="12" t="s">
        <v>340</v>
      </c>
      <c r="G151" s="44" t="s">
        <v>52</v>
      </c>
      <c r="H151" s="22" t="s">
        <v>293</v>
      </c>
      <c r="I151" s="14" t="s">
        <v>10</v>
      </c>
      <c r="L151" s="7"/>
    </row>
    <row r="152" spans="1:13" x14ac:dyDescent="0.25">
      <c r="A152" s="5">
        <v>42671</v>
      </c>
      <c r="B152" s="12" t="s">
        <v>289</v>
      </c>
      <c r="C152" s="6" t="s">
        <v>57</v>
      </c>
      <c r="D152" s="50" t="s">
        <v>22</v>
      </c>
      <c r="E152" s="19">
        <v>700000</v>
      </c>
      <c r="F152" s="12" t="s">
        <v>20</v>
      </c>
      <c r="G152" s="44" t="s">
        <v>52</v>
      </c>
      <c r="H152" s="24" t="s">
        <v>294</v>
      </c>
      <c r="I152" s="14" t="s">
        <v>10</v>
      </c>
      <c r="L152" s="7"/>
    </row>
    <row r="153" spans="1:13" x14ac:dyDescent="0.25">
      <c r="A153" s="5">
        <v>42671</v>
      </c>
      <c r="B153" s="12" t="s">
        <v>230</v>
      </c>
      <c r="C153" s="6" t="s">
        <v>57</v>
      </c>
      <c r="D153" t="s">
        <v>15</v>
      </c>
      <c r="E153" s="19">
        <v>15000</v>
      </c>
      <c r="F153" s="12" t="s">
        <v>62</v>
      </c>
      <c r="G153" s="44" t="s">
        <v>52</v>
      </c>
      <c r="H153" s="22" t="s">
        <v>297</v>
      </c>
      <c r="I153" s="14" t="s">
        <v>10</v>
      </c>
      <c r="L153" s="7"/>
    </row>
    <row r="154" spans="1:13" x14ac:dyDescent="0.25">
      <c r="A154" s="5">
        <v>42672</v>
      </c>
      <c r="B154" s="12" t="s">
        <v>283</v>
      </c>
      <c r="C154" s="20" t="s">
        <v>13</v>
      </c>
      <c r="D154" s="48" t="s">
        <v>299</v>
      </c>
      <c r="E154" s="19">
        <v>39600</v>
      </c>
      <c r="F154" t="s">
        <v>11</v>
      </c>
      <c r="G154" s="44" t="s">
        <v>52</v>
      </c>
      <c r="H154" s="24" t="s">
        <v>288</v>
      </c>
      <c r="I154" s="10" t="s">
        <v>14</v>
      </c>
      <c r="L154" s="7"/>
    </row>
    <row r="155" spans="1:13" x14ac:dyDescent="0.25">
      <c r="A155" s="5">
        <v>42672</v>
      </c>
      <c r="B155" s="12" t="s">
        <v>284</v>
      </c>
      <c r="C155" s="20" t="s">
        <v>100</v>
      </c>
      <c r="D155" s="48" t="s">
        <v>299</v>
      </c>
      <c r="E155" s="19">
        <v>38800</v>
      </c>
      <c r="F155" t="s">
        <v>11</v>
      </c>
      <c r="G155" s="44" t="s">
        <v>52</v>
      </c>
      <c r="H155" s="24" t="s">
        <v>288</v>
      </c>
      <c r="I155" s="10" t="s">
        <v>14</v>
      </c>
      <c r="L155" s="7"/>
    </row>
    <row r="156" spans="1:13" x14ac:dyDescent="0.25">
      <c r="A156" s="5">
        <v>42672</v>
      </c>
      <c r="B156" s="12" t="s">
        <v>285</v>
      </c>
      <c r="C156" s="20" t="s">
        <v>100</v>
      </c>
      <c r="D156" s="48" t="s">
        <v>299</v>
      </c>
      <c r="E156" s="19">
        <v>15000</v>
      </c>
      <c r="F156" t="s">
        <v>11</v>
      </c>
      <c r="G156" s="44" t="s">
        <v>52</v>
      </c>
      <c r="H156" s="24" t="s">
        <v>288</v>
      </c>
      <c r="I156" s="10" t="s">
        <v>14</v>
      </c>
      <c r="L156" s="7"/>
    </row>
    <row r="157" spans="1:13" x14ac:dyDescent="0.25">
      <c r="A157" s="5">
        <v>42672</v>
      </c>
      <c r="B157" s="48" t="s">
        <v>286</v>
      </c>
      <c r="C157" s="56" t="s">
        <v>35</v>
      </c>
      <c r="D157" s="48" t="s">
        <v>299</v>
      </c>
      <c r="E157" s="19">
        <v>30000</v>
      </c>
      <c r="F157" t="s">
        <v>11</v>
      </c>
      <c r="G157" s="44" t="s">
        <v>52</v>
      </c>
      <c r="H157" s="24" t="s">
        <v>288</v>
      </c>
      <c r="I157" s="10" t="s">
        <v>14</v>
      </c>
      <c r="L157" s="7"/>
    </row>
    <row r="158" spans="1:13" x14ac:dyDescent="0.25">
      <c r="A158" s="5">
        <v>42672</v>
      </c>
      <c r="B158" s="12" t="s">
        <v>287</v>
      </c>
      <c r="C158" s="6" t="s">
        <v>308</v>
      </c>
      <c r="D158" s="48" t="s">
        <v>299</v>
      </c>
      <c r="E158" s="19">
        <v>3000</v>
      </c>
      <c r="F158" t="s">
        <v>11</v>
      </c>
      <c r="G158" s="44" t="s">
        <v>52</v>
      </c>
      <c r="H158" s="24" t="s">
        <v>288</v>
      </c>
      <c r="I158" s="10" t="s">
        <v>14</v>
      </c>
      <c r="L158" s="7"/>
    </row>
    <row r="159" spans="1:13" x14ac:dyDescent="0.25">
      <c r="A159" s="5">
        <v>42674</v>
      </c>
      <c r="B159" s="12" t="s">
        <v>231</v>
      </c>
      <c r="C159" s="6" t="s">
        <v>308</v>
      </c>
      <c r="D159" s="12" t="s">
        <v>9</v>
      </c>
      <c r="E159" s="19">
        <v>212500</v>
      </c>
      <c r="F159" s="12" t="s">
        <v>17</v>
      </c>
      <c r="G159" s="44" t="s">
        <v>52</v>
      </c>
      <c r="H159" s="22" t="s">
        <v>232</v>
      </c>
      <c r="I159" s="14" t="s">
        <v>10</v>
      </c>
      <c r="J159" s="7"/>
      <c r="K159" s="7"/>
      <c r="L159" s="7"/>
      <c r="M159" s="7"/>
    </row>
    <row r="160" spans="1:13" x14ac:dyDescent="0.25">
      <c r="A160" s="5">
        <v>42674</v>
      </c>
      <c r="B160" s="12" t="s">
        <v>237</v>
      </c>
      <c r="C160" s="20" t="s">
        <v>13</v>
      </c>
      <c r="D160" t="s">
        <v>15</v>
      </c>
      <c r="E160" s="19">
        <v>9000</v>
      </c>
      <c r="F160" s="12" t="s">
        <v>18</v>
      </c>
      <c r="G160" s="44" t="s">
        <v>52</v>
      </c>
      <c r="H160" s="22" t="s">
        <v>235</v>
      </c>
      <c r="I160" s="8" t="s">
        <v>14</v>
      </c>
      <c r="L160" s="7"/>
    </row>
    <row r="161" spans="1:12" x14ac:dyDescent="0.25">
      <c r="A161" s="5">
        <v>42674</v>
      </c>
      <c r="B161" s="12" t="s">
        <v>238</v>
      </c>
      <c r="C161" s="20" t="s">
        <v>13</v>
      </c>
      <c r="D161" t="s">
        <v>15</v>
      </c>
      <c r="E161" s="19">
        <v>10000</v>
      </c>
      <c r="F161" s="12" t="s">
        <v>16</v>
      </c>
      <c r="G161" s="44" t="s">
        <v>52</v>
      </c>
      <c r="H161" s="22" t="s">
        <v>235</v>
      </c>
      <c r="I161" s="8" t="s">
        <v>14</v>
      </c>
      <c r="L161" s="7"/>
    </row>
    <row r="162" spans="1:12" x14ac:dyDescent="0.25">
      <c r="A162" s="5">
        <v>42674</v>
      </c>
      <c r="B162" s="12" t="s">
        <v>239</v>
      </c>
      <c r="C162" s="20" t="s">
        <v>13</v>
      </c>
      <c r="D162" s="12" t="s">
        <v>9</v>
      </c>
      <c r="E162" s="19">
        <v>10000</v>
      </c>
      <c r="F162" s="12" t="s">
        <v>17</v>
      </c>
      <c r="G162" s="44" t="s">
        <v>52</v>
      </c>
      <c r="H162" s="22" t="s">
        <v>234</v>
      </c>
      <c r="I162" s="8" t="s">
        <v>14</v>
      </c>
      <c r="L162" s="7"/>
    </row>
    <row r="163" spans="1:12" x14ac:dyDescent="0.25">
      <c r="A163" s="5">
        <v>42674</v>
      </c>
      <c r="B163" s="12" t="s">
        <v>240</v>
      </c>
      <c r="C163" s="20" t="s">
        <v>13</v>
      </c>
      <c r="D163" t="s">
        <v>15</v>
      </c>
      <c r="E163" s="19">
        <v>11000</v>
      </c>
      <c r="F163" s="12" t="s">
        <v>16</v>
      </c>
      <c r="G163" s="44" t="s">
        <v>52</v>
      </c>
      <c r="H163" s="22" t="s">
        <v>235</v>
      </c>
      <c r="I163" s="8" t="s">
        <v>14</v>
      </c>
      <c r="L163" s="7"/>
    </row>
    <row r="164" spans="1:12" x14ac:dyDescent="0.25">
      <c r="A164" s="5">
        <v>42674</v>
      </c>
      <c r="B164" s="12" t="s">
        <v>241</v>
      </c>
      <c r="C164" s="20" t="s">
        <v>13</v>
      </c>
      <c r="D164" t="s">
        <v>15</v>
      </c>
      <c r="E164" s="19">
        <v>13000</v>
      </c>
      <c r="F164" s="12" t="s">
        <v>62</v>
      </c>
      <c r="G164" s="44" t="s">
        <v>52</v>
      </c>
      <c r="H164" s="24" t="s">
        <v>242</v>
      </c>
      <c r="I164" s="8" t="s">
        <v>14</v>
      </c>
      <c r="L164" s="7"/>
    </row>
    <row r="165" spans="1:12" x14ac:dyDescent="0.25">
      <c r="A165" s="5">
        <v>42674</v>
      </c>
      <c r="B165" s="12" t="s">
        <v>243</v>
      </c>
      <c r="C165" s="20" t="s">
        <v>13</v>
      </c>
      <c r="D165" t="s">
        <v>15</v>
      </c>
      <c r="E165" s="19">
        <v>28500</v>
      </c>
      <c r="F165" s="12" t="s">
        <v>16</v>
      </c>
      <c r="G165" s="44" t="s">
        <v>52</v>
      </c>
      <c r="H165" s="22" t="s">
        <v>235</v>
      </c>
      <c r="I165" s="8" t="s">
        <v>14</v>
      </c>
      <c r="J165" s="7"/>
      <c r="K165" s="7"/>
      <c r="L165" s="7"/>
    </row>
    <row r="166" spans="1:12" x14ac:dyDescent="0.25">
      <c r="A166" s="5">
        <v>42674</v>
      </c>
      <c r="B166" s="12" t="s">
        <v>244</v>
      </c>
      <c r="C166" s="20" t="s">
        <v>13</v>
      </c>
      <c r="D166" t="s">
        <v>15</v>
      </c>
      <c r="E166" s="19">
        <v>5450</v>
      </c>
      <c r="F166" s="12" t="s">
        <v>62</v>
      </c>
      <c r="G166" s="44" t="s">
        <v>52</v>
      </c>
      <c r="H166" s="24" t="s">
        <v>242</v>
      </c>
      <c r="I166" s="8" t="s">
        <v>14</v>
      </c>
      <c r="L166" s="7"/>
    </row>
    <row r="167" spans="1:12" x14ac:dyDescent="0.25">
      <c r="A167" s="5">
        <v>42674</v>
      </c>
      <c r="B167" s="12" t="s">
        <v>157</v>
      </c>
      <c r="C167" s="20" t="s">
        <v>13</v>
      </c>
      <c r="D167" s="12" t="s">
        <v>9</v>
      </c>
      <c r="E167" s="19">
        <v>2000</v>
      </c>
      <c r="F167" s="12" t="s">
        <v>17</v>
      </c>
      <c r="G167" s="44" t="s">
        <v>52</v>
      </c>
      <c r="H167" s="22" t="s">
        <v>234</v>
      </c>
      <c r="I167" s="8" t="s">
        <v>14</v>
      </c>
      <c r="L167" s="7"/>
    </row>
    <row r="168" spans="1:12" x14ac:dyDescent="0.25">
      <c r="A168" s="5">
        <v>42674</v>
      </c>
      <c r="B168" s="12" t="s">
        <v>245</v>
      </c>
      <c r="C168" s="6" t="s">
        <v>38</v>
      </c>
      <c r="D168" s="48" t="s">
        <v>299</v>
      </c>
      <c r="E168" s="19">
        <v>2800</v>
      </c>
      <c r="F168" t="s">
        <v>11</v>
      </c>
      <c r="G168" s="44" t="s">
        <v>52</v>
      </c>
      <c r="H168" s="22" t="s">
        <v>246</v>
      </c>
      <c r="I168" s="8" t="s">
        <v>14</v>
      </c>
      <c r="L168" s="7"/>
    </row>
    <row r="169" spans="1:12" x14ac:dyDescent="0.25">
      <c r="A169" s="5">
        <v>42674</v>
      </c>
      <c r="B169" s="12" t="s">
        <v>247</v>
      </c>
      <c r="C169" s="20" t="s">
        <v>13</v>
      </c>
      <c r="D169" t="s">
        <v>15</v>
      </c>
      <c r="E169" s="19">
        <v>2000</v>
      </c>
      <c r="F169" s="12" t="s">
        <v>16</v>
      </c>
      <c r="G169" s="44" t="s">
        <v>52</v>
      </c>
      <c r="H169" s="22" t="s">
        <v>252</v>
      </c>
      <c r="I169" s="8" t="s">
        <v>14</v>
      </c>
      <c r="L169" s="7"/>
    </row>
    <row r="170" spans="1:12" ht="15.75" x14ac:dyDescent="0.25">
      <c r="A170" s="5">
        <v>42674</v>
      </c>
      <c r="B170" s="39" t="s">
        <v>249</v>
      </c>
      <c r="C170" s="20" t="s">
        <v>13</v>
      </c>
      <c r="D170" t="s">
        <v>250</v>
      </c>
      <c r="E170" s="41">
        <v>4600</v>
      </c>
      <c r="F170" s="12" t="s">
        <v>248</v>
      </c>
      <c r="G170" s="44" t="s">
        <v>52</v>
      </c>
      <c r="H170" s="24" t="s">
        <v>251</v>
      </c>
      <c r="I170" s="8" t="s">
        <v>14</v>
      </c>
      <c r="L170" s="7"/>
    </row>
    <row r="171" spans="1:12" x14ac:dyDescent="0.25">
      <c r="A171" s="5">
        <v>42674</v>
      </c>
      <c r="B171" s="12" t="s">
        <v>245</v>
      </c>
      <c r="C171" s="6" t="s">
        <v>38</v>
      </c>
      <c r="D171" s="48" t="s">
        <v>299</v>
      </c>
      <c r="E171" s="19">
        <v>1500</v>
      </c>
      <c r="F171" t="s">
        <v>11</v>
      </c>
      <c r="G171" s="44" t="s">
        <v>52</v>
      </c>
      <c r="H171" s="22" t="s">
        <v>246</v>
      </c>
      <c r="I171" s="8" t="s">
        <v>14</v>
      </c>
    </row>
    <row r="172" spans="1:12" x14ac:dyDescent="0.25">
      <c r="A172" s="5"/>
      <c r="B172" s="12"/>
      <c r="C172" s="20"/>
      <c r="D172" s="12"/>
      <c r="F172" s="21"/>
      <c r="G172" s="30"/>
      <c r="H172" s="22"/>
      <c r="I172" s="8"/>
    </row>
    <row r="173" spans="1:12" x14ac:dyDescent="0.25">
      <c r="A173" s="5"/>
      <c r="B173" s="12"/>
      <c r="C173" s="20"/>
      <c r="G173" s="13"/>
      <c r="H173" s="22"/>
      <c r="I173" s="14"/>
    </row>
    <row r="174" spans="1:12" x14ac:dyDescent="0.25">
      <c r="A174" s="5"/>
      <c r="B174" s="12"/>
      <c r="C174" s="20"/>
      <c r="G174" s="30"/>
      <c r="H174" s="22"/>
      <c r="I174" s="8"/>
    </row>
    <row r="175" spans="1:12" x14ac:dyDescent="0.25">
      <c r="A175" s="5"/>
      <c r="B175" s="12"/>
      <c r="C175" s="20"/>
      <c r="G175" s="30"/>
      <c r="H175" s="22"/>
      <c r="I175" s="8"/>
    </row>
    <row r="176" spans="1:12" x14ac:dyDescent="0.25">
      <c r="A176" s="5"/>
      <c r="B176" s="12"/>
      <c r="G176" s="30"/>
      <c r="H176" s="22"/>
      <c r="I176" s="14"/>
    </row>
    <row r="177" spans="1:9" x14ac:dyDescent="0.25">
      <c r="A177" s="5"/>
      <c r="B177" s="12"/>
      <c r="C177" s="20"/>
      <c r="G177" s="30"/>
      <c r="H177" s="22"/>
      <c r="I177" s="8"/>
    </row>
    <row r="178" spans="1:9" x14ac:dyDescent="0.25">
      <c r="A178" s="5"/>
      <c r="B178" s="12"/>
      <c r="C178" s="20" t="s">
        <v>12</v>
      </c>
      <c r="G178" s="13"/>
      <c r="H178" s="22"/>
      <c r="I178" s="8"/>
    </row>
    <row r="179" spans="1:9" x14ac:dyDescent="0.25">
      <c r="A179" s="5"/>
      <c r="B179" s="12"/>
      <c r="C179" s="20"/>
      <c r="G179" s="30"/>
      <c r="H179" s="22"/>
      <c r="I179" s="8"/>
    </row>
    <row r="180" spans="1:9" x14ac:dyDescent="0.25">
      <c r="A180" s="5"/>
      <c r="B180" s="12"/>
      <c r="C180" s="20"/>
      <c r="G180" s="30"/>
      <c r="H180" s="22"/>
      <c r="I180" s="14"/>
    </row>
    <row r="181" spans="1:9" x14ac:dyDescent="0.25">
      <c r="A181" s="5"/>
      <c r="B181" s="12"/>
      <c r="C181" s="20"/>
      <c r="F181" s="12"/>
      <c r="G181" s="30"/>
      <c r="H181" s="9"/>
      <c r="I181" s="14"/>
    </row>
    <row r="182" spans="1:9" x14ac:dyDescent="0.25">
      <c r="A182" s="5"/>
      <c r="B182" s="12"/>
      <c r="C182" s="20"/>
      <c r="F182" s="12"/>
      <c r="G182" s="30"/>
      <c r="H182" s="9"/>
      <c r="I182" s="14"/>
    </row>
    <row r="183" spans="1:9" x14ac:dyDescent="0.25">
      <c r="A183" s="5"/>
      <c r="B183" s="12"/>
      <c r="G183" s="30"/>
      <c r="H183" s="22"/>
      <c r="I183" s="14"/>
    </row>
    <row r="184" spans="1:9" x14ac:dyDescent="0.25">
      <c r="A184" s="5"/>
      <c r="B184" s="12"/>
      <c r="C184" s="20"/>
      <c r="F184" s="12"/>
      <c r="G184" s="30"/>
      <c r="H184" s="9"/>
      <c r="I184" s="8"/>
    </row>
    <row r="185" spans="1:9" x14ac:dyDescent="0.25">
      <c r="A185" s="5"/>
      <c r="B185" s="12"/>
      <c r="C185" s="20"/>
      <c r="F185" s="12"/>
      <c r="G185" s="30"/>
      <c r="H185" s="9"/>
      <c r="I185" s="14"/>
    </row>
    <row r="186" spans="1:9" x14ac:dyDescent="0.25">
      <c r="A186" s="5"/>
      <c r="B186" s="12"/>
      <c r="C186" s="20"/>
      <c r="G186" s="30"/>
      <c r="H186" s="22"/>
      <c r="I186" s="14"/>
    </row>
    <row r="187" spans="1:9" x14ac:dyDescent="0.25">
      <c r="A187" s="5"/>
      <c r="B187" s="12"/>
      <c r="C187" s="20"/>
      <c r="G187" s="30"/>
      <c r="H187" s="22"/>
      <c r="I187" s="8"/>
    </row>
    <row r="188" spans="1:9" x14ac:dyDescent="0.25">
      <c r="A188" s="5"/>
      <c r="B188" s="12"/>
      <c r="C188" s="20"/>
      <c r="G188" s="30"/>
      <c r="H188" s="22"/>
      <c r="I188" s="8"/>
    </row>
    <row r="189" spans="1:9" x14ac:dyDescent="0.25">
      <c r="A189" s="5"/>
      <c r="B189" s="12"/>
      <c r="C189" s="20"/>
      <c r="F189" s="12"/>
      <c r="G189" s="30"/>
      <c r="H189" s="9"/>
      <c r="I189" s="8"/>
    </row>
    <row r="190" spans="1:9" x14ac:dyDescent="0.25">
      <c r="A190" s="5"/>
      <c r="B190" s="12"/>
      <c r="C190" s="20"/>
      <c r="D190" s="12"/>
      <c r="G190" s="30"/>
      <c r="I190" s="14"/>
    </row>
    <row r="191" spans="1:9" x14ac:dyDescent="0.25">
      <c r="A191" s="5"/>
      <c r="B191" s="12"/>
      <c r="C191" s="20"/>
      <c r="G191" s="30"/>
      <c r="H191" s="22"/>
      <c r="I191" s="8"/>
    </row>
    <row r="192" spans="1:9" x14ac:dyDescent="0.25">
      <c r="A192" s="5"/>
      <c r="B192" s="12"/>
      <c r="C192" s="20"/>
      <c r="G192" s="30"/>
      <c r="H192" s="22"/>
      <c r="I192" s="8"/>
    </row>
    <row r="193" spans="1:19" x14ac:dyDescent="0.25">
      <c r="A193" s="5"/>
      <c r="B193" s="12"/>
      <c r="C193" s="20"/>
      <c r="D193" s="12"/>
      <c r="G193" s="30"/>
      <c r="I193" s="8"/>
    </row>
    <row r="194" spans="1:19" x14ac:dyDescent="0.25">
      <c r="A194" s="5"/>
      <c r="B194" s="12"/>
      <c r="C194" s="20"/>
      <c r="F194" s="12"/>
      <c r="G194" s="30"/>
      <c r="H194" s="9"/>
      <c r="I194" s="8"/>
    </row>
    <row r="195" spans="1:19" x14ac:dyDescent="0.25">
      <c r="A195" s="5"/>
      <c r="B195" s="12"/>
      <c r="C195" s="20"/>
      <c r="F195" s="12"/>
      <c r="G195" s="30"/>
      <c r="H195" s="9"/>
      <c r="I195" s="8"/>
    </row>
    <row r="196" spans="1:19" x14ac:dyDescent="0.25">
      <c r="A196" s="5"/>
      <c r="B196" s="12"/>
      <c r="F196" s="12"/>
      <c r="G196" s="30"/>
      <c r="H196" s="9"/>
      <c r="I196" s="14"/>
    </row>
    <row r="197" spans="1:19" x14ac:dyDescent="0.25">
      <c r="A197" s="5"/>
      <c r="B197" s="12"/>
      <c r="C197" s="20"/>
      <c r="F197" s="12"/>
      <c r="G197" s="30"/>
      <c r="H197" s="9"/>
      <c r="I197" s="8"/>
    </row>
    <row r="198" spans="1:19" x14ac:dyDescent="0.25">
      <c r="A198" s="5"/>
      <c r="B198" s="12"/>
      <c r="C198" s="20"/>
      <c r="F198" s="12"/>
      <c r="G198" s="30"/>
      <c r="H198" s="9"/>
      <c r="I198" s="8"/>
    </row>
    <row r="199" spans="1:19" x14ac:dyDescent="0.25">
      <c r="A199" s="5"/>
      <c r="B199" s="12"/>
      <c r="C199" s="20"/>
      <c r="G199" s="30"/>
      <c r="H199" s="22"/>
      <c r="I199" s="14"/>
    </row>
    <row r="200" spans="1:19" x14ac:dyDescent="0.25">
      <c r="A200" s="5"/>
      <c r="B200" s="12"/>
      <c r="C200" s="20"/>
      <c r="G200" s="30"/>
      <c r="H200" s="22"/>
      <c r="I200" s="8"/>
    </row>
    <row r="201" spans="1:19" x14ac:dyDescent="0.25">
      <c r="A201" s="5"/>
      <c r="B201" s="12"/>
      <c r="C201" s="20"/>
      <c r="G201" s="30"/>
      <c r="H201" s="22"/>
      <c r="I201" s="8"/>
    </row>
    <row r="202" spans="1:19" x14ac:dyDescent="0.25">
      <c r="A202" s="5"/>
      <c r="B202" s="12"/>
      <c r="C202" s="20"/>
      <c r="G202" s="30"/>
      <c r="H202" s="22"/>
      <c r="I202" s="8"/>
      <c r="S202" t="s">
        <v>265</v>
      </c>
    </row>
    <row r="203" spans="1:19" x14ac:dyDescent="0.25">
      <c r="A203" s="5"/>
      <c r="B203" s="12"/>
      <c r="C203" s="20"/>
      <c r="G203" s="30"/>
      <c r="H203" s="32"/>
      <c r="I203" s="8"/>
      <c r="K203" s="7"/>
      <c r="L203" s="7"/>
      <c r="M203" s="7"/>
    </row>
    <row r="204" spans="1:19" x14ac:dyDescent="0.25">
      <c r="A204" s="5"/>
      <c r="B204" s="12"/>
      <c r="C204" s="20"/>
      <c r="G204" s="30"/>
      <c r="H204" s="22"/>
      <c r="I204" s="8"/>
    </row>
    <row r="205" spans="1:19" x14ac:dyDescent="0.25">
      <c r="A205" s="5"/>
      <c r="B205" s="12"/>
      <c r="C205" s="20"/>
      <c r="G205" s="30"/>
      <c r="H205" s="22"/>
      <c r="I205" s="8"/>
    </row>
    <row r="206" spans="1:19" x14ac:dyDescent="0.25">
      <c r="A206" s="5"/>
      <c r="B206" s="12"/>
      <c r="C206" s="20"/>
      <c r="D206" s="12"/>
      <c r="G206" s="30"/>
      <c r="I206" s="8"/>
    </row>
    <row r="207" spans="1:19" x14ac:dyDescent="0.25">
      <c r="A207" s="5"/>
      <c r="B207" s="12"/>
      <c r="C207" s="20"/>
      <c r="G207" s="30"/>
      <c r="I207" s="8"/>
    </row>
    <row r="208" spans="1:19" x14ac:dyDescent="0.25">
      <c r="A208" s="5"/>
      <c r="B208" s="12"/>
      <c r="C208" s="20"/>
      <c r="G208" s="33"/>
      <c r="H208" s="22"/>
      <c r="I208" s="8"/>
    </row>
    <row r="209" spans="1:27" x14ac:dyDescent="0.25">
      <c r="A209" s="5"/>
      <c r="B209" s="12"/>
      <c r="C209" s="20"/>
      <c r="D209" s="12"/>
      <c r="G209" s="30"/>
      <c r="I209" s="14"/>
    </row>
    <row r="210" spans="1:27" x14ac:dyDescent="0.25">
      <c r="A210" s="5"/>
      <c r="B210" s="12"/>
      <c r="D210" s="12"/>
      <c r="G210" s="30"/>
      <c r="I210" s="14"/>
    </row>
    <row r="211" spans="1:27" x14ac:dyDescent="0.25">
      <c r="A211" s="5"/>
      <c r="B211" s="12"/>
      <c r="C211" s="20"/>
      <c r="G211" s="30"/>
      <c r="I211" s="8"/>
      <c r="K211" s="7"/>
      <c r="L211" s="7"/>
    </row>
    <row r="217" spans="1:27" x14ac:dyDescent="0.25">
      <c r="P217" t="s">
        <v>12</v>
      </c>
      <c r="AA217" t="s">
        <v>12</v>
      </c>
    </row>
  </sheetData>
  <autoFilter ref="A1:I17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pane ySplit="1" topLeftCell="A6" activePane="bottomLeft" state="frozen"/>
      <selection pane="bottomLeft" activeCell="H25" sqref="H25"/>
    </sheetView>
  </sheetViews>
  <sheetFormatPr baseColWidth="10" defaultColWidth="10.28515625" defaultRowHeight="12.75" x14ac:dyDescent="0.2"/>
  <cols>
    <col min="1" max="1" width="24.42578125" style="65" customWidth="1"/>
    <col min="2" max="2" width="15.85546875" style="65" customWidth="1"/>
    <col min="3" max="3" width="17.42578125" style="65" customWidth="1"/>
    <col min="4" max="4" width="15.7109375" style="65" customWidth="1"/>
    <col min="5" max="5" width="20.7109375" style="65" customWidth="1"/>
    <col min="6" max="6" width="14.85546875" style="65" customWidth="1"/>
    <col min="7" max="7" width="17.5703125" style="65" customWidth="1"/>
    <col min="8" max="8" width="19" style="65" customWidth="1"/>
    <col min="9" max="9" width="17.85546875" style="65" customWidth="1"/>
    <col min="10" max="10" width="18" style="65" customWidth="1"/>
    <col min="11" max="16384" width="10.28515625" style="65"/>
  </cols>
  <sheetData>
    <row r="1" spans="1:10" x14ac:dyDescent="0.2">
      <c r="A1" s="63" t="s">
        <v>316</v>
      </c>
      <c r="B1" s="63" t="s">
        <v>309</v>
      </c>
      <c r="C1" s="64" t="s">
        <v>310</v>
      </c>
      <c r="D1" s="64" t="s">
        <v>317</v>
      </c>
      <c r="E1" s="64" t="s">
        <v>318</v>
      </c>
      <c r="F1" s="64" t="s">
        <v>332</v>
      </c>
      <c r="G1" s="64" t="s">
        <v>319</v>
      </c>
      <c r="H1" s="64" t="s">
        <v>345</v>
      </c>
      <c r="I1" s="63">
        <v>42674</v>
      </c>
      <c r="J1" s="64" t="s">
        <v>311</v>
      </c>
    </row>
    <row r="2" spans="1:10" x14ac:dyDescent="0.2">
      <c r="A2" s="66" t="s">
        <v>18</v>
      </c>
      <c r="B2" s="67" t="s">
        <v>15</v>
      </c>
      <c r="C2" s="68"/>
      <c r="D2" s="67">
        <v>394815</v>
      </c>
      <c r="E2" s="69">
        <v>394815</v>
      </c>
      <c r="F2" s="70"/>
      <c r="G2" s="68"/>
      <c r="H2" s="70"/>
      <c r="I2" s="68"/>
      <c r="J2" s="70">
        <f>C2+D2-E2</f>
        <v>0</v>
      </c>
    </row>
    <row r="3" spans="1:10" x14ac:dyDescent="0.2">
      <c r="A3" s="66" t="s">
        <v>16</v>
      </c>
      <c r="B3" s="67" t="s">
        <v>15</v>
      </c>
      <c r="C3" s="68"/>
      <c r="D3" s="67">
        <v>537250</v>
      </c>
      <c r="E3" s="69">
        <v>537250</v>
      </c>
      <c r="F3" s="70"/>
      <c r="G3" s="68"/>
      <c r="H3" s="70"/>
      <c r="I3" s="68"/>
      <c r="J3" s="70">
        <f t="shared" ref="J3:J12" si="0">C3+D3-E3</f>
        <v>0</v>
      </c>
    </row>
    <row r="4" spans="1:10" x14ac:dyDescent="0.2">
      <c r="A4" s="66" t="s">
        <v>333</v>
      </c>
      <c r="B4" s="67" t="s">
        <v>336</v>
      </c>
      <c r="C4" s="68"/>
      <c r="D4" s="67">
        <f>1377600</f>
        <v>1377600</v>
      </c>
      <c r="E4" s="69">
        <v>1377600</v>
      </c>
      <c r="F4" s="70"/>
      <c r="G4" s="68"/>
      <c r="H4" s="70"/>
      <c r="I4" s="68"/>
      <c r="J4" s="70">
        <f t="shared" si="0"/>
        <v>0</v>
      </c>
    </row>
    <row r="5" spans="1:10" x14ac:dyDescent="0.2">
      <c r="A5" s="66" t="s">
        <v>334</v>
      </c>
      <c r="B5" s="67" t="s">
        <v>336</v>
      </c>
      <c r="C5" s="68"/>
      <c r="D5" s="67">
        <v>11250</v>
      </c>
      <c r="E5" s="69">
        <v>11250</v>
      </c>
      <c r="F5" s="70"/>
      <c r="G5" s="68"/>
      <c r="H5" s="70"/>
      <c r="I5" s="68"/>
      <c r="J5" s="70">
        <f t="shared" si="0"/>
        <v>0</v>
      </c>
    </row>
    <row r="6" spans="1:10" x14ac:dyDescent="0.2">
      <c r="A6" s="66" t="s">
        <v>83</v>
      </c>
      <c r="B6" s="67" t="s">
        <v>337</v>
      </c>
      <c r="C6" s="68"/>
      <c r="D6" s="67">
        <v>201500</v>
      </c>
      <c r="E6" s="69">
        <v>201500</v>
      </c>
      <c r="F6" s="70"/>
      <c r="G6" s="68"/>
      <c r="H6" s="70"/>
      <c r="I6" s="68"/>
      <c r="J6" s="70">
        <f t="shared" si="0"/>
        <v>0</v>
      </c>
    </row>
    <row r="7" spans="1:10" x14ac:dyDescent="0.2">
      <c r="A7" s="66" t="s">
        <v>11</v>
      </c>
      <c r="B7" s="67" t="s">
        <v>337</v>
      </c>
      <c r="C7" s="68"/>
      <c r="D7" s="67">
        <v>987950</v>
      </c>
      <c r="E7" s="69">
        <v>987950</v>
      </c>
      <c r="F7" s="70"/>
      <c r="G7" s="68"/>
      <c r="H7" s="70"/>
      <c r="I7" s="68"/>
      <c r="J7" s="70">
        <f t="shared" si="0"/>
        <v>0</v>
      </c>
    </row>
    <row r="8" spans="1:10" x14ac:dyDescent="0.2">
      <c r="A8" s="66" t="s">
        <v>17</v>
      </c>
      <c r="B8" s="67" t="s">
        <v>9</v>
      </c>
      <c r="C8" s="68"/>
      <c r="D8" s="67">
        <v>717090</v>
      </c>
      <c r="E8" s="69">
        <v>717090</v>
      </c>
      <c r="F8" s="70"/>
      <c r="G8" s="68"/>
      <c r="H8" s="70"/>
      <c r="I8" s="68"/>
      <c r="J8" s="70">
        <f t="shared" si="0"/>
        <v>0</v>
      </c>
    </row>
    <row r="9" spans="1:10" x14ac:dyDescent="0.2">
      <c r="A9" s="66" t="s">
        <v>248</v>
      </c>
      <c r="B9" s="67" t="s">
        <v>250</v>
      </c>
      <c r="C9" s="68"/>
      <c r="D9" s="67">
        <v>4600</v>
      </c>
      <c r="E9" s="69">
        <v>4600</v>
      </c>
      <c r="F9" s="70"/>
      <c r="G9" s="68"/>
      <c r="H9" s="70"/>
      <c r="I9" s="68"/>
      <c r="J9" s="70">
        <f t="shared" si="0"/>
        <v>0</v>
      </c>
    </row>
    <row r="10" spans="1:10" x14ac:dyDescent="0.2">
      <c r="A10" s="66" t="s">
        <v>335</v>
      </c>
      <c r="B10" s="67" t="s">
        <v>15</v>
      </c>
      <c r="C10" s="68"/>
      <c r="D10" s="67">
        <v>233300</v>
      </c>
      <c r="E10" s="69">
        <v>233300</v>
      </c>
      <c r="F10" s="70"/>
      <c r="G10" s="68"/>
      <c r="H10" s="70"/>
      <c r="I10" s="68"/>
      <c r="J10" s="70">
        <f t="shared" si="0"/>
        <v>0</v>
      </c>
    </row>
    <row r="11" spans="1:10" x14ac:dyDescent="0.2">
      <c r="A11" s="66"/>
      <c r="B11" s="67"/>
      <c r="C11" s="68"/>
      <c r="D11" s="67"/>
      <c r="E11" s="69"/>
      <c r="F11" s="70"/>
      <c r="G11" s="68"/>
      <c r="H11" s="70"/>
      <c r="I11" s="68"/>
      <c r="J11" s="70">
        <f t="shared" si="0"/>
        <v>0</v>
      </c>
    </row>
    <row r="12" spans="1:10" x14ac:dyDescent="0.2">
      <c r="A12" s="66"/>
      <c r="B12" s="67"/>
      <c r="C12" s="68"/>
      <c r="D12" s="67"/>
      <c r="E12" s="69"/>
      <c r="F12" s="70"/>
      <c r="G12" s="68"/>
      <c r="H12" s="70"/>
      <c r="I12" s="68"/>
      <c r="J12" s="70">
        <f t="shared" si="0"/>
        <v>0</v>
      </c>
    </row>
    <row r="13" spans="1:10" x14ac:dyDescent="0.2">
      <c r="A13" s="71"/>
      <c r="B13" s="72"/>
      <c r="C13" s="73"/>
      <c r="D13" s="74">
        <f t="shared" ref="D13:J13" si="1">SUM(D2:D12)</f>
        <v>4465355</v>
      </c>
      <c r="E13" s="74">
        <f t="shared" si="1"/>
        <v>4465355</v>
      </c>
      <c r="F13" s="73">
        <f t="shared" si="1"/>
        <v>0</v>
      </c>
      <c r="G13" s="73">
        <f t="shared" si="1"/>
        <v>0</v>
      </c>
      <c r="H13" s="73">
        <f t="shared" si="1"/>
        <v>0</v>
      </c>
      <c r="I13" s="73">
        <f t="shared" si="1"/>
        <v>0</v>
      </c>
      <c r="J13" s="75">
        <f t="shared" si="1"/>
        <v>0</v>
      </c>
    </row>
    <row r="14" spans="1:10" x14ac:dyDescent="0.2">
      <c r="A14" s="96" t="s">
        <v>329</v>
      </c>
      <c r="B14" s="97"/>
      <c r="C14" s="107">
        <v>9214431</v>
      </c>
      <c r="D14" s="98">
        <v>500000</v>
      </c>
      <c r="E14" s="99">
        <f>220000+54139+104050+233100+900000+280000+220000+230000</f>
        <v>2241289</v>
      </c>
      <c r="F14" s="99">
        <v>-3928900</v>
      </c>
      <c r="G14" s="98"/>
      <c r="H14" s="98">
        <v>0</v>
      </c>
      <c r="I14" s="100"/>
      <c r="J14" s="79">
        <f>+C14+D14-E14+F14-G14</f>
        <v>3544242</v>
      </c>
    </row>
    <row r="15" spans="1:10" x14ac:dyDescent="0.2">
      <c r="A15" s="101" t="s">
        <v>330</v>
      </c>
      <c r="B15" s="76"/>
      <c r="C15" s="80">
        <v>1226000</v>
      </c>
      <c r="D15" s="78"/>
      <c r="E15" s="78"/>
      <c r="F15" s="78">
        <v>-500000</v>
      </c>
      <c r="G15" s="78"/>
      <c r="H15" s="78"/>
      <c r="I15" s="102"/>
      <c r="J15" s="79">
        <f t="shared" ref="J15:J16" si="2">+C15+D15-E15+F15-G15</f>
        <v>726000</v>
      </c>
    </row>
    <row r="16" spans="1:10" x14ac:dyDescent="0.2">
      <c r="A16" s="101" t="s">
        <v>331</v>
      </c>
      <c r="B16" s="77">
        <v>0</v>
      </c>
      <c r="C16" s="77">
        <v>0</v>
      </c>
      <c r="D16" s="77">
        <v>14965141</v>
      </c>
      <c r="E16" s="77">
        <v>0</v>
      </c>
      <c r="F16" s="81">
        <v>0</v>
      </c>
      <c r="G16" s="77"/>
      <c r="H16" s="77"/>
      <c r="I16" s="102">
        <v>0</v>
      </c>
      <c r="J16" s="79">
        <f t="shared" si="2"/>
        <v>14965141</v>
      </c>
    </row>
    <row r="17" spans="1:10" x14ac:dyDescent="0.2">
      <c r="A17" s="101"/>
      <c r="B17" s="77">
        <v>0</v>
      </c>
      <c r="C17" s="77">
        <v>0</v>
      </c>
      <c r="D17" s="77">
        <v>0</v>
      </c>
      <c r="E17" s="77"/>
      <c r="F17" s="81">
        <v>0</v>
      </c>
      <c r="G17" s="77"/>
      <c r="H17" s="77">
        <v>0</v>
      </c>
      <c r="I17" s="102">
        <v>0</v>
      </c>
      <c r="J17" s="79">
        <f t="shared" ref="J17:J18" si="3">+C17+D17-E17+F17</f>
        <v>0</v>
      </c>
    </row>
    <row r="18" spans="1:10" x14ac:dyDescent="0.2">
      <c r="A18" s="103"/>
      <c r="B18" s="104">
        <v>0</v>
      </c>
      <c r="C18" s="104"/>
      <c r="D18" s="104"/>
      <c r="E18" s="104"/>
      <c r="F18" s="105"/>
      <c r="G18" s="104"/>
      <c r="H18" s="104"/>
      <c r="I18" s="106">
        <v>0</v>
      </c>
      <c r="J18" s="79">
        <f t="shared" si="3"/>
        <v>0</v>
      </c>
    </row>
    <row r="19" spans="1:10" ht="13.5" thickBot="1" x14ac:dyDescent="0.25">
      <c r="A19" s="82" t="s">
        <v>312</v>
      </c>
      <c r="B19" s="82"/>
      <c r="C19" s="83">
        <f>SUM(C14:C18)</f>
        <v>10440431</v>
      </c>
      <c r="D19" s="83">
        <f>SUM(D14:D18)</f>
        <v>15465141</v>
      </c>
      <c r="E19" s="83">
        <f>SUM(E14:E18)</f>
        <v>2241289</v>
      </c>
      <c r="F19" s="83">
        <f t="shared" ref="F19:J19" si="4">SUM(F14:F18)</f>
        <v>-4428900</v>
      </c>
      <c r="G19" s="83">
        <f t="shared" si="4"/>
        <v>0</v>
      </c>
      <c r="H19" s="83">
        <f t="shared" si="4"/>
        <v>0</v>
      </c>
      <c r="I19" s="83">
        <f t="shared" si="4"/>
        <v>0</v>
      </c>
      <c r="J19" s="94">
        <f t="shared" si="4"/>
        <v>19235383</v>
      </c>
    </row>
    <row r="20" spans="1:10" ht="13.5" thickBot="1" x14ac:dyDescent="0.25">
      <c r="A20" s="84" t="s">
        <v>313</v>
      </c>
      <c r="B20" s="85"/>
      <c r="C20" s="86">
        <f>+C13+C19</f>
        <v>10440431</v>
      </c>
      <c r="D20" s="86">
        <f t="shared" ref="D20:J20" si="5">+D13+D19</f>
        <v>19930496</v>
      </c>
      <c r="E20" s="86">
        <f t="shared" si="5"/>
        <v>6706644</v>
      </c>
      <c r="F20" s="86">
        <f t="shared" si="5"/>
        <v>-4428900</v>
      </c>
      <c r="G20" s="86">
        <f t="shared" si="5"/>
        <v>0</v>
      </c>
      <c r="H20" s="86">
        <f t="shared" si="5"/>
        <v>0</v>
      </c>
      <c r="I20" s="86">
        <f t="shared" si="5"/>
        <v>0</v>
      </c>
      <c r="J20" s="95">
        <f t="shared" si="5"/>
        <v>19235383</v>
      </c>
    </row>
    <row r="22" spans="1:10" x14ac:dyDescent="0.2">
      <c r="A22" s="62" t="s">
        <v>344</v>
      </c>
      <c r="B22" s="62"/>
      <c r="C22" s="62">
        <f>345500</f>
        <v>345500</v>
      </c>
      <c r="D22" s="62">
        <f>3928500</f>
        <v>3928500</v>
      </c>
      <c r="E22" s="62">
        <f>3945355+19600</f>
        <v>3964955</v>
      </c>
      <c r="F22" s="62"/>
      <c r="G22" s="62"/>
      <c r="H22" s="62"/>
      <c r="I22" s="62">
        <f>+C22+D22-E22-F22</f>
        <v>309045</v>
      </c>
    </row>
    <row r="23" spans="1:10" x14ac:dyDescent="0.2">
      <c r="A23" s="87"/>
      <c r="B23" s="87"/>
      <c r="C23" s="87"/>
      <c r="D23" s="87"/>
      <c r="E23" s="87"/>
      <c r="F23" s="87"/>
      <c r="G23" s="87"/>
      <c r="H23" s="87"/>
      <c r="I23" s="87"/>
    </row>
    <row r="24" spans="1:10" x14ac:dyDescent="0.2">
      <c r="A24" s="88" t="s">
        <v>320</v>
      </c>
      <c r="B24" s="89"/>
      <c r="C24" s="87"/>
      <c r="D24" s="88" t="s">
        <v>328</v>
      </c>
      <c r="E24" s="89"/>
      <c r="F24" s="87"/>
      <c r="G24" s="88" t="s">
        <v>321</v>
      </c>
      <c r="H24" s="89"/>
      <c r="I24" s="87"/>
    </row>
    <row r="25" spans="1:10" x14ac:dyDescent="0.2">
      <c r="A25" s="90" t="s">
        <v>322</v>
      </c>
      <c r="B25" s="91">
        <f>+C22</f>
        <v>345500</v>
      </c>
      <c r="C25" s="87"/>
      <c r="D25" s="90" t="s">
        <v>325</v>
      </c>
      <c r="E25" s="91">
        <f>+D19</f>
        <v>15465141</v>
      </c>
      <c r="F25" s="87"/>
      <c r="G25" s="90" t="s">
        <v>322</v>
      </c>
      <c r="H25" s="91">
        <f>+I22</f>
        <v>309045</v>
      </c>
      <c r="I25" s="87"/>
    </row>
    <row r="26" spans="1:10" x14ac:dyDescent="0.2">
      <c r="A26" s="90" t="s">
        <v>323</v>
      </c>
      <c r="B26" s="91">
        <v>10440431</v>
      </c>
      <c r="C26" s="87"/>
      <c r="D26" s="90" t="s">
        <v>324</v>
      </c>
      <c r="E26" s="91">
        <f>+GETPIVOTDATA("spent",Individuel!$A$3)</f>
        <v>6706644</v>
      </c>
      <c r="F26" s="87"/>
      <c r="G26" s="90" t="s">
        <v>323</v>
      </c>
      <c r="H26" s="91">
        <f>+J20</f>
        <v>19235383</v>
      </c>
      <c r="I26" s="87"/>
    </row>
    <row r="27" spans="1:10" x14ac:dyDescent="0.2">
      <c r="A27" s="92" t="s">
        <v>314</v>
      </c>
      <c r="B27" s="93">
        <f>+B25+B26</f>
        <v>10785931</v>
      </c>
      <c r="C27" s="87"/>
      <c r="D27" s="92"/>
      <c r="E27" s="93">
        <f>+E25-E26</f>
        <v>8758497</v>
      </c>
      <c r="F27" s="87"/>
      <c r="G27" s="92" t="s">
        <v>314</v>
      </c>
      <c r="H27" s="93">
        <f>+H25+H26</f>
        <v>19544428</v>
      </c>
      <c r="I27" s="87"/>
    </row>
    <row r="28" spans="1:10" x14ac:dyDescent="0.2">
      <c r="A28" s="87"/>
      <c r="B28" s="87"/>
      <c r="C28" s="87"/>
      <c r="D28" s="87"/>
      <c r="E28" s="87"/>
      <c r="F28" s="87"/>
      <c r="G28" s="87"/>
      <c r="H28" s="87"/>
      <c r="I28" s="87"/>
    </row>
    <row r="29" spans="1:10" x14ac:dyDescent="0.2">
      <c r="A29" s="87" t="s">
        <v>326</v>
      </c>
      <c r="B29" s="87">
        <f>+B27+E27</f>
        <v>19544428</v>
      </c>
      <c r="C29" s="87"/>
      <c r="D29" s="87"/>
      <c r="E29" s="87"/>
      <c r="F29" s="87"/>
      <c r="G29" s="87"/>
      <c r="H29" s="87"/>
      <c r="I29" s="87"/>
    </row>
    <row r="30" spans="1:10" x14ac:dyDescent="0.2">
      <c r="A30" s="87" t="s">
        <v>327</v>
      </c>
      <c r="B30" s="87">
        <f>+H27</f>
        <v>19544428</v>
      </c>
      <c r="C30" s="87"/>
      <c r="D30" s="87"/>
      <c r="E30" s="87"/>
      <c r="F30" s="87"/>
      <c r="G30" s="87"/>
      <c r="H30" s="87"/>
      <c r="I30" s="87"/>
    </row>
    <row r="31" spans="1:10" x14ac:dyDescent="0.2">
      <c r="A31" s="87" t="s">
        <v>315</v>
      </c>
      <c r="B31" s="87">
        <f>+B29-B30</f>
        <v>0</v>
      </c>
      <c r="C31" s="87"/>
      <c r="D31" s="87"/>
      <c r="E31" s="87"/>
      <c r="F31" s="87"/>
      <c r="G31" s="87"/>
      <c r="H31" s="87"/>
      <c r="I31" s="87"/>
    </row>
    <row r="32" spans="1:10" x14ac:dyDescent="0.2">
      <c r="A32" s="87"/>
      <c r="B32" s="87"/>
      <c r="C32" s="87"/>
      <c r="D32" s="87"/>
      <c r="E32" s="87"/>
      <c r="F32" s="87"/>
      <c r="G32" s="87"/>
      <c r="H32" s="87"/>
      <c r="I32" s="87"/>
    </row>
    <row r="33" spans="1:9" x14ac:dyDescent="0.2">
      <c r="A33" s="87"/>
      <c r="B33" s="87"/>
      <c r="C33" s="87"/>
      <c r="D33" s="87"/>
      <c r="E33" s="87"/>
      <c r="F33" s="87"/>
      <c r="G33" s="87"/>
      <c r="H33" s="87"/>
      <c r="I33" s="87"/>
    </row>
    <row r="34" spans="1:9" x14ac:dyDescent="0.2">
      <c r="A34" s="87"/>
      <c r="B34" s="87"/>
      <c r="C34" s="87"/>
      <c r="D34" s="87"/>
      <c r="E34" s="87"/>
      <c r="F34" s="87"/>
      <c r="G34" s="87"/>
      <c r="H34" s="87"/>
      <c r="I34" s="87"/>
    </row>
    <row r="35" spans="1:9" x14ac:dyDescent="0.2">
      <c r="A35" s="87"/>
      <c r="B35" s="87"/>
      <c r="C35" s="87"/>
      <c r="D35" s="87"/>
      <c r="E35" s="87"/>
      <c r="F35" s="87"/>
      <c r="G35" s="87"/>
      <c r="H35" s="87"/>
      <c r="I35" s="87"/>
    </row>
    <row r="36" spans="1:9" x14ac:dyDescent="0.2">
      <c r="A36" s="87"/>
      <c r="B36" s="87"/>
      <c r="C36" s="87"/>
      <c r="D36" s="87"/>
      <c r="E36" s="87"/>
      <c r="F36" s="87"/>
      <c r="G36" s="87"/>
      <c r="H36" s="87"/>
      <c r="I36" s="87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BILAN16</vt:lpstr>
      <vt:lpstr>Individuel</vt:lpstr>
      <vt:lpstr>DATAoct16</vt:lpstr>
      <vt:lpstr>RECAP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Salf</dc:creator>
  <cp:lastModifiedBy>Cécile</cp:lastModifiedBy>
  <cp:lastPrinted>2017-01-18T10:53:22Z</cp:lastPrinted>
  <dcterms:created xsi:type="dcterms:W3CDTF">2016-04-25T11:19:09Z</dcterms:created>
  <dcterms:modified xsi:type="dcterms:W3CDTF">2017-01-18T10:53:55Z</dcterms:modified>
</cp:coreProperties>
</file>