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SALF ARCHIVE FINANCE 2016\"/>
    </mc:Choice>
  </mc:AlternateContent>
  <bookViews>
    <workbookView xWindow="0" yWindow="0" windowWidth="20490" windowHeight="8445" activeTab="1"/>
  </bookViews>
  <sheets>
    <sheet name="BILAN16" sheetId="3" r:id="rId1"/>
    <sheet name="Individuel" sheetId="5" r:id="rId2"/>
    <sheet name="DATANOV16" sheetId="1" r:id="rId3"/>
    <sheet name="RECAP" sheetId="4" r:id="rId4"/>
  </sheets>
  <definedNames>
    <definedName name="_xlnm._FilterDatabase" localSheetId="2" hidden="1">DATANOV16!$A$1:$I$171</definedName>
  </definedNames>
  <calcPr calcId="152511"/>
  <pivotCaches>
    <pivotCache cacheId="3" r:id="rId5"/>
    <pivotCache cacheId="4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4" l="1"/>
  <c r="E13" i="4"/>
  <c r="D13" i="4"/>
  <c r="E26" i="4"/>
  <c r="E27" i="4" l="1"/>
  <c r="B29" i="4" s="1"/>
  <c r="B27" i="4"/>
  <c r="E22" i="4" l="1"/>
  <c r="D22" i="4"/>
  <c r="C22" i="4"/>
  <c r="E14" i="4" l="1"/>
  <c r="C19" i="4"/>
  <c r="C20" i="4" s="1"/>
  <c r="F19" i="4"/>
  <c r="J11" i="4" l="1"/>
  <c r="I13" i="4"/>
  <c r="I19" i="4"/>
  <c r="H13" i="4"/>
  <c r="H19" i="4"/>
  <c r="G13" i="4"/>
  <c r="G19" i="4"/>
  <c r="G20" i="4" s="1"/>
  <c r="F13" i="4"/>
  <c r="F20" i="4"/>
  <c r="D19" i="4"/>
  <c r="E25" i="4" s="1"/>
  <c r="J15" i="4"/>
  <c r="J16" i="4"/>
  <c r="J17" i="4"/>
  <c r="J18" i="4"/>
  <c r="J12" i="4"/>
  <c r="D20" i="4" l="1"/>
  <c r="I22" i="4"/>
  <c r="H25" i="4" s="1"/>
  <c r="I20" i="4"/>
  <c r="H20" i="4"/>
  <c r="J10" i="4"/>
  <c r="J9" i="4"/>
  <c r="J8" i="4"/>
  <c r="J7" i="4"/>
  <c r="J6" i="4"/>
  <c r="J5" i="4"/>
  <c r="J4" i="4"/>
  <c r="J3" i="4"/>
  <c r="J2" i="4"/>
  <c r="J14" i="4"/>
  <c r="J19" i="4" s="1"/>
  <c r="E19" i="4"/>
  <c r="B25" i="4"/>
  <c r="J13" i="4" l="1"/>
  <c r="J20" i="4" s="1"/>
  <c r="H26" i="4" s="1"/>
  <c r="H27" i="4" s="1"/>
  <c r="B30" i="4" s="1"/>
  <c r="B31" i="4" s="1"/>
</calcChain>
</file>

<file path=xl/sharedStrings.xml><?xml version="1.0" encoding="utf-8"?>
<sst xmlns="http://schemas.openxmlformats.org/spreadsheetml/2006/main" count="1228" uniqueCount="335">
  <si>
    <t>Date</t>
  </si>
  <si>
    <t>Détails</t>
  </si>
  <si>
    <t>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</si>
  <si>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</si>
  <si>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</si>
  <si>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nom</t>
  </si>
  <si>
    <t>donor</t>
  </si>
  <si>
    <t>number</t>
  </si>
  <si>
    <t>facture</t>
  </si>
  <si>
    <t>Office</t>
  </si>
  <si>
    <t>oui</t>
  </si>
  <si>
    <t>E3</t>
  </si>
  <si>
    <t xml:space="preserve"> </t>
  </si>
  <si>
    <t>Transport</t>
  </si>
  <si>
    <t>AH</t>
  </si>
  <si>
    <t>Legal</t>
  </si>
  <si>
    <t>Alioune</t>
  </si>
  <si>
    <t>Michel</t>
  </si>
  <si>
    <t>Alain</t>
  </si>
  <si>
    <t>Cecile</t>
  </si>
  <si>
    <t>Services</t>
  </si>
  <si>
    <t>Trust building</t>
  </si>
  <si>
    <t>Transfer fees</t>
  </si>
  <si>
    <t>Transport Michel Buro-banque -Buro</t>
  </si>
  <si>
    <t>Rent &amp; Utilities</t>
  </si>
  <si>
    <t>BORNFREE</t>
  </si>
  <si>
    <t>charlotte</t>
  </si>
  <si>
    <t>Equipment</t>
  </si>
  <si>
    <t>seynabou</t>
  </si>
  <si>
    <t>Internet</t>
  </si>
  <si>
    <t>Travel subsistence</t>
  </si>
  <si>
    <t>Bonus</t>
  </si>
  <si>
    <t>Transport semaine -Alioune</t>
  </si>
  <si>
    <t>Mody</t>
  </si>
  <si>
    <t>Media</t>
  </si>
  <si>
    <t>²</t>
  </si>
  <si>
    <t>Étiquettes de lignes</t>
  </si>
  <si>
    <t>Somme de spent</t>
  </si>
  <si>
    <t>Total général</t>
  </si>
  <si>
    <t>Étiquettes de colonnes</t>
  </si>
  <si>
    <t>(vide)</t>
  </si>
  <si>
    <t>Telephone</t>
  </si>
  <si>
    <t>Département</t>
  </si>
  <si>
    <t>Balance</t>
  </si>
  <si>
    <t>TOTAL BANQUES</t>
  </si>
  <si>
    <t>total</t>
  </si>
  <si>
    <t>Difference</t>
  </si>
  <si>
    <t>NOM</t>
  </si>
  <si>
    <t>Total reçu</t>
  </si>
  <si>
    <t>Total dépensé</t>
  </si>
  <si>
    <t>Fonds Exterieur pour le projet</t>
  </si>
  <si>
    <t>caisse</t>
  </si>
  <si>
    <t>banque</t>
  </si>
  <si>
    <t>Dépensé</t>
  </si>
  <si>
    <t>Reçu</t>
  </si>
  <si>
    <t>Comptabilité</t>
  </si>
  <si>
    <t>Réel</t>
  </si>
  <si>
    <t>Mouvements mensuels</t>
  </si>
  <si>
    <t>CBAO-36174655302-53</t>
  </si>
  <si>
    <t>CBAO-34175958901-15</t>
  </si>
  <si>
    <t>SGBS-014009815191-69</t>
  </si>
  <si>
    <t>Total Transfert</t>
  </si>
  <si>
    <t>Cécile</t>
  </si>
  <si>
    <t>Charlotte</t>
  </si>
  <si>
    <t>Seynabou</t>
  </si>
  <si>
    <t>Management</t>
  </si>
  <si>
    <t>Investigations</t>
  </si>
  <si>
    <t>CBAO</t>
  </si>
  <si>
    <t>Personnel</t>
  </si>
  <si>
    <t>Cash book</t>
  </si>
  <si>
    <t>TOTAL CAISSE</t>
  </si>
  <si>
    <t>TOTAL GENERAL</t>
  </si>
  <si>
    <t>Transport Bureau-banque-bureau/Michel</t>
  </si>
  <si>
    <t>02/11/SALF06AH</t>
  </si>
  <si>
    <t>solde Travaux menuiseri /commande Table bureau</t>
  </si>
  <si>
    <t>02/11/SALF02F01</t>
  </si>
  <si>
    <t>Avance /commande Table bureau(2)</t>
  </si>
  <si>
    <t>02/11/SALF02F02</t>
  </si>
  <si>
    <t>Avance /commande Table bureau/charlotte</t>
  </si>
  <si>
    <t>02/11/SALF02F03</t>
  </si>
  <si>
    <t>Transport /E3/1 jours</t>
  </si>
  <si>
    <t>investigations</t>
  </si>
  <si>
    <t>02/11/SALF07AH</t>
  </si>
  <si>
    <t>Consommation Electricité Bureau</t>
  </si>
  <si>
    <t>Prestation /société Noflaay/femme de ménage</t>
  </si>
  <si>
    <t>03/11/SALF01R</t>
  </si>
  <si>
    <t>03/11/SALF06AH</t>
  </si>
  <si>
    <t>Transport Seynabou Buro-banque -Buro</t>
  </si>
  <si>
    <t>Prestation /Maintenance informatique/2iéme trimestre</t>
  </si>
  <si>
    <t>03/11/SALF02F03</t>
  </si>
  <si>
    <t>Achat de Régulateur de tension Electrique</t>
  </si>
  <si>
    <t>03/11/SALF07AH</t>
  </si>
  <si>
    <t>Transport/achat course/ville-aller &amp; retour</t>
  </si>
  <si>
    <t>03/11/SALF04AH</t>
  </si>
  <si>
    <t>Achat DIVerses fournitures de bureau/Alain</t>
  </si>
  <si>
    <t>Office Materials</t>
  </si>
  <si>
    <t>Achat de 2 souris /Alain</t>
  </si>
  <si>
    <t>Achat de 2 chargeur portable /Alain</t>
  </si>
  <si>
    <t>Divers accessoires de portable/Mody/Stagiaire</t>
  </si>
  <si>
    <t>03/11/SALF09F06</t>
  </si>
  <si>
    <t>Salaire Charlotte mois d'octobre 16</t>
  </si>
  <si>
    <t>Frais  de TRANFERT/WARI/Acompte(1)/Budget E4</t>
  </si>
  <si>
    <t>E4</t>
  </si>
  <si>
    <t>04/11/SALF07F04</t>
  </si>
  <si>
    <t>Achat coussin chaises pr bureau /Charlotte</t>
  </si>
  <si>
    <t>04/11/SALF01F05</t>
  </si>
  <si>
    <t>Achat volet stores pr bureau /Charlotte</t>
  </si>
  <si>
    <t>Achat de matériel de librairie pr bureau /Charlotte</t>
  </si>
  <si>
    <t>Diverses courses ville/Divers achat /Charlotte</t>
  </si>
  <si>
    <t>04/11/SALF01AH</t>
  </si>
  <si>
    <t xml:space="preserve">Frais  de TRANFERT/WARI/Acompte(2)/Budget/E4 </t>
  </si>
  <si>
    <t>07/11/SALF07F06</t>
  </si>
  <si>
    <t>Transport Michel Maison-ville -Buro/Pr Change Euro</t>
  </si>
  <si>
    <t>07/11/SALF06AH</t>
  </si>
  <si>
    <t xml:space="preserve">Transport semaines Alain </t>
  </si>
  <si>
    <t>07/10/SALF04AH</t>
  </si>
  <si>
    <t xml:space="preserve">07/11/SALF05FAH </t>
  </si>
  <si>
    <t>Transport semaines-E3</t>
  </si>
  <si>
    <t>07/11/SALF07AH</t>
  </si>
  <si>
    <t xml:space="preserve">Transport semaines- Michel </t>
  </si>
  <si>
    <t>Etui bombe anti-Agression/MODY</t>
  </si>
  <si>
    <t>07/11/SALF09AH</t>
  </si>
  <si>
    <t>Etui bombe anti-Agression/E5</t>
  </si>
  <si>
    <t>E5</t>
  </si>
  <si>
    <t>07/11/SALF10AH</t>
  </si>
  <si>
    <t>Etui bombe anti-Agression/E6</t>
  </si>
  <si>
    <t>E6</t>
  </si>
  <si>
    <t>07/11/SALF11AH</t>
  </si>
  <si>
    <t>Avance sur salaire Cécile/Nov /16</t>
  </si>
  <si>
    <t>SGBS</t>
  </si>
  <si>
    <t>BONDERMAN 5</t>
  </si>
  <si>
    <t>07/11/SALF02R</t>
  </si>
  <si>
    <t>Achat Bombe anti-Agression</t>
  </si>
  <si>
    <t>08/11/SALF06F07</t>
  </si>
  <si>
    <t>Achat produit d'hygiéne-bureau</t>
  </si>
  <si>
    <t>08/11/SALF06AH</t>
  </si>
  <si>
    <t xml:space="preserve">Transport courses en ville- Michel </t>
  </si>
  <si>
    <t xml:space="preserve">Renouvellement Abonnement OVH </t>
  </si>
  <si>
    <t>08/11/SALF01F08</t>
  </si>
  <si>
    <t>Travaux d'electricité-bureau + Main d'œuvre</t>
  </si>
  <si>
    <t>08/11/SALF01F09</t>
  </si>
  <si>
    <t>Transport buro-union européenn-buro -Alioune</t>
  </si>
  <si>
    <t xml:space="preserve">08/11/SALF04FAH </t>
  </si>
  <si>
    <t>Etui bombe anti-Agression/Michel</t>
  </si>
  <si>
    <t>Achat  Puces orange E5 et E6</t>
  </si>
  <si>
    <t>08/11/SALF11AH</t>
  </si>
  <si>
    <t>Transport courses en ville- E5</t>
  </si>
  <si>
    <t xml:space="preserve">Transport courses en ville- E6 </t>
  </si>
  <si>
    <t>Internet Bureau-Oct 16</t>
  </si>
  <si>
    <t>Transport ville -Rglement facture Internet</t>
  </si>
  <si>
    <t>Achat (2) Cartouche noir et (2) cartouche couleur</t>
  </si>
  <si>
    <t>09/11/SALF06AH</t>
  </si>
  <si>
    <t>Transport Courses en ville /Achat -Alain</t>
  </si>
  <si>
    <t>09/11/SALF04AH</t>
  </si>
  <si>
    <t>Frais  de TRANFERT/WARI/Acompte(3)/budget E4</t>
  </si>
  <si>
    <t>09/11/SALF07F07</t>
  </si>
  <si>
    <t>Transport buro-ministé jus-Buro -Alioune</t>
  </si>
  <si>
    <t xml:space="preserve">09/11/SALF04FAH </t>
  </si>
  <si>
    <t>Achat Encre pour Cachet</t>
  </si>
  <si>
    <t xml:space="preserve">09/11/SALF09FAH </t>
  </si>
  <si>
    <t>Transport buro-ville-centre Hospitalier -Alioune</t>
  </si>
  <si>
    <t>Frais  de TRANFERT/WARI/budget E4</t>
  </si>
  <si>
    <t>09/10/SALF07F08</t>
  </si>
  <si>
    <t>Transport Global .Mission kaolack. du 08/11 au 09/11</t>
  </si>
  <si>
    <t>Prime de panier Global .Mission kaolack. du 08/11 au 09/11</t>
  </si>
  <si>
    <t>Hebergement Hotel Global .Mission kaolack. du 08/11 au 09/11</t>
  </si>
  <si>
    <t>09/11/SALF04F09</t>
  </si>
  <si>
    <t>Photocopie Extérieure+Connexion .Mission kaolack. du 08/11 au 09/11</t>
  </si>
  <si>
    <t>Transport buro-centre ville-centre hospitalier -Alioune</t>
  </si>
  <si>
    <t xml:space="preserve">10/11/SALF05FAH </t>
  </si>
  <si>
    <t>Confection 3x100 /Cartes de visites</t>
  </si>
  <si>
    <t>Transport Cécile Buro-Sonatel -buro</t>
  </si>
  <si>
    <t>10/11/SALF02AH</t>
  </si>
  <si>
    <t>Consommation Eau Bureau</t>
  </si>
  <si>
    <t>10/11/SALF06AH</t>
  </si>
  <si>
    <t>Solde cmde petite table charlotte+Tableau d'affichage</t>
  </si>
  <si>
    <t>10/11/SALF02F10</t>
  </si>
  <si>
    <t>Frais supplémentaire/Mission Charlotte Afrique du sud</t>
  </si>
  <si>
    <t>11/11/SALF01F11</t>
  </si>
  <si>
    <t>Taxi Charlotte buro-ville-buro</t>
  </si>
  <si>
    <t>12/11/SALF06AH</t>
  </si>
  <si>
    <t>Achat materiel menage -bureau</t>
  </si>
  <si>
    <t>14/11/SALF06F12</t>
  </si>
  <si>
    <t>Rallonge et Ménage</t>
  </si>
  <si>
    <t>14/11/SALF06F13</t>
  </si>
  <si>
    <t>Ustensiles de cuisine bureau</t>
  </si>
  <si>
    <t>14/11/SALF06F14</t>
  </si>
  <si>
    <t>Frais  de TRANFERT/WARI/Budget E5</t>
  </si>
  <si>
    <t>13/11/SALF06AH</t>
  </si>
  <si>
    <t>Taxi Charlotte buro-aerop-buro</t>
  </si>
  <si>
    <t>seeddo  1iére quinzaine</t>
  </si>
  <si>
    <t>14/11/SALF06F15</t>
  </si>
  <si>
    <t>Reluire document-Mody</t>
  </si>
  <si>
    <t>14/11/SALF09AH</t>
  </si>
  <si>
    <t>Transport Buro-univer-ville-buro-Mody</t>
  </si>
  <si>
    <t>Transport Alioune-Nabou -Ministére Environn</t>
  </si>
  <si>
    <t xml:space="preserve">14/11/SALF04FAH </t>
  </si>
  <si>
    <t>Transport semaines 5 jrs-Alioune</t>
  </si>
  <si>
    <t>Transport semaines 5 jrs-E4</t>
  </si>
  <si>
    <t>14/11/SALF07F07</t>
  </si>
  <si>
    <t>Transport semaines 5 jrs-Michel</t>
  </si>
  <si>
    <t>14/11/SALF06AH</t>
  </si>
  <si>
    <t>Transport Buro-SGBS-Buro-Michel</t>
  </si>
  <si>
    <t>Frais  de TRANFERT/WARI/Budget E6</t>
  </si>
  <si>
    <t>14/11/SALF06F16</t>
  </si>
  <si>
    <t>Taxi Charlotte buro-amba-UE-buro</t>
  </si>
  <si>
    <t>14/11/SALF01AH</t>
  </si>
  <si>
    <t>Food Allowance Ofir</t>
  </si>
  <si>
    <t>Transport buro-Amba usa-Amb guinée-Buro</t>
  </si>
  <si>
    <t>Frais de 02 visas Guinée Ofir et Charlotte</t>
  </si>
  <si>
    <t>TravelExpenses</t>
  </si>
  <si>
    <t>15/11/SALF01F17</t>
  </si>
  <si>
    <t>Location Bureau Nov 16</t>
  </si>
  <si>
    <t>15/11/SALF06F18</t>
  </si>
  <si>
    <t>Location Cécile Nov 16</t>
  </si>
  <si>
    <t>USFWS EAGLE1</t>
  </si>
  <si>
    <t>15/11/SALF06AH</t>
  </si>
  <si>
    <t>Transport Global E4.Invest.Zig-bigno-Kolda du 28/10 au 12/11</t>
  </si>
  <si>
    <t>16/11/SALF08AH</t>
  </si>
  <si>
    <t>Restaur Global E4.Invest.Zig-bigno-Kolda du 28/10 au 12/11</t>
  </si>
  <si>
    <t>Hebergement hotel Global E4.Invest.Zig-bigno-Kolda du 28/10 au 12/11</t>
  </si>
  <si>
    <t>16/11/SALF08F19</t>
  </si>
  <si>
    <t>Panier Global E4.Invest.Zig-bigno-Kolda du 28/10 au 12/11</t>
  </si>
  <si>
    <t>Frais sur envoi wari/Acompte(3)/E4</t>
  </si>
  <si>
    <t>16/11/SALF08F20</t>
  </si>
  <si>
    <t>Transport Mody Buro-ambassade Guinée-buro</t>
  </si>
  <si>
    <t>16/11/SALF09AH</t>
  </si>
  <si>
    <t>Transport Cécile Buro-amba UE-Ministér Justice-buro-amba-buro</t>
  </si>
  <si>
    <t>16/11/SALF02AH</t>
  </si>
  <si>
    <t>Transport Cécile Buro-oceanium-Ministér Envir-amba-buro</t>
  </si>
  <si>
    <t>17/11/SALF02AH</t>
  </si>
  <si>
    <t>Transport Buro-ministére Env-buro</t>
  </si>
  <si>
    <t>17/11/SALF01AH</t>
  </si>
  <si>
    <t>Transport Buro-amba UK-Amba USA-Buro</t>
  </si>
  <si>
    <t>18/11/SALF01AH</t>
  </si>
  <si>
    <t>Pressing meeting-charlotte</t>
  </si>
  <si>
    <t>18/11/SALF01F21</t>
  </si>
  <si>
    <t>Solde  /commande grande Table bureau(2)</t>
  </si>
  <si>
    <t>19/11/SALF02F22</t>
  </si>
  <si>
    <t>Transport Buro-aeroport/charlotte</t>
  </si>
  <si>
    <t>19/11/SALF01AH</t>
  </si>
  <si>
    <t>Transport Buro-tribunal-Buro/Cécile</t>
  </si>
  <si>
    <t>21/11/SALF02F02</t>
  </si>
  <si>
    <t>21/11/SALF09AH</t>
  </si>
  <si>
    <t>Transport/reluire Document-Mody</t>
  </si>
  <si>
    <t>Transport Global E6.Thiés.Invest. du 12/11 au 15/11</t>
  </si>
  <si>
    <t>21/11/SALF12AH</t>
  </si>
  <si>
    <t>Prime de panier E6.Thiés.Invest. du 12/11 au 15/11</t>
  </si>
  <si>
    <t>Achat crédit Télèphone E6</t>
  </si>
  <si>
    <t>Transport Global E5.Thiés.Invest. du 12/11 au 15/11</t>
  </si>
  <si>
    <t>21/11/SALF11AH</t>
  </si>
  <si>
    <t>Prime de panier E5.Thiés.Invest. du 12/11 au 15/11</t>
  </si>
  <si>
    <t>Transport Buro-banque-Buro-Michel</t>
  </si>
  <si>
    <t>21/11/SALF06AH</t>
  </si>
  <si>
    <t>Transport Buro-ministére justice-Buro-Alioune</t>
  </si>
  <si>
    <t xml:space="preserve">21/11/SALF05FAH </t>
  </si>
  <si>
    <t>Transport Global sur kaolack</t>
  </si>
  <si>
    <t>prime de panier</t>
  </si>
  <si>
    <t>transport semaines 4 jours</t>
  </si>
  <si>
    <t xml:space="preserve">Bonus Agent DPN/Audience Kaolack </t>
  </si>
  <si>
    <t>Frais sur envoi wari/Agent DPN</t>
  </si>
  <si>
    <t>21/11/SALF06F22</t>
  </si>
  <si>
    <t>Transport Global E3.Dakar.Invest. du 23/11 au 25/11</t>
  </si>
  <si>
    <t xml:space="preserve">22/11/SALF07FAH </t>
  </si>
  <si>
    <t>Achat divers repas et raffraichissement/E3</t>
  </si>
  <si>
    <t>Transport 3 jrs à E3</t>
  </si>
  <si>
    <t>Transport Global E4.Dakar.Invest. du 23/11 au 25/11</t>
  </si>
  <si>
    <t xml:space="preserve">22/11/SALF08FAH </t>
  </si>
  <si>
    <t>Achat divers repas et raffraichissement/E4</t>
  </si>
  <si>
    <t>Transport 3 jrs à E4</t>
  </si>
  <si>
    <t>Transport 5 jrs à Michel</t>
  </si>
  <si>
    <t>22/11/SALF06AH</t>
  </si>
  <si>
    <t>Transport Global E5.Dakar.Invest. du 23/11 au 25/11</t>
  </si>
  <si>
    <t xml:space="preserve">22/11/SALF11FAH </t>
  </si>
  <si>
    <t>Transport Global E6.Dakar.Invest. du 23/11 au 25/11</t>
  </si>
  <si>
    <t xml:space="preserve">22/11/SALF12FAH </t>
  </si>
  <si>
    <t>Achat divers repas et raffraichissement</t>
  </si>
  <si>
    <t xml:space="preserve">25/11/SALF05FAH </t>
  </si>
  <si>
    <t>Epicerie Bureau</t>
  </si>
  <si>
    <t>25/11/SALF06AH</t>
  </si>
  <si>
    <t>Transport Buro-ville-Buro-Michel</t>
  </si>
  <si>
    <t>25/11/SALF01AH</t>
  </si>
  <si>
    <t>Transport Ofir aéroport Aller-Retour</t>
  </si>
  <si>
    <t>Transport Charlotte cités Ngor</t>
  </si>
  <si>
    <t>27/11/SALF01AH</t>
  </si>
  <si>
    <t>Acompte  sur confection carte professionnel</t>
  </si>
  <si>
    <t>28/11/SALF09F23</t>
  </si>
  <si>
    <t>Transport Mody Buro-ville-buro-Mody</t>
  </si>
  <si>
    <t>28/11/SALF09AH</t>
  </si>
  <si>
    <t>Transport Global Dakar-kaolack. du 28/11 au 29/11</t>
  </si>
  <si>
    <t xml:space="preserve">28/11/SALF05FAH </t>
  </si>
  <si>
    <t>Hebergement hotel Hotel du 28/11 au 29/11</t>
  </si>
  <si>
    <t>Transport Alioune -3jours</t>
  </si>
  <si>
    <t>28/11/SALF06AH</t>
  </si>
  <si>
    <t>Transport semaines E3</t>
  </si>
  <si>
    <t xml:space="preserve">28/11/SALF07FAH </t>
  </si>
  <si>
    <t>Transport semaines E4</t>
  </si>
  <si>
    <t>28/11/SALF08AH</t>
  </si>
  <si>
    <t>Transport semaines -Michel</t>
  </si>
  <si>
    <t>29/11/SALF01AH</t>
  </si>
  <si>
    <t xml:space="preserve">Salaire Charlotte Novembre </t>
  </si>
  <si>
    <t>29/11/SALF01R</t>
  </si>
  <si>
    <t>Avance/Salaire Charlotte/Déc/16</t>
  </si>
  <si>
    <t>Achat portable E3</t>
  </si>
  <si>
    <t xml:space="preserve">29/11/SALF07FAH </t>
  </si>
  <si>
    <t>Achat fourniture de bureau</t>
  </si>
  <si>
    <t>29/11/SALF09F24</t>
  </si>
  <si>
    <t>Transport Maison-ville-bureau-Mody</t>
  </si>
  <si>
    <t>29/11/SALF09AH</t>
  </si>
  <si>
    <t>Food Allowance Danielle</t>
  </si>
  <si>
    <t>30/11/SALF01AH</t>
  </si>
  <si>
    <t>seeddo  2iéme quinzaine nov16</t>
  </si>
  <si>
    <t>30/11/SALF06AH</t>
  </si>
  <si>
    <t>Salaire Cécile Novembre 16</t>
  </si>
  <si>
    <t>30/11/SALF02R</t>
  </si>
  <si>
    <t>Salaire E3 Novembre 16</t>
  </si>
  <si>
    <t xml:space="preserve">30/11/SALF07R </t>
  </si>
  <si>
    <t>Salaire E4 Novembre 16</t>
  </si>
  <si>
    <t>30/11/SALF08R</t>
  </si>
  <si>
    <t>Salaire Alioune Novembre 16</t>
  </si>
  <si>
    <t xml:space="preserve">30/11/SALF05R </t>
  </si>
  <si>
    <t>Salaire Michel Novembre 16</t>
  </si>
  <si>
    <t>30/11/SALF06R</t>
  </si>
  <si>
    <t>Indemnité de stage de seynabou-juriste</t>
  </si>
  <si>
    <t>30/11/SALF09AH</t>
  </si>
  <si>
    <t>Indemnité de stage de Mody-média</t>
  </si>
  <si>
    <t>30/11/SALF10R</t>
  </si>
  <si>
    <t xml:space="preserve">Indemnité de stage de E5 </t>
  </si>
  <si>
    <t>30/11/SALF11R</t>
  </si>
  <si>
    <t>Indemnité de stage de E6</t>
  </si>
  <si>
    <t xml:space="preserve"> 01/11/2016</t>
  </si>
  <si>
    <t>31/11/2016</t>
  </si>
  <si>
    <t>Solde comptable au 01/11/2016</t>
  </si>
  <si>
    <t>Solde comptable au 30/11/2016</t>
  </si>
  <si>
    <t>danielle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</si>
</sst>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\ _€_-;\-* #,##0\ _€_-;_-* &quot;-&quot;??\ _€_-;_-@_-"/>
    <numFmt numFmtId="166" formatCode="_-* #,##0.0\ _€_-;\-* #,##0.0\ _€_-;_-* &quot;-&quot;??\ _€_-;_-@_-"/>
    <numFmt numFmtId="167" formatCode="#,##0.00\ _A_r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1" fillId="0" borderId="0"/>
    <xf numFmtId="43" fontId="4" fillId="0" borderId="0" applyFont="0" applyFill="0" applyBorder="0" applyAlignment="0" applyProtection="0"/>
    <xf numFmtId="0" fontId="4" fillId="0" borderId="0"/>
  </cellStyleXfs>
  <cellXfs count="11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14" fontId="0" fillId="0" borderId="0" xfId="0" applyNumberFormat="1" applyFill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/>
    <xf numFmtId="0" fontId="0" fillId="2" borderId="0" xfId="0" applyFill="1" applyBorder="1" applyAlignment="1">
      <alignment horizontal="right"/>
    </xf>
    <xf numFmtId="2" fontId="0" fillId="2" borderId="0" xfId="1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2" fontId="0" fillId="2" borderId="0" xfId="0" applyNumberFormat="1" applyFill="1" applyAlignment="1">
      <alignment horizontal="center"/>
    </xf>
    <xf numFmtId="2" fontId="0" fillId="2" borderId="0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Alignment="1">
      <alignment horizontal="center"/>
    </xf>
    <xf numFmtId="1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2" fontId="3" fillId="2" borderId="0" xfId="0" applyNumberFormat="1" applyFont="1" applyFill="1"/>
    <xf numFmtId="2" fontId="6" fillId="0" borderId="0" xfId="0" applyNumberFormat="1" applyFont="1" applyAlignment="1">
      <alignment horizontal="center"/>
    </xf>
    <xf numFmtId="2" fontId="6" fillId="2" borderId="0" xfId="0" applyNumberFormat="1" applyFont="1" applyFill="1" applyAlignment="1">
      <alignment horizontal="center"/>
    </xf>
    <xf numFmtId="2" fontId="6" fillId="2" borderId="0" xfId="1" applyNumberFormat="1" applyFont="1" applyFill="1" applyBorder="1" applyAlignment="1">
      <alignment horizontal="center"/>
    </xf>
    <xf numFmtId="0" fontId="7" fillId="2" borderId="0" xfId="0" applyFont="1" applyFill="1"/>
    <xf numFmtId="43" fontId="8" fillId="0" borderId="0" xfId="1" applyFont="1" applyBorder="1"/>
    <xf numFmtId="0" fontId="9" fillId="0" borderId="0" xfId="0" applyFont="1"/>
    <xf numFmtId="0" fontId="0" fillId="0" borderId="0" xfId="0" applyAlignment="1"/>
    <xf numFmtId="43" fontId="8" fillId="0" borderId="0" xfId="1" applyFont="1" applyBorder="1" applyAlignment="1">
      <alignment horizontal="left"/>
    </xf>
    <xf numFmtId="2" fontId="1" fillId="0" borderId="0" xfId="0" applyNumberFormat="1" applyFont="1" applyAlignment="1">
      <alignment horizontal="center"/>
    </xf>
    <xf numFmtId="2" fontId="1" fillId="2" borderId="0" xfId="1" applyNumberFormat="1" applyFont="1" applyFill="1" applyBorder="1" applyAlignment="1">
      <alignment horizontal="center"/>
    </xf>
    <xf numFmtId="0" fontId="1" fillId="2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10" fillId="0" borderId="0" xfId="0" applyFont="1" applyBorder="1"/>
    <xf numFmtId="2" fontId="0" fillId="0" borderId="0" xfId="0" applyNumberFormat="1" applyAlignment="1">
      <alignment horizontal="center" vertical="center"/>
    </xf>
    <xf numFmtId="0" fontId="10" fillId="0" borderId="0" xfId="0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0" fillId="4" borderId="0" xfId="0" applyFill="1" applyBorder="1" applyAlignment="1">
      <alignment horizontal="left"/>
    </xf>
    <xf numFmtId="14" fontId="6" fillId="0" borderId="0" xfId="0" applyNumberFormat="1" applyFont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6" fillId="0" borderId="0" xfId="0" applyFont="1"/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2" borderId="0" xfId="0" applyFont="1" applyFill="1" applyBorder="1" applyAlignment="1">
      <alignment horizontal="right"/>
    </xf>
    <xf numFmtId="2" fontId="6" fillId="0" borderId="0" xfId="0" applyNumberFormat="1" applyFont="1" applyAlignment="1">
      <alignment horizontal="center" vertic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 indent="1"/>
    </xf>
    <xf numFmtId="165" fontId="12" fillId="0" borderId="4" xfId="1" applyNumberFormat="1" applyFont="1" applyBorder="1"/>
    <xf numFmtId="14" fontId="13" fillId="5" borderId="4" xfId="2" applyNumberFormat="1" applyFont="1" applyFill="1" applyBorder="1" applyAlignment="1">
      <alignment horizontal="center"/>
    </xf>
    <xf numFmtId="0" fontId="13" fillId="5" borderId="4" xfId="2" applyFont="1" applyFill="1" applyBorder="1" applyAlignment="1">
      <alignment horizontal="center"/>
    </xf>
    <xf numFmtId="0" fontId="12" fillId="0" borderId="0" xfId="0" applyFont="1"/>
    <xf numFmtId="164" fontId="14" fillId="0" borderId="4" xfId="0" applyNumberFormat="1" applyFont="1" applyBorder="1" applyAlignment="1">
      <alignment horizontal="left"/>
    </xf>
    <xf numFmtId="164" fontId="14" fillId="0" borderId="4" xfId="0" applyNumberFormat="1" applyFont="1" applyBorder="1"/>
    <xf numFmtId="165" fontId="13" fillId="6" borderId="4" xfId="3" applyNumberFormat="1" applyFont="1" applyFill="1" applyBorder="1"/>
    <xf numFmtId="165" fontId="13" fillId="0" borderId="4" xfId="3" applyNumberFormat="1" applyFont="1" applyFill="1" applyBorder="1"/>
    <xf numFmtId="14" fontId="12" fillId="7" borderId="4" xfId="4" applyNumberFormat="1" applyFont="1" applyFill="1" applyBorder="1"/>
    <xf numFmtId="164" fontId="12" fillId="7" borderId="4" xfId="4" applyNumberFormat="1" applyFont="1" applyFill="1" applyBorder="1"/>
    <xf numFmtId="165" fontId="12" fillId="7" borderId="4" xfId="3" applyNumberFormat="1" applyFont="1" applyFill="1" applyBorder="1"/>
    <xf numFmtId="43" fontId="12" fillId="7" borderId="4" xfId="1" applyFont="1" applyFill="1" applyBorder="1"/>
    <xf numFmtId="165" fontId="13" fillId="7" borderId="4" xfId="3" applyNumberFormat="1" applyFont="1" applyFill="1" applyBorder="1"/>
    <xf numFmtId="14" fontId="12" fillId="8" borderId="0" xfId="4" applyNumberFormat="1" applyFont="1" applyFill="1" applyBorder="1"/>
    <xf numFmtId="165" fontId="12" fillId="8" borderId="0" xfId="3" applyNumberFormat="1" applyFont="1" applyFill="1" applyBorder="1"/>
    <xf numFmtId="43" fontId="12" fillId="8" borderId="0" xfId="3" applyNumberFormat="1" applyFont="1" applyFill="1" applyBorder="1"/>
    <xf numFmtId="43" fontId="12" fillId="3" borderId="4" xfId="3" applyNumberFormat="1" applyFont="1" applyFill="1" applyBorder="1"/>
    <xf numFmtId="165" fontId="15" fillId="8" borderId="0" xfId="3" applyNumberFormat="1" applyFont="1" applyFill="1" applyBorder="1" applyAlignment="1">
      <alignment horizontal="center" vertical="center"/>
    </xf>
    <xf numFmtId="166" fontId="12" fillId="8" borderId="0" xfId="3" applyNumberFormat="1" applyFont="1" applyFill="1" applyBorder="1"/>
    <xf numFmtId="0" fontId="14" fillId="9" borderId="0" xfId="4" applyFont="1" applyFill="1"/>
    <xf numFmtId="43" fontId="13" fillId="0" borderId="0" xfId="3" applyNumberFormat="1" applyFont="1"/>
    <xf numFmtId="167" fontId="14" fillId="0" borderId="5" xfId="4" applyNumberFormat="1" applyFont="1" applyBorder="1"/>
    <xf numFmtId="167" fontId="14" fillId="0" borderId="6" xfId="4" applyNumberFormat="1" applyFont="1" applyBorder="1"/>
    <xf numFmtId="43" fontId="12" fillId="8" borderId="6" xfId="3" applyNumberFormat="1" applyFont="1" applyFill="1" applyBorder="1"/>
    <xf numFmtId="165" fontId="12" fillId="0" borderId="0" xfId="1" applyNumberFormat="1" applyFont="1"/>
    <xf numFmtId="165" fontId="12" fillId="0" borderId="7" xfId="1" applyNumberFormat="1" applyFont="1" applyBorder="1"/>
    <xf numFmtId="165" fontId="12" fillId="0" borderId="8" xfId="1" applyNumberFormat="1" applyFont="1" applyBorder="1"/>
    <xf numFmtId="165" fontId="12" fillId="0" borderId="9" xfId="1" applyNumberFormat="1" applyFont="1" applyBorder="1"/>
    <xf numFmtId="165" fontId="12" fillId="0" borderId="10" xfId="1" applyNumberFormat="1" applyFont="1" applyBorder="1"/>
    <xf numFmtId="165" fontId="12" fillId="0" borderId="11" xfId="1" applyNumberFormat="1" applyFont="1" applyBorder="1"/>
    <xf numFmtId="165" fontId="12" fillId="0" borderId="12" xfId="1" applyNumberFormat="1" applyFont="1" applyBorder="1"/>
    <xf numFmtId="43" fontId="13" fillId="0" borderId="13" xfId="3" applyNumberFormat="1" applyFont="1" applyBorder="1"/>
    <xf numFmtId="43" fontId="12" fillId="8" borderId="14" xfId="3" applyNumberFormat="1" applyFont="1" applyFill="1" applyBorder="1"/>
    <xf numFmtId="14" fontId="12" fillId="8" borderId="7" xfId="4" applyNumberFormat="1" applyFont="1" applyFill="1" applyBorder="1"/>
    <xf numFmtId="14" fontId="12" fillId="8" borderId="15" xfId="4" applyNumberFormat="1" applyFont="1" applyFill="1" applyBorder="1"/>
    <xf numFmtId="165" fontId="12" fillId="8" borderId="15" xfId="3" applyNumberFormat="1" applyFont="1" applyFill="1" applyBorder="1"/>
    <xf numFmtId="43" fontId="12" fillId="8" borderId="15" xfId="3" applyNumberFormat="1" applyFont="1" applyFill="1" applyBorder="1"/>
    <xf numFmtId="43" fontId="12" fillId="8" borderId="8" xfId="3" applyNumberFormat="1" applyFont="1" applyFill="1" applyBorder="1"/>
    <xf numFmtId="14" fontId="12" fillId="8" borderId="9" xfId="4" applyNumberFormat="1" applyFont="1" applyFill="1" applyBorder="1"/>
    <xf numFmtId="165" fontId="12" fillId="8" borderId="10" xfId="3" applyNumberFormat="1" applyFont="1" applyFill="1" applyBorder="1"/>
    <xf numFmtId="14" fontId="12" fillId="8" borderId="11" xfId="4" applyNumberFormat="1" applyFont="1" applyFill="1" applyBorder="1"/>
    <xf numFmtId="165" fontId="12" fillId="8" borderId="16" xfId="3" applyNumberFormat="1" applyFont="1" applyFill="1" applyBorder="1"/>
    <xf numFmtId="166" fontId="12" fillId="8" borderId="16" xfId="3" applyNumberFormat="1" applyFont="1" applyFill="1" applyBorder="1"/>
    <xf numFmtId="165" fontId="12" fillId="8" borderId="12" xfId="3" applyNumberFormat="1" applyFont="1" applyFill="1" applyBorder="1"/>
    <xf numFmtId="43" fontId="15" fillId="8" borderId="15" xfId="3" applyFont="1" applyFill="1" applyBorder="1"/>
    <xf numFmtId="14" fontId="6" fillId="2" borderId="0" xfId="0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14" fontId="6" fillId="2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 vertical="center"/>
    </xf>
    <xf numFmtId="14" fontId="0" fillId="2" borderId="0" xfId="0" applyNumberFormat="1" applyFill="1" applyAlignment="1">
      <alignment horizontal="center" vertical="center"/>
    </xf>
    <xf numFmtId="0" fontId="6" fillId="2" borderId="0" xfId="0" applyNumberFormat="1" applyFont="1" applyFill="1" applyBorder="1" applyAlignment="1">
      <alignment horizontal="left" vertical="center"/>
    </xf>
    <xf numFmtId="0" fontId="0" fillId="4" borderId="0" xfId="0" applyFill="1" applyBorder="1"/>
    <xf numFmtId="0" fontId="0" fillId="2" borderId="0" xfId="0" applyFill="1" applyAlignment="1">
      <alignment horizontal="left"/>
    </xf>
    <xf numFmtId="165" fontId="12" fillId="0" borderId="0" xfId="1" applyNumberFormat="1" applyFont="1" applyAlignment="1">
      <alignment horizontal="center"/>
    </xf>
    <xf numFmtId="43" fontId="16" fillId="8" borderId="15" xfId="3" applyNumberFormat="1" applyFont="1" applyFill="1" applyBorder="1"/>
  </cellXfs>
  <cellStyles count="5">
    <cellStyle name="Comma 3" xfId="3"/>
    <cellStyle name="Milliers" xfId="1" builtinId="3"/>
    <cellStyle name="Normal" xfId="0" builtinId="0"/>
    <cellStyle name="Normal 2" xfId="4"/>
    <cellStyle name="Normal_Total expenses by date" xfId="2"/>
  </cellStyles>
  <dxfs count="0"/>
  <tableStyles count="0" defaultTableStyle="TableStyleMedium2" defaultPivotStyle="PivotStyleLight16"/>
  <colors>
    <mruColors>
      <color rgb="FFF8FE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 Salf" refreshedDate="42713.713338888891" createdVersion="5" refreshedVersion="5" minRefreshableVersion="3" recordCount="217">
  <cacheSource type="worksheet">
    <worksheetSource ref="A1:G1048576" sheet="DATANOV16"/>
  </cacheSource>
  <cacheFields count="7">
    <cacheField name="Date" numFmtId="0">
      <sharedItems containsNonDate="0" containsDate="1" containsString="0" containsBlank="1" minDate="2016-11-02T00:00:00" maxDate="2016-12-01T00:00:00"/>
    </cacheField>
    <cacheField name="Détails" numFmtId="0">
      <sharedItems containsBlank="1"/>
    </cacheField>
    <cacheField name="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 count="24">
        <s v="Transport"/>
        <s v="Equipment"/>
        <s v="Rent &amp; Utilities"/>
        <s v="Services"/>
        <s v="Office Materials"/>
        <s v="Personnel"/>
        <s v="Transfer fees"/>
        <s v="Telephone"/>
        <s v="Internet"/>
        <s v="Travel subsistence"/>
        <s v="TravelExpenses"/>
        <s v="Trust building"/>
        <s v="Bonus"/>
        <m/>
        <s v=" "/>
        <s v=" Jail Visits" u="1"/>
        <s v=" Lawyer fees" u="1"/>
        <s v="Office Material" u="1"/>
        <s v="TravelExpenses " u="1"/>
        <s v=" Trust building" u="1"/>
        <s v="Bank charges" u="1"/>
        <s v="Telephon" u="1"/>
        <s v="Flight" u="1"/>
        <s v=" Personnel" u="1"/>
      </sharedItems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10">
        <s v="Office"/>
        <s v="investigations"/>
        <s v="Management"/>
        <s v="Legal"/>
        <s v="Media"/>
        <s v="Bonus"/>
        <m/>
        <s v=" Management" u="1"/>
        <s v=" Investigations" u="1"/>
        <s v="Operations" u="1"/>
      </sharedItems>
    </cacheField>
    <cacheField name="spent" numFmtId="0">
      <sharedItems containsString="0" containsBlank="1" containsNumber="1" containsInteger="1" minValue="700" maxValue="1000000"/>
    </cacheField>
    <cacheField name="nom" numFmtId="0">
      <sharedItems containsBlank="1"/>
    </cacheField>
    <cacheField name="donor" numFmtId="0">
      <sharedItems containsBlank="1" count="5">
        <s v="BORNFREE"/>
        <s v="BONDERMAN 5"/>
        <s v="USFWS EAGLE1"/>
        <m/>
        <s v="BONDERMAN 4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sus Salf" refreshedDate="42713.747791087961" createdVersion="4" refreshedVersion="5" minRefreshableVersion="3" recordCount="217">
  <cacheSource type="worksheet">
    <worksheetSource ref="A1:I1048576" sheet="DATANOV16"/>
  </cacheSource>
  <cacheFields count="9">
    <cacheField name="Date" numFmtId="0">
      <sharedItems containsNonDate="0" containsDate="1" containsString="0" containsBlank="1" minDate="2016-11-02T00:00:00" maxDate="2016-12-01T00:00:00"/>
    </cacheField>
    <cacheField name="Détails" numFmtId="0">
      <sharedItems containsBlank="1"/>
    </cacheField>
    <cacheField name="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/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/>
    </cacheField>
    <cacheField name="spent" numFmtId="0">
      <sharedItems containsString="0" containsBlank="1" containsNumber="1" containsInteger="1" minValue="700" maxValue="1000000"/>
    </cacheField>
    <cacheField name="nom" numFmtId="0">
      <sharedItems containsBlank="1" count="16">
        <s v="Michel"/>
        <s v="Cecile"/>
        <s v="E3"/>
        <s v="CBAO"/>
        <s v="seynabou"/>
        <s v="Alain"/>
        <s v="Mody"/>
        <s v="E4"/>
        <s v="charlotte"/>
        <s v="Alioune"/>
        <s v="E5"/>
        <s v="E6"/>
        <s v="SGBS"/>
        <s v="danielle"/>
        <m/>
        <s v="E2" u="1"/>
      </sharedItems>
    </cacheField>
    <cacheField name="donor" numFmtId="0">
      <sharedItems containsBlank="1"/>
    </cacheField>
    <cacheField name="number" numFmtId="0">
      <sharedItems containsBlank="1"/>
    </cacheField>
    <cacheField name="factur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7">
  <r>
    <d v="2016-11-02T00:00:00"/>
    <s v="Transport Bureau-banque-bureau/Michel"/>
    <x v="0"/>
    <x v="0"/>
    <n v="2500"/>
    <s v="Michel"/>
    <x v="0"/>
  </r>
  <r>
    <d v="2016-11-02T00:00:00"/>
    <s v="solde Travaux menuiseri /commande Table bureau"/>
    <x v="1"/>
    <x v="0"/>
    <n v="50000"/>
    <s v="Cecile"/>
    <x v="0"/>
  </r>
  <r>
    <d v="2016-11-02T00:00:00"/>
    <s v="Avance /commande Table bureau(2)"/>
    <x v="1"/>
    <x v="0"/>
    <n v="175000"/>
    <s v="Cecile"/>
    <x v="0"/>
  </r>
  <r>
    <d v="2016-11-02T00:00:00"/>
    <s v="Avance /commande Table bureau/charlotte"/>
    <x v="1"/>
    <x v="0"/>
    <n v="75000"/>
    <s v="Cecile"/>
    <x v="0"/>
  </r>
  <r>
    <d v="2016-11-02T00:00:00"/>
    <s v="Transport /E3/1 jours"/>
    <x v="0"/>
    <x v="1"/>
    <n v="2500"/>
    <s v="E3"/>
    <x v="0"/>
  </r>
  <r>
    <d v="2016-11-02T00:00:00"/>
    <s v="Consommation Electricité Bureau"/>
    <x v="2"/>
    <x v="0"/>
    <n v="38320"/>
    <s v="Michel"/>
    <x v="0"/>
  </r>
  <r>
    <d v="2016-11-03T00:00:00"/>
    <s v="Prestation /société Noflaay/femme de ménage"/>
    <x v="3"/>
    <x v="0"/>
    <n v="101650"/>
    <s v="CBAO"/>
    <x v="0"/>
  </r>
  <r>
    <d v="2016-11-03T00:00:00"/>
    <s v="Transport Michel Buro-banque -Buro"/>
    <x v="0"/>
    <x v="0"/>
    <n v="2500"/>
    <s v="Michel"/>
    <x v="0"/>
  </r>
  <r>
    <d v="2016-11-03T00:00:00"/>
    <s v="Transport Seynabou Buro-banque -Buro"/>
    <x v="0"/>
    <x v="0"/>
    <n v="2500"/>
    <s v="seynabou"/>
    <x v="0"/>
  </r>
  <r>
    <d v="2016-11-03T00:00:00"/>
    <s v="Prestation /Maintenance informatique/2iéme trimestre"/>
    <x v="1"/>
    <x v="0"/>
    <n v="100000"/>
    <s v="Cecile"/>
    <x v="0"/>
  </r>
  <r>
    <d v="2016-11-03T00:00:00"/>
    <s v="Achat de Régulateur de tension Electrique"/>
    <x v="0"/>
    <x v="0"/>
    <n v="35096"/>
    <s v="E3"/>
    <x v="0"/>
  </r>
  <r>
    <d v="2016-11-03T00:00:00"/>
    <s v="Transport/achat course/ville-aller &amp; retour"/>
    <x v="0"/>
    <x v="0"/>
    <n v="6000"/>
    <s v="Alain"/>
    <x v="0"/>
  </r>
  <r>
    <d v="2016-11-03T00:00:00"/>
    <s v="Achat DIVerses fournitures de bureau/Alain"/>
    <x v="4"/>
    <x v="0"/>
    <n v="42724"/>
    <s v="Alain"/>
    <x v="0"/>
  </r>
  <r>
    <d v="2016-11-03T00:00:00"/>
    <s v="Achat de 2 souris /Alain"/>
    <x v="1"/>
    <x v="0"/>
    <n v="6000"/>
    <s v="Alain"/>
    <x v="0"/>
  </r>
  <r>
    <d v="2016-11-03T00:00:00"/>
    <s v="Achat de 2 chargeur portable /Alain"/>
    <x v="1"/>
    <x v="0"/>
    <n v="23600"/>
    <s v="Alain"/>
    <x v="0"/>
  </r>
  <r>
    <d v="2016-11-03T00:00:00"/>
    <s v="Transport/achat course/ville-aller &amp; retour"/>
    <x v="0"/>
    <x v="0"/>
    <n v="6000"/>
    <s v="Alain"/>
    <x v="0"/>
  </r>
  <r>
    <d v="2016-11-03T00:00:00"/>
    <s v="Divers accessoires de portable/Mody/Stagiaire"/>
    <x v="1"/>
    <x v="0"/>
    <n v="5000"/>
    <s v="Mody"/>
    <x v="0"/>
  </r>
  <r>
    <d v="2016-11-03T00:00:00"/>
    <s v="Salaire Charlotte mois d'octobre 16"/>
    <x v="5"/>
    <x v="2"/>
    <n v="900000"/>
    <s v="CBAO"/>
    <x v="0"/>
  </r>
  <r>
    <d v="2016-11-04T00:00:00"/>
    <s v="Frais  de TRANFERT/WARI/Acompte(1)/Budget E4"/>
    <x v="6"/>
    <x v="0"/>
    <n v="1800"/>
    <s v="E4"/>
    <x v="0"/>
  </r>
  <r>
    <d v="2016-11-04T00:00:00"/>
    <s v="Achat coussin chaises pr bureau /Charlotte"/>
    <x v="1"/>
    <x v="0"/>
    <n v="45200"/>
    <s v="charlotte"/>
    <x v="0"/>
  </r>
  <r>
    <d v="2016-11-04T00:00:00"/>
    <s v="Achat volet stores pr bureau /Charlotte"/>
    <x v="1"/>
    <x v="0"/>
    <n v="26000"/>
    <s v="charlotte"/>
    <x v="0"/>
  </r>
  <r>
    <d v="2016-11-04T00:00:00"/>
    <s v="Achat de matériel de librairie pr bureau /Charlotte"/>
    <x v="1"/>
    <x v="0"/>
    <n v="84700"/>
    <s v="charlotte"/>
    <x v="0"/>
  </r>
  <r>
    <d v="2016-11-04T00:00:00"/>
    <s v="Diverses courses ville/Divers achat /Charlotte"/>
    <x v="0"/>
    <x v="2"/>
    <n v="13000"/>
    <s v="charlotte"/>
    <x v="0"/>
  </r>
  <r>
    <d v="2016-11-07T00:00:00"/>
    <s v="Frais  de TRANFERT/WARI/Acompte(2)/Budget/E4 "/>
    <x v="6"/>
    <x v="0"/>
    <n v="1800"/>
    <s v="E4"/>
    <x v="0"/>
  </r>
  <r>
    <d v="2016-11-07T00:00:00"/>
    <s v="Transport Michel Maison-ville -Buro/Pr Change Euro"/>
    <x v="0"/>
    <x v="0"/>
    <n v="2000"/>
    <s v="Michel"/>
    <x v="0"/>
  </r>
  <r>
    <d v="2016-11-07T00:00:00"/>
    <s v="Transport semaines Alain "/>
    <x v="0"/>
    <x v="1"/>
    <n v="6000"/>
    <s v="Alain"/>
    <x v="0"/>
  </r>
  <r>
    <d v="2016-11-07T00:00:00"/>
    <s v="Transport semaine -Alioune"/>
    <x v="0"/>
    <x v="3"/>
    <n v="12500"/>
    <s v="Alioune"/>
    <x v="0"/>
  </r>
  <r>
    <d v="2016-11-07T00:00:00"/>
    <s v="Transport semaines-E3"/>
    <x v="0"/>
    <x v="1"/>
    <n v="12500"/>
    <s v="E3"/>
    <x v="0"/>
  </r>
  <r>
    <d v="2016-11-07T00:00:00"/>
    <s v="Transport semaines- Michel "/>
    <x v="0"/>
    <x v="0"/>
    <n v="10000"/>
    <s v="Michel"/>
    <x v="0"/>
  </r>
  <r>
    <d v="2016-11-07T00:00:00"/>
    <s v="Etui bombe anti-Agression/MODY"/>
    <x v="1"/>
    <x v="4"/>
    <n v="2000"/>
    <s v="Mody"/>
    <x v="0"/>
  </r>
  <r>
    <d v="2016-11-07T00:00:00"/>
    <s v="Etui bombe anti-Agression/E5"/>
    <x v="1"/>
    <x v="1"/>
    <n v="2000"/>
    <s v="E5"/>
    <x v="0"/>
  </r>
  <r>
    <d v="2016-11-07T00:00:00"/>
    <s v="Etui bombe anti-Agression/E6"/>
    <x v="1"/>
    <x v="1"/>
    <n v="2000"/>
    <s v="E6"/>
    <x v="0"/>
  </r>
  <r>
    <d v="2016-11-07T00:00:00"/>
    <s v="Avance sur salaire Cécile/Nov /16"/>
    <x v="5"/>
    <x v="2"/>
    <n v="350000"/>
    <s v="SGBS"/>
    <x v="1"/>
  </r>
  <r>
    <d v="2016-11-08T00:00:00"/>
    <s v="Achat Bombe anti-Agression"/>
    <x v="1"/>
    <x v="0"/>
    <n v="10000"/>
    <s v="Michel"/>
    <x v="1"/>
  </r>
  <r>
    <d v="2016-11-08T00:00:00"/>
    <s v="Achat produit d'hygiéne-bureau"/>
    <x v="1"/>
    <x v="0"/>
    <n v="3000"/>
    <s v="Michel"/>
    <x v="1"/>
  </r>
  <r>
    <d v="2016-11-08T00:00:00"/>
    <s v="Transport courses en ville- Michel "/>
    <x v="0"/>
    <x v="0"/>
    <n v="1500"/>
    <s v="Michel"/>
    <x v="1"/>
  </r>
  <r>
    <d v="2016-11-08T00:00:00"/>
    <s v="Renouvellement Abonnement OVH "/>
    <x v="1"/>
    <x v="2"/>
    <n v="39750"/>
    <s v="charlotte"/>
    <x v="1"/>
  </r>
  <r>
    <d v="2016-11-08T00:00:00"/>
    <s v="Transport courses en ville- Michel "/>
    <x v="0"/>
    <x v="0"/>
    <n v="1500"/>
    <s v="Michel"/>
    <x v="1"/>
  </r>
  <r>
    <d v="2016-11-08T00:00:00"/>
    <s v="Travaux d'electricité-bureau + Main d'œuvre"/>
    <x v="1"/>
    <x v="2"/>
    <n v="18000"/>
    <s v="charlotte"/>
    <x v="1"/>
  </r>
  <r>
    <d v="2016-11-08T00:00:00"/>
    <s v="Transport buro-union européenn-buro -Alioune"/>
    <x v="0"/>
    <x v="3"/>
    <n v="4000"/>
    <s v="Alioune"/>
    <x v="1"/>
  </r>
  <r>
    <d v="2016-11-08T00:00:00"/>
    <s v="Etui bombe anti-Agression/Michel"/>
    <x v="1"/>
    <x v="0"/>
    <n v="2000"/>
    <s v="Michel"/>
    <x v="1"/>
  </r>
  <r>
    <d v="2016-11-08T00:00:00"/>
    <s v="Achat  Puces orange E5 et E6"/>
    <x v="7"/>
    <x v="1"/>
    <n v="2000"/>
    <s v="E5"/>
    <x v="1"/>
  </r>
  <r>
    <d v="2016-11-08T00:00:00"/>
    <s v="Transport courses en ville- E5"/>
    <x v="0"/>
    <x v="1"/>
    <n v="2000"/>
    <s v="E5"/>
    <x v="1"/>
  </r>
  <r>
    <d v="2016-11-08T00:00:00"/>
    <s v="Transport courses en ville- E6 "/>
    <x v="0"/>
    <x v="1"/>
    <n v="2000"/>
    <s v="E6"/>
    <x v="1"/>
  </r>
  <r>
    <d v="2016-11-08T00:00:00"/>
    <s v="Internet Bureau-Oct 16"/>
    <x v="8"/>
    <x v="0"/>
    <n v="29000"/>
    <s v="Michel"/>
    <x v="1"/>
  </r>
  <r>
    <d v="2016-11-08T00:00:00"/>
    <s v="Transport ville -Rglement facture Internet"/>
    <x v="0"/>
    <x v="0"/>
    <n v="4000"/>
    <s v="Michel"/>
    <x v="1"/>
  </r>
  <r>
    <d v="2016-11-09T00:00:00"/>
    <s v="Achat (2) Cartouche noir et (2) cartouche couleur"/>
    <x v="4"/>
    <x v="0"/>
    <n v="44494"/>
    <s v="Mody"/>
    <x v="1"/>
  </r>
  <r>
    <d v="2016-11-09T00:00:00"/>
    <s v="Transport Courses en ville /Achat -Alain"/>
    <x v="0"/>
    <x v="0"/>
    <n v="5000"/>
    <s v="Alain"/>
    <x v="1"/>
  </r>
  <r>
    <d v="2016-11-09T00:00:00"/>
    <s v="Frais  de TRANFERT/WARI/Acompte(3)/budget E4"/>
    <x v="6"/>
    <x v="0"/>
    <n v="1800"/>
    <s v="E4"/>
    <x v="1"/>
  </r>
  <r>
    <d v="2016-11-09T00:00:00"/>
    <s v="Transport buro-ministé jus-Buro -Alioune"/>
    <x v="0"/>
    <x v="3"/>
    <n v="5000"/>
    <s v="Alioune"/>
    <x v="1"/>
  </r>
  <r>
    <d v="2016-11-09T00:00:00"/>
    <s v="Achat Encre pour Cachet"/>
    <x v="1"/>
    <x v="0"/>
    <n v="5000"/>
    <s v="Mody"/>
    <x v="1"/>
  </r>
  <r>
    <d v="2016-11-09T00:00:00"/>
    <s v="Transport buro-ville-centre Hospitalier -Alioune"/>
    <x v="0"/>
    <x v="3"/>
    <n v="5000"/>
    <s v="Alioune"/>
    <x v="1"/>
  </r>
  <r>
    <d v="2016-11-09T00:00:00"/>
    <s v="Frais  de TRANFERT/WARI/budget E4"/>
    <x v="6"/>
    <x v="0"/>
    <n v="1800"/>
    <s v="E4"/>
    <x v="1"/>
  </r>
  <r>
    <d v="2016-11-09T00:00:00"/>
    <s v="Transport Global .Mission kaolack. du 08/11 au 09/11"/>
    <x v="0"/>
    <x v="3"/>
    <n v="17800"/>
    <s v="Alain"/>
    <x v="1"/>
  </r>
  <r>
    <d v="2016-11-09T00:00:00"/>
    <s v="Prime de panier Global .Mission kaolack. du 08/11 au 09/11"/>
    <x v="9"/>
    <x v="3"/>
    <n v="10000"/>
    <s v="Alain"/>
    <x v="1"/>
  </r>
  <r>
    <d v="2016-11-09T00:00:00"/>
    <s v="Hebergement Hotel Global .Mission kaolack. du 08/11 au 09/11"/>
    <x v="9"/>
    <x v="3"/>
    <n v="11000"/>
    <s v="Alain"/>
    <x v="1"/>
  </r>
  <r>
    <d v="2016-11-09T00:00:00"/>
    <s v="Photocopie Extérieure+Connexion .Mission kaolack. du 08/11 au 09/11"/>
    <x v="9"/>
    <x v="3"/>
    <n v="5000"/>
    <s v="Alain"/>
    <x v="1"/>
  </r>
  <r>
    <d v="2016-11-10T00:00:00"/>
    <s v="Transport buro-centre ville-centre hospitalier -Alioune"/>
    <x v="0"/>
    <x v="3"/>
    <n v="5000"/>
    <s v="Alioune"/>
    <x v="1"/>
  </r>
  <r>
    <d v="2016-11-10T00:00:00"/>
    <s v="Confection 3x100 /Cartes de visites"/>
    <x v="4"/>
    <x v="0"/>
    <n v="30000"/>
    <s v="Alioune"/>
    <x v="1"/>
  </r>
  <r>
    <d v="2016-11-10T00:00:00"/>
    <s v="Transport Cécile Buro-Sonatel -buro"/>
    <x v="0"/>
    <x v="0"/>
    <n v="4000"/>
    <s v="Cecile"/>
    <x v="1"/>
  </r>
  <r>
    <d v="2016-11-10T00:00:00"/>
    <s v="Transport buro-centre ville-centre hospitalier -Alioune"/>
    <x v="0"/>
    <x v="3"/>
    <n v="6000"/>
    <s v="Alioune"/>
    <x v="1"/>
  </r>
  <r>
    <d v="2016-11-10T00:00:00"/>
    <s v="Consommation Eau Bureau"/>
    <x v="2"/>
    <x v="0"/>
    <n v="2222"/>
    <s v="Michel"/>
    <x v="1"/>
  </r>
  <r>
    <d v="2016-11-10T00:00:00"/>
    <s v="Solde cmde petite table charlotte+Tableau d'affichage"/>
    <x v="1"/>
    <x v="0"/>
    <n v="35000"/>
    <s v="Cecile"/>
    <x v="1"/>
  </r>
  <r>
    <d v="2016-11-11T00:00:00"/>
    <s v="Frais supplémentaire/Mission Charlotte Afrique du sud"/>
    <x v="9"/>
    <x v="2"/>
    <n v="240500"/>
    <s v="charlotte"/>
    <x v="1"/>
  </r>
  <r>
    <d v="2016-11-12T00:00:00"/>
    <s v="Taxi Charlotte buro-ville-buro"/>
    <x v="0"/>
    <x v="2"/>
    <n v="8500"/>
    <s v="charlotte"/>
    <x v="1"/>
  </r>
  <r>
    <d v="2016-11-12T00:00:00"/>
    <s v="Achat materiel menage -bureau"/>
    <x v="1"/>
    <x v="2"/>
    <n v="36650"/>
    <s v="charlotte"/>
    <x v="1"/>
  </r>
  <r>
    <d v="2016-11-12T00:00:00"/>
    <s v="Rallonge et Ménage"/>
    <x v="1"/>
    <x v="2"/>
    <n v="16910"/>
    <s v="charlotte"/>
    <x v="1"/>
  </r>
  <r>
    <d v="2016-11-12T00:00:00"/>
    <s v="Ustensiles de cuisine bureau"/>
    <x v="1"/>
    <x v="2"/>
    <n v="15900"/>
    <s v="charlotte"/>
    <x v="1"/>
  </r>
  <r>
    <d v="2016-11-13T00:00:00"/>
    <s v="Frais  de TRANFERT/WARI/Budget E5"/>
    <x v="6"/>
    <x v="1"/>
    <n v="700"/>
    <s v="Michel"/>
    <x v="1"/>
  </r>
  <r>
    <d v="2016-11-13T00:00:00"/>
    <s v="Taxi Charlotte buro-aerop-buro"/>
    <x v="0"/>
    <x v="0"/>
    <n v="11000"/>
    <s v="charlotte"/>
    <x v="1"/>
  </r>
  <r>
    <d v="2016-11-14T00:00:00"/>
    <s v="seeddo  1iére quinzaine"/>
    <x v="7"/>
    <x v="0"/>
    <n v="218000"/>
    <s v="Michel"/>
    <x v="1"/>
  </r>
  <r>
    <d v="2016-11-14T00:00:00"/>
    <s v="Reluire document-Mody"/>
    <x v="4"/>
    <x v="2"/>
    <n v="2000"/>
    <s v="Mody"/>
    <x v="1"/>
  </r>
  <r>
    <d v="2016-11-14T00:00:00"/>
    <s v="Transport Buro-univer-ville-buro-Mody"/>
    <x v="0"/>
    <x v="0"/>
    <n v="5000"/>
    <s v="Mody"/>
    <x v="1"/>
  </r>
  <r>
    <d v="2016-11-14T00:00:00"/>
    <s v="Transport Alioune-Nabou -Ministére Environn"/>
    <x v="0"/>
    <x v="3"/>
    <n v="3000"/>
    <s v="Alioune"/>
    <x v="1"/>
  </r>
  <r>
    <d v="2016-11-14T00:00:00"/>
    <s v="Transport semaines 5 jrs-Alioune"/>
    <x v="0"/>
    <x v="3"/>
    <n v="10000"/>
    <s v="Alioune"/>
    <x v="1"/>
  </r>
  <r>
    <d v="2016-11-14T00:00:00"/>
    <s v="Transport semaines 5 jrs-E4"/>
    <x v="0"/>
    <x v="1"/>
    <n v="10000"/>
    <s v="E4"/>
    <x v="1"/>
  </r>
  <r>
    <d v="2016-11-14T00:00:00"/>
    <s v="Transport semaines 5 jrs-Michel"/>
    <x v="0"/>
    <x v="0"/>
    <n v="10000"/>
    <s v="Michel"/>
    <x v="1"/>
  </r>
  <r>
    <d v="2016-11-14T00:00:00"/>
    <s v="Transport Buro-SGBS-Buro-Michel"/>
    <x v="0"/>
    <x v="0"/>
    <n v="2000"/>
    <s v="Michel"/>
    <x v="1"/>
  </r>
  <r>
    <d v="2016-11-14T00:00:00"/>
    <s v="Frais  de TRANFERT/WARI/Budget E6"/>
    <x v="6"/>
    <x v="0"/>
    <n v="700"/>
    <s v="Michel"/>
    <x v="1"/>
  </r>
  <r>
    <d v="2016-11-14T00:00:00"/>
    <s v="Taxi Charlotte buro-amba-UE-buro"/>
    <x v="0"/>
    <x v="2"/>
    <n v="4000"/>
    <s v="charlotte"/>
    <x v="1"/>
  </r>
  <r>
    <d v="2016-11-14T00:00:00"/>
    <s v="Food Allowance Ofir"/>
    <x v="9"/>
    <x v="2"/>
    <n v="70000"/>
    <s v="charlotte"/>
    <x v="1"/>
  </r>
  <r>
    <d v="2016-11-14T00:00:00"/>
    <s v="Transport buro-Amba usa-Amb guinée-Buro"/>
    <x v="0"/>
    <x v="2"/>
    <n v="14000"/>
    <s v="charlotte"/>
    <x v="1"/>
  </r>
  <r>
    <d v="2016-11-15T00:00:00"/>
    <s v="Frais de 02 visas Guinée Ofir et Charlotte"/>
    <x v="10"/>
    <x v="2"/>
    <n v="100000"/>
    <s v="charlotte"/>
    <x v="1"/>
  </r>
  <r>
    <d v="2016-11-15T00:00:00"/>
    <s v="Location Bureau Nov 16"/>
    <x v="2"/>
    <x v="0"/>
    <n v="233100"/>
    <s v="CBAO"/>
    <x v="1"/>
  </r>
  <r>
    <d v="2016-11-15T00:00:00"/>
    <s v="Location Cécile Nov 16"/>
    <x v="2"/>
    <x v="0"/>
    <n v="250000"/>
    <s v="Cecile"/>
    <x v="2"/>
  </r>
  <r>
    <d v="2016-11-16T00:00:00"/>
    <s v="Transport Global E4.Invest.Zig-bigno-Kolda du 28/10 au 12/11"/>
    <x v="0"/>
    <x v="1"/>
    <n v="132800"/>
    <s v="E4"/>
    <x v="1"/>
  </r>
  <r>
    <d v="2016-11-16T00:00:00"/>
    <s v="Restaur Global E4.Invest.Zig-bigno-Kolda du 28/10 au 12/11"/>
    <x v="11"/>
    <x v="1"/>
    <n v="63750"/>
    <s v="E4"/>
    <x v="1"/>
  </r>
  <r>
    <d v="2016-11-16T00:00:00"/>
    <s v="Hebergement hotel Global E4.Invest.Zig-bigno-Kolda du 28/10 au 12/11"/>
    <x v="9"/>
    <x v="1"/>
    <n v="128000"/>
    <s v="E4"/>
    <x v="1"/>
  </r>
  <r>
    <d v="2016-11-16T00:00:00"/>
    <s v="Panier Global E4.Invest.Zig-bigno-Kolda du 28/10 au 12/11"/>
    <x v="9"/>
    <x v="1"/>
    <n v="91250"/>
    <s v="E4"/>
    <x v="1"/>
  </r>
  <r>
    <d v="2016-11-16T00:00:00"/>
    <s v="Frais sur envoi wari/Acompte(3)/E4"/>
    <x v="6"/>
    <x v="0"/>
    <n v="1800"/>
    <s v="Michel"/>
    <x v="1"/>
  </r>
  <r>
    <d v="2016-11-16T00:00:00"/>
    <s v="Transport Mody Buro-ambassade Guinée-buro"/>
    <x v="0"/>
    <x v="0"/>
    <n v="5000"/>
    <s v="Mody"/>
    <x v="1"/>
  </r>
  <r>
    <d v="2016-11-16T00:00:00"/>
    <s v="Transport Cécile Buro-amba UE-Ministér Justice-buro-amba-buro"/>
    <x v="0"/>
    <x v="0"/>
    <n v="15000"/>
    <s v="Cecile"/>
    <x v="1"/>
  </r>
  <r>
    <d v="2016-11-17T00:00:00"/>
    <s v="Transport Cécile Buro-oceanium-Ministér Envir-amba-buro"/>
    <x v="0"/>
    <x v="0"/>
    <n v="8500"/>
    <s v="Cecile"/>
    <x v="1"/>
  </r>
  <r>
    <d v="2016-11-17T00:00:00"/>
    <s v="Transport Buro-ministére Env-buro"/>
    <x v="0"/>
    <x v="2"/>
    <n v="3000"/>
    <s v="charlotte"/>
    <x v="1"/>
  </r>
  <r>
    <d v="2016-11-18T00:00:00"/>
    <s v="Transport Buro-amba UK-Amba USA-Buro"/>
    <x v="0"/>
    <x v="2"/>
    <n v="14000"/>
    <s v="charlotte"/>
    <x v="1"/>
  </r>
  <r>
    <d v="2016-11-18T00:00:00"/>
    <s v="Pressing meeting-charlotte"/>
    <x v="3"/>
    <x v="2"/>
    <n v="14000"/>
    <s v="charlotte"/>
    <x v="1"/>
  </r>
  <r>
    <d v="2016-11-19T00:00:00"/>
    <s v="Solde  /commande grande Table bureau(2)"/>
    <x v="1"/>
    <x v="0"/>
    <n v="60000"/>
    <s v="Cecile"/>
    <x v="1"/>
  </r>
  <r>
    <d v="2016-11-19T00:00:00"/>
    <s v="Transport Buro-aeroport/charlotte"/>
    <x v="0"/>
    <x v="2"/>
    <n v="10000"/>
    <s v="charlotte"/>
    <x v="1"/>
  </r>
  <r>
    <d v="2016-11-21T00:00:00"/>
    <s v="Transport Buro-tribunal-Buro/Cécile"/>
    <x v="0"/>
    <x v="0"/>
    <n v="5000"/>
    <s v="Cecile"/>
    <x v="1"/>
  </r>
  <r>
    <d v="2016-11-21T00:00:00"/>
    <s v="Reluire document-Mody"/>
    <x v="4"/>
    <x v="0"/>
    <n v="4000"/>
    <s v="Mody"/>
    <x v="1"/>
  </r>
  <r>
    <d v="2016-11-21T00:00:00"/>
    <s v="Transport/reluire Document-Mody"/>
    <x v="0"/>
    <x v="0"/>
    <n v="3000"/>
    <s v="Mody"/>
    <x v="1"/>
  </r>
  <r>
    <d v="2016-11-21T00:00:00"/>
    <s v="Transport Global E6.Thiés.Invest. du 12/11 au 15/11"/>
    <x v="0"/>
    <x v="1"/>
    <n v="17250"/>
    <s v="E6"/>
    <x v="1"/>
  </r>
  <r>
    <d v="2016-11-21T00:00:00"/>
    <s v="Prime de panier E6.Thiés.Invest. du 12/11 au 15/11"/>
    <x v="9"/>
    <x v="1"/>
    <n v="10100"/>
    <s v="E6"/>
    <x v="1"/>
  </r>
  <r>
    <d v="2016-11-21T00:00:00"/>
    <s v="Achat crédit Télèphone E6"/>
    <x v="7"/>
    <x v="1"/>
    <n v="1000"/>
    <s v="E6"/>
    <x v="1"/>
  </r>
  <r>
    <d v="2016-11-21T00:00:00"/>
    <s v="Transport Global E5.Thiés.Invest. du 12/11 au 15/11"/>
    <x v="0"/>
    <x v="1"/>
    <n v="19000"/>
    <s v="E5"/>
    <x v="1"/>
  </r>
  <r>
    <d v="2016-11-21T00:00:00"/>
    <s v="Prime de panier E5.Thiés.Invest. du 12/11 au 15/11"/>
    <x v="9"/>
    <x v="1"/>
    <n v="4500"/>
    <s v="E5"/>
    <x v="1"/>
  </r>
  <r>
    <d v="2016-11-21T00:00:00"/>
    <s v="Transport Buro-banque-Buro-Michel"/>
    <x v="0"/>
    <x v="0"/>
    <n v="2000"/>
    <s v="Michel"/>
    <x v="1"/>
  </r>
  <r>
    <d v="2016-11-21T00:00:00"/>
    <s v="Transport Buro-ministére justice-Buro-Alioune"/>
    <x v="0"/>
    <x v="3"/>
    <n v="4000"/>
    <s v="Alioune"/>
    <x v="1"/>
  </r>
  <r>
    <d v="2016-11-21T00:00:00"/>
    <s v="Transport Global sur kaolack"/>
    <x v="0"/>
    <x v="3"/>
    <n v="13500"/>
    <s v="Alioune"/>
    <x v="1"/>
  </r>
  <r>
    <d v="2016-11-21T00:00:00"/>
    <s v="prime de panier"/>
    <x v="9"/>
    <x v="3"/>
    <n v="5000"/>
    <s v="Alioune"/>
    <x v="1"/>
  </r>
  <r>
    <d v="2016-11-21T00:00:00"/>
    <s v="transport semaines 4 jours"/>
    <x v="0"/>
    <x v="3"/>
    <n v="10000"/>
    <s v="Alioune"/>
    <x v="1"/>
  </r>
  <r>
    <d v="2016-11-21T00:00:00"/>
    <s v="Bonus Agent DPN/Audience Kaolack "/>
    <x v="12"/>
    <x v="5"/>
    <n v="10000"/>
    <s v="Alioune"/>
    <x v="1"/>
  </r>
  <r>
    <d v="2016-11-21T00:00:00"/>
    <s v="Frais sur envoi wari/Agent DPN"/>
    <x v="6"/>
    <x v="0"/>
    <n v="700"/>
    <s v="Michel"/>
    <x v="1"/>
  </r>
  <r>
    <d v="2016-11-22T00:00:00"/>
    <s v="Transport Global E3.Dakar.Invest. du 23/11 au 25/11"/>
    <x v="0"/>
    <x v="1"/>
    <n v="20100"/>
    <s v="E3"/>
    <x v="1"/>
  </r>
  <r>
    <d v="2016-11-22T00:00:00"/>
    <s v="Achat divers repas et raffraichissement/E3"/>
    <x v="11"/>
    <x v="1"/>
    <n v="10000"/>
    <s v="E3"/>
    <x v="1"/>
  </r>
  <r>
    <d v="2016-11-22T00:00:00"/>
    <s v="Transport 3 jrs à E3"/>
    <x v="0"/>
    <x v="1"/>
    <n v="7500"/>
    <s v="E3"/>
    <x v="1"/>
  </r>
  <r>
    <d v="2016-11-22T00:00:00"/>
    <s v="Transport Global E4.Dakar.Invest. du 23/11 au 25/11"/>
    <x v="0"/>
    <x v="1"/>
    <n v="22900"/>
    <s v="E4"/>
    <x v="1"/>
  </r>
  <r>
    <d v="2016-11-22T00:00:00"/>
    <s v="Achat divers repas et raffraichissement/E4"/>
    <x v="11"/>
    <x v="1"/>
    <n v="10000"/>
    <s v="E4"/>
    <x v="1"/>
  </r>
  <r>
    <d v="2016-11-22T00:00:00"/>
    <s v="Transport 3 jrs à E4"/>
    <x v="0"/>
    <x v="1"/>
    <n v="6000"/>
    <s v="E3"/>
    <x v="1"/>
  </r>
  <r>
    <d v="2016-11-22T00:00:00"/>
    <s v="Transport 5 jrs à Michel"/>
    <x v="0"/>
    <x v="0"/>
    <n v="10000"/>
    <s v="Michel"/>
    <x v="1"/>
  </r>
  <r>
    <d v="2016-11-22T00:00:00"/>
    <s v="Transport Global E5.Dakar.Invest. du 23/11 au 25/11"/>
    <x v="0"/>
    <x v="1"/>
    <n v="13200"/>
    <s v="E5"/>
    <x v="1"/>
  </r>
  <r>
    <d v="2016-11-22T00:00:00"/>
    <s v="Achat divers repas et raffraichissement/E4"/>
    <x v="11"/>
    <x v="1"/>
    <n v="3000"/>
    <s v="E5"/>
    <x v="1"/>
  </r>
  <r>
    <d v="2016-11-22T00:00:00"/>
    <s v="Transport Global E6.Dakar.Invest. du 23/11 au 25/11"/>
    <x v="0"/>
    <x v="1"/>
    <n v="14200"/>
    <s v="E6"/>
    <x v="1"/>
  </r>
  <r>
    <d v="2016-11-22T00:00:00"/>
    <s v="Achat divers repas et raffraichissement"/>
    <x v="11"/>
    <x v="1"/>
    <n v="5000"/>
    <s v="E6"/>
    <x v="1"/>
  </r>
  <r>
    <d v="2016-11-25T00:00:00"/>
    <s v="Transport Buro-ministére justice-Buro-Alioune"/>
    <x v="0"/>
    <x v="3"/>
    <n v="4000"/>
    <s v="Alioune"/>
    <x v="1"/>
  </r>
  <r>
    <d v="2016-11-25T00:00:00"/>
    <s v="Epicerie Bureau"/>
    <x v="4"/>
    <x v="0"/>
    <n v="6300"/>
    <s v="Michel"/>
    <x v="1"/>
  </r>
  <r>
    <d v="2016-11-25T00:00:00"/>
    <s v="Transport Buro-ministére justice-Buro-Alioune"/>
    <x v="0"/>
    <x v="3"/>
    <n v="4000"/>
    <s v="Alioune"/>
    <x v="1"/>
  </r>
  <r>
    <d v="2016-11-25T00:00:00"/>
    <s v="Transport Buro-ville-Buro-Michel"/>
    <x v="0"/>
    <x v="0"/>
    <n v="3000"/>
    <s v="Michel"/>
    <x v="1"/>
  </r>
  <r>
    <d v="2016-11-25T00:00:00"/>
    <s v="Transport Buro-ministére justice-Buro-Alioune"/>
    <x v="4"/>
    <x v="0"/>
    <n v="4000"/>
    <s v="Alioune"/>
    <x v="1"/>
  </r>
  <r>
    <d v="2016-11-25T00:00:00"/>
    <s v="Food Allowance Ofir"/>
    <x v="9"/>
    <x v="2"/>
    <n v="10000"/>
    <s v="charlotte"/>
    <x v="1"/>
  </r>
  <r>
    <d v="2016-11-25T00:00:00"/>
    <s v="Transport Ofir aéroport Aller-Retour"/>
    <x v="0"/>
    <x v="2"/>
    <n v="10000"/>
    <s v="charlotte"/>
    <x v="1"/>
  </r>
  <r>
    <d v="2016-11-27T00:00:00"/>
    <s v="Transport Charlotte cités Ngor"/>
    <x v="0"/>
    <x v="2"/>
    <n v="12000"/>
    <s v="charlotte"/>
    <x v="1"/>
  </r>
  <r>
    <d v="2016-11-28T00:00:00"/>
    <s v="Acompte  sur confection carte professionnel"/>
    <x v="4"/>
    <x v="0"/>
    <n v="16000"/>
    <s v="Mody"/>
    <x v="1"/>
  </r>
  <r>
    <d v="2016-11-28T00:00:00"/>
    <s v="Transport Mody Buro-ville-buro-Mody"/>
    <x v="0"/>
    <x v="0"/>
    <n v="5000"/>
    <s v="Mody"/>
    <x v="1"/>
  </r>
  <r>
    <d v="2016-11-28T00:00:00"/>
    <s v="Transport Global Dakar-kaolack. du 28/11 au 29/11"/>
    <x v="0"/>
    <x v="3"/>
    <n v="14800"/>
    <s v="Alioune"/>
    <x v="1"/>
  </r>
  <r>
    <d v="2016-11-28T00:00:00"/>
    <s v="Hebergement hotel Hotel du 28/11 au 29/11"/>
    <x v="9"/>
    <x v="3"/>
    <n v="18600"/>
    <s v="Alioune"/>
    <x v="1"/>
  </r>
  <r>
    <d v="2016-11-28T00:00:00"/>
    <s v="Transport Alioune -3jours"/>
    <x v="0"/>
    <x v="3"/>
    <n v="7500"/>
    <s v="Alioune"/>
    <x v="1"/>
  </r>
  <r>
    <d v="2016-11-28T00:00:00"/>
    <s v="Transport Buro-SGBS-Buro-Michel"/>
    <x v="0"/>
    <x v="0"/>
    <n v="2000"/>
    <s v="Michel"/>
    <x v="1"/>
  </r>
  <r>
    <d v="2016-11-28T00:00:00"/>
    <s v="Transport semaines E3"/>
    <x v="0"/>
    <x v="1"/>
    <n v="12500"/>
    <s v="E3"/>
    <x v="1"/>
  </r>
  <r>
    <d v="2016-11-28T00:00:00"/>
    <s v="Transport semaines E4"/>
    <x v="0"/>
    <x v="1"/>
    <n v="10000"/>
    <s v="E4"/>
    <x v="1"/>
  </r>
  <r>
    <d v="2016-11-28T00:00:00"/>
    <s v="Transport semaines -Michel"/>
    <x v="0"/>
    <x v="0"/>
    <n v="10000"/>
    <s v="Michel"/>
    <x v="1"/>
  </r>
  <r>
    <d v="2016-11-29T00:00:00"/>
    <s v="Transport Charlotte cités Ngor"/>
    <x v="0"/>
    <x v="2"/>
    <n v="10000"/>
    <s v="charlotte"/>
    <x v="1"/>
  </r>
  <r>
    <d v="2016-11-29T00:00:00"/>
    <s v="Salaire Charlotte Novembre "/>
    <x v="5"/>
    <x v="2"/>
    <n v="1000000"/>
    <s v="SGBS"/>
    <x v="1"/>
  </r>
  <r>
    <d v="2016-11-29T00:00:00"/>
    <s v="Avance/Salaire Charlotte/Déc/16"/>
    <x v="5"/>
    <x v="2"/>
    <n v="500000"/>
    <s v="SGBS"/>
    <x v="1"/>
  </r>
  <r>
    <d v="2016-11-29T00:00:00"/>
    <s v="Achat portable E3"/>
    <x v="1"/>
    <x v="1"/>
    <n v="80000"/>
    <s v="E3"/>
    <x v="1"/>
  </r>
  <r>
    <d v="2016-11-29T00:00:00"/>
    <s v="Achat fourniture de bureau"/>
    <x v="4"/>
    <x v="0"/>
    <n v="7000"/>
    <s v="Mody"/>
    <x v="1"/>
  </r>
  <r>
    <d v="2016-11-29T00:00:00"/>
    <s v="Transport Maison-ville-bureau-Mody"/>
    <x v="0"/>
    <x v="0"/>
    <n v="3000"/>
    <s v="Mody"/>
    <x v="1"/>
  </r>
  <r>
    <d v="2016-11-30T00:00:00"/>
    <s v="Food Allowance Danielle"/>
    <x v="9"/>
    <x v="2"/>
    <n v="50000"/>
    <s v="charlotte"/>
    <x v="1"/>
  </r>
  <r>
    <d v="2016-11-30T00:00:00"/>
    <s v="seeddo  2iéme quinzaine nov16"/>
    <x v="7"/>
    <x v="0"/>
    <n v="208500"/>
    <s v="Michel"/>
    <x v="1"/>
  </r>
  <r>
    <d v="2016-11-30T00:00:00"/>
    <s v="Salaire Cécile Novembre 16"/>
    <x v="5"/>
    <x v="2"/>
    <n v="700000"/>
    <s v="Cecile"/>
    <x v="1"/>
  </r>
  <r>
    <d v="2016-11-30T00:00:00"/>
    <s v="Salaire E3 Novembre 16"/>
    <x v="5"/>
    <x v="1"/>
    <n v="150000"/>
    <s v="SGBS"/>
    <x v="1"/>
  </r>
  <r>
    <d v="2016-11-30T00:00:00"/>
    <s v="Salaire E4 Novembre 16"/>
    <x v="5"/>
    <x v="1"/>
    <n v="150000"/>
    <s v="SGBS"/>
    <x v="1"/>
  </r>
  <r>
    <d v="2016-11-30T00:00:00"/>
    <s v="Salaire Alioune Novembre 16"/>
    <x v="5"/>
    <x v="3"/>
    <n v="220000"/>
    <s v="SGBS"/>
    <x v="1"/>
  </r>
  <r>
    <d v="2016-11-30T00:00:00"/>
    <s v="Salaire Michel Novembre 16"/>
    <x v="5"/>
    <x v="0"/>
    <n v="280000"/>
    <s v="SGBS"/>
    <x v="1"/>
  </r>
  <r>
    <d v="2016-11-30T00:00:00"/>
    <s v="Indemnité de stage de seynabou-juriste"/>
    <x v="5"/>
    <x v="3"/>
    <n v="40000"/>
    <s v="SGBS"/>
    <x v="1"/>
  </r>
  <r>
    <d v="2016-11-30T00:00:00"/>
    <s v="Indemnité de stage de Mody-média"/>
    <x v="5"/>
    <x v="4"/>
    <n v="50000"/>
    <s v="SGBS"/>
    <x v="1"/>
  </r>
  <r>
    <d v="2016-11-30T00:00:00"/>
    <s v="Indemnité de stage de E5 "/>
    <x v="5"/>
    <x v="1"/>
    <n v="50000"/>
    <s v="SGBS"/>
    <x v="1"/>
  </r>
  <r>
    <d v="2016-11-30T00:00:00"/>
    <s v="Indemnité de stage de E6"/>
    <x v="5"/>
    <x v="1"/>
    <n v="50000"/>
    <s v="SGBS"/>
    <x v="1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4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  <r>
    <m/>
    <m/>
    <x v="13"/>
    <x v="6"/>
    <m/>
    <m/>
    <x v="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17">
  <r>
    <d v="2016-11-02T00:00:00"/>
    <s v="Transport Bureau-banque-bureau/Michel"/>
    <s v="Transport"/>
    <s v="Office"/>
    <n v="2500"/>
    <x v="0"/>
    <s v="BORNFREE"/>
    <s v="02/11/SALF06AH"/>
    <s v="AH"/>
  </r>
  <r>
    <d v="2016-11-02T00:00:00"/>
    <s v="solde Travaux menuiseri /commande Table bureau"/>
    <s v="Equipment"/>
    <s v="Office"/>
    <n v="50000"/>
    <x v="1"/>
    <s v="BORNFREE"/>
    <s v="02/11/SALF02F01"/>
    <s v="oui"/>
  </r>
  <r>
    <d v="2016-11-02T00:00:00"/>
    <s v="Avance /commande Table bureau(2)"/>
    <s v="Equipment"/>
    <s v="Office"/>
    <n v="175000"/>
    <x v="1"/>
    <s v="BORNFREE"/>
    <s v="02/11/SALF02F02"/>
    <s v="oui"/>
  </r>
  <r>
    <d v="2016-11-02T00:00:00"/>
    <s v="Avance /commande Table bureau/charlotte"/>
    <s v="Equipment"/>
    <s v="Office"/>
    <n v="75000"/>
    <x v="1"/>
    <s v="BORNFREE"/>
    <s v="02/11/SALF02F03"/>
    <s v="oui"/>
  </r>
  <r>
    <d v="2016-11-02T00:00:00"/>
    <s v="Transport /E3/1 jours"/>
    <s v="Transport"/>
    <s v="investigations"/>
    <n v="2500"/>
    <x v="2"/>
    <s v="BORNFREE"/>
    <s v="02/11/SALF07AH"/>
    <s v="AH"/>
  </r>
  <r>
    <d v="2016-11-02T00:00:00"/>
    <s v="Consommation Electricité Bureau"/>
    <s v="Rent &amp; Utilities"/>
    <s v="Office"/>
    <n v="38320"/>
    <x v="0"/>
    <s v="BORNFREE"/>
    <s v="02/11/SALF06AH"/>
    <s v="AH"/>
  </r>
  <r>
    <d v="2016-11-03T00:00:00"/>
    <s v="Prestation /société Noflaay/femme de ménage"/>
    <s v="Services"/>
    <s v="Office"/>
    <n v="101650"/>
    <x v="3"/>
    <s v="BORNFREE"/>
    <s v="03/11/SALF01R"/>
    <s v="oui"/>
  </r>
  <r>
    <d v="2016-11-03T00:00:00"/>
    <s v="Transport Michel Buro-banque -Buro"/>
    <s v="Transport"/>
    <s v="Office"/>
    <n v="2500"/>
    <x v="0"/>
    <s v="BORNFREE"/>
    <s v="03/11/SALF06AH"/>
    <s v="AH"/>
  </r>
  <r>
    <d v="2016-11-03T00:00:00"/>
    <s v="Transport Seynabou Buro-banque -Buro"/>
    <s v="Transport"/>
    <s v="Office"/>
    <n v="2500"/>
    <x v="4"/>
    <s v="BORNFREE"/>
    <s v="03/11/SALF06AH"/>
    <s v="AH"/>
  </r>
  <r>
    <d v="2016-11-03T00:00:00"/>
    <s v="Prestation /Maintenance informatique/2iéme trimestre"/>
    <s v="Equipment"/>
    <s v="Office"/>
    <n v="100000"/>
    <x v="1"/>
    <s v="BORNFREE"/>
    <s v="03/11/SALF02F03"/>
    <s v="oui"/>
  </r>
  <r>
    <d v="2016-11-03T00:00:00"/>
    <s v="Achat de Régulateur de tension Electrique"/>
    <s v="Transport"/>
    <s v="Office"/>
    <n v="35096"/>
    <x v="2"/>
    <s v="BORNFREE"/>
    <s v="03/11/SALF07AH"/>
    <s v="AH"/>
  </r>
  <r>
    <d v="2016-11-03T00:00:00"/>
    <s v="Transport/achat course/ville-aller &amp; retour"/>
    <s v="Transport"/>
    <s v="Office"/>
    <n v="6000"/>
    <x v="5"/>
    <s v="BORNFREE"/>
    <s v="03/11/SALF04AH"/>
    <s v="AH"/>
  </r>
  <r>
    <d v="2016-11-03T00:00:00"/>
    <s v="Achat DIVerses fournitures de bureau/Alain"/>
    <s v="Office Materials"/>
    <s v="Office"/>
    <n v="42724"/>
    <x v="5"/>
    <s v="BORNFREE"/>
    <s v="03/11/SALF04AH"/>
    <s v="AH"/>
  </r>
  <r>
    <d v="2016-11-03T00:00:00"/>
    <s v="Achat de 2 souris /Alain"/>
    <s v="Equipment"/>
    <s v="Office"/>
    <n v="6000"/>
    <x v="5"/>
    <s v="BORNFREE"/>
    <s v="03/11/SALF04AH"/>
    <s v="AH"/>
  </r>
  <r>
    <d v="2016-11-03T00:00:00"/>
    <s v="Achat de 2 chargeur portable /Alain"/>
    <s v="Equipment"/>
    <s v="Office"/>
    <n v="23600"/>
    <x v="5"/>
    <s v="BORNFREE"/>
    <s v="03/11/SALF04AH"/>
    <s v="AH"/>
  </r>
  <r>
    <d v="2016-11-03T00:00:00"/>
    <s v="Transport/achat course/ville-aller &amp; retour"/>
    <s v="Transport"/>
    <s v="Office"/>
    <n v="6000"/>
    <x v="5"/>
    <s v="BORNFREE"/>
    <s v="03/11/SALF04AH"/>
    <s v="AH"/>
  </r>
  <r>
    <d v="2016-11-03T00:00:00"/>
    <s v="Divers accessoires de portable/Mody/Stagiaire"/>
    <s v="Equipment"/>
    <s v="Office"/>
    <n v="5000"/>
    <x v="6"/>
    <s v="BORNFREE"/>
    <s v="03/11/SALF09F06"/>
    <s v="AH"/>
  </r>
  <r>
    <d v="2016-11-03T00:00:00"/>
    <s v="Salaire Charlotte mois d'octobre 16"/>
    <s v="Personnel"/>
    <s v="Management"/>
    <n v="900000"/>
    <x v="3"/>
    <s v="BORNFREE"/>
    <s v="03/11/SALF01R"/>
    <s v="oui"/>
  </r>
  <r>
    <d v="2016-11-04T00:00:00"/>
    <s v="Frais  de TRANFERT/WARI/Acompte(1)/Budget E4"/>
    <s v="Transfer fees"/>
    <s v="Office"/>
    <n v="1800"/>
    <x v="7"/>
    <s v="BORNFREE"/>
    <s v="04/11/SALF07F04"/>
    <s v="oui"/>
  </r>
  <r>
    <d v="2016-11-04T00:00:00"/>
    <s v="Achat coussin chaises pr bureau /Charlotte"/>
    <s v="Equipment"/>
    <s v="Office"/>
    <n v="45200"/>
    <x v="8"/>
    <s v="BORNFREE"/>
    <s v="04/11/SALF01F05"/>
    <s v="oui"/>
  </r>
  <r>
    <d v="2016-11-04T00:00:00"/>
    <s v="Achat volet stores pr bureau /Charlotte"/>
    <s v="Equipment"/>
    <s v="Office"/>
    <n v="26000"/>
    <x v="8"/>
    <s v="BORNFREE"/>
    <s v="04/11/SALF01F05"/>
    <s v="oui"/>
  </r>
  <r>
    <d v="2016-11-04T00:00:00"/>
    <s v="Achat de matériel de librairie pr bureau /Charlotte"/>
    <s v="Equipment"/>
    <s v="Office"/>
    <n v="84700"/>
    <x v="8"/>
    <s v="BORNFREE"/>
    <s v="04/11/SALF01F05"/>
    <s v="oui"/>
  </r>
  <r>
    <d v="2016-11-04T00:00:00"/>
    <s v="Diverses courses ville/Divers achat /Charlotte"/>
    <s v="Transport"/>
    <s v="Management"/>
    <n v="13000"/>
    <x v="8"/>
    <s v="BORNFREE"/>
    <s v="04/11/SALF01AH"/>
    <s v="oui"/>
  </r>
  <r>
    <d v="2016-11-07T00:00:00"/>
    <s v="Frais  de TRANFERT/WARI/Acompte(2)/Budget/E4 "/>
    <s v="Transfer fees"/>
    <s v="Office"/>
    <n v="1800"/>
    <x v="7"/>
    <s v="BORNFREE"/>
    <s v="07/11/SALF07F06"/>
    <s v="oui"/>
  </r>
  <r>
    <d v="2016-11-07T00:00:00"/>
    <s v="Transport Michel Maison-ville -Buro/Pr Change Euro"/>
    <s v="Transport"/>
    <s v="Office"/>
    <n v="2000"/>
    <x v="0"/>
    <s v="BORNFREE"/>
    <s v="07/11/SALF06AH"/>
    <s v="AH"/>
  </r>
  <r>
    <d v="2016-11-07T00:00:00"/>
    <s v="Transport semaines Alain "/>
    <s v="Transport"/>
    <s v="investigations"/>
    <n v="6000"/>
    <x v="5"/>
    <s v="BORNFREE"/>
    <s v="07/10/SALF04AH"/>
    <s v="AH"/>
  </r>
  <r>
    <d v="2016-11-07T00:00:00"/>
    <s v="Transport semaine -Alioune"/>
    <s v="Transport"/>
    <s v="Legal"/>
    <n v="12500"/>
    <x v="9"/>
    <s v="BORNFREE"/>
    <s v="07/11/SALF05FAH "/>
    <s v="AH"/>
  </r>
  <r>
    <d v="2016-11-07T00:00:00"/>
    <s v="Transport semaines-E3"/>
    <s v="Transport"/>
    <s v="investigations"/>
    <n v="12500"/>
    <x v="2"/>
    <s v="BORNFREE"/>
    <s v="07/11/SALF07AH"/>
    <s v="AH"/>
  </r>
  <r>
    <d v="2016-11-07T00:00:00"/>
    <s v="Transport semaines- Michel "/>
    <s v="Transport"/>
    <s v="Office"/>
    <n v="10000"/>
    <x v="0"/>
    <s v="BORNFREE"/>
    <s v="07/11/SALF06AH"/>
    <s v="AH"/>
  </r>
  <r>
    <d v="2016-11-07T00:00:00"/>
    <s v="Etui bombe anti-Agression/MODY"/>
    <s v="Equipment"/>
    <s v="Media"/>
    <n v="2000"/>
    <x v="6"/>
    <s v="BORNFREE"/>
    <s v="07/11/SALF09AH"/>
    <s v="AH"/>
  </r>
  <r>
    <d v="2016-11-07T00:00:00"/>
    <s v="Etui bombe anti-Agression/E5"/>
    <s v="Equipment"/>
    <s v="investigations"/>
    <n v="2000"/>
    <x v="10"/>
    <s v="BORNFREE"/>
    <s v="07/11/SALF10AH"/>
    <s v="AH"/>
  </r>
  <r>
    <d v="2016-11-07T00:00:00"/>
    <s v="Etui bombe anti-Agression/E6"/>
    <s v="Equipment"/>
    <s v="investigations"/>
    <n v="2000"/>
    <x v="11"/>
    <s v="BORNFREE"/>
    <s v="07/11/SALF11AH"/>
    <s v="AH"/>
  </r>
  <r>
    <d v="2016-11-07T00:00:00"/>
    <s v="Avance sur salaire Cécile/Nov /16"/>
    <s v="Personnel"/>
    <s v="Management"/>
    <n v="350000"/>
    <x v="12"/>
    <s v="BONDERMAN 5"/>
    <s v="07/11/SALF02R"/>
    <s v="AH"/>
  </r>
  <r>
    <d v="2016-11-08T00:00:00"/>
    <s v="Achat Bombe anti-Agression"/>
    <s v="Equipment"/>
    <s v="Office"/>
    <n v="10000"/>
    <x v="0"/>
    <s v="BONDERMAN 5"/>
    <s v="08/11/SALF06F07"/>
    <s v="oui"/>
  </r>
  <r>
    <d v="2016-11-08T00:00:00"/>
    <s v="Achat produit d'hygiéne-bureau"/>
    <s v="Equipment"/>
    <s v="Office"/>
    <n v="3000"/>
    <x v="0"/>
    <s v="BONDERMAN 5"/>
    <s v="08/11/SALF06AH"/>
    <s v="AH"/>
  </r>
  <r>
    <d v="2016-11-08T00:00:00"/>
    <s v="Transport courses en ville- Michel "/>
    <s v="Transport"/>
    <s v="Office"/>
    <n v="1500"/>
    <x v="0"/>
    <s v="BONDERMAN 5"/>
    <s v="08/11/SALF06AH"/>
    <s v="AH"/>
  </r>
  <r>
    <d v="2016-11-08T00:00:00"/>
    <s v="Renouvellement Abonnement OVH "/>
    <s v="Equipment"/>
    <s v="Management"/>
    <n v="39750"/>
    <x v="8"/>
    <s v="BONDERMAN 5"/>
    <s v="08/11/SALF01F08"/>
    <s v="oui"/>
  </r>
  <r>
    <d v="2016-11-08T00:00:00"/>
    <s v="Transport courses en ville- Michel "/>
    <s v="Transport"/>
    <s v="Office"/>
    <n v="1500"/>
    <x v="0"/>
    <s v="BONDERMAN 5"/>
    <s v="08/11/SALF06AH"/>
    <s v="AH"/>
  </r>
  <r>
    <d v="2016-11-08T00:00:00"/>
    <s v="Travaux d'electricité-bureau + Main d'œuvre"/>
    <s v="Equipment"/>
    <s v="Management"/>
    <n v="18000"/>
    <x v="8"/>
    <s v="BONDERMAN 5"/>
    <s v="08/11/SALF01F09"/>
    <s v="oui"/>
  </r>
  <r>
    <d v="2016-11-08T00:00:00"/>
    <s v="Transport buro-union européenn-buro -Alioune"/>
    <s v="Transport"/>
    <s v="Legal"/>
    <n v="4000"/>
    <x v="9"/>
    <s v="BONDERMAN 5"/>
    <s v="08/11/SALF04FAH "/>
    <s v="AH"/>
  </r>
  <r>
    <d v="2016-11-08T00:00:00"/>
    <s v="Etui bombe anti-Agression/Michel"/>
    <s v="Equipment"/>
    <s v="Office"/>
    <n v="2000"/>
    <x v="0"/>
    <s v="BONDERMAN 5"/>
    <s v="08/11/SALF06AH"/>
    <s v="AH"/>
  </r>
  <r>
    <d v="2016-11-08T00:00:00"/>
    <s v="Achat  Puces orange E5 et E6"/>
    <s v="Telephone"/>
    <s v="investigations"/>
    <n v="2000"/>
    <x v="10"/>
    <s v="BONDERMAN 5"/>
    <s v="08/11/SALF11AH"/>
    <s v="AH"/>
  </r>
  <r>
    <d v="2016-11-08T00:00:00"/>
    <s v="Transport courses en ville- E5"/>
    <s v="Transport"/>
    <s v="investigations"/>
    <n v="2000"/>
    <x v="10"/>
    <s v="BONDERMAN 5"/>
    <s v="08/11/SALF06AH"/>
    <s v="AH"/>
  </r>
  <r>
    <d v="2016-11-08T00:00:00"/>
    <s v="Transport courses en ville- E6 "/>
    <s v="Transport"/>
    <s v="investigations"/>
    <n v="2000"/>
    <x v="11"/>
    <s v="BONDERMAN 5"/>
    <s v="08/11/SALF06AH"/>
    <s v="AH"/>
  </r>
  <r>
    <d v="2016-11-08T00:00:00"/>
    <s v="Internet Bureau-Oct 16"/>
    <s v="Internet"/>
    <s v="Office"/>
    <n v="29000"/>
    <x v="0"/>
    <s v="BONDERMAN 5"/>
    <s v="08/11/SALF06AH"/>
    <s v="oui"/>
  </r>
  <r>
    <d v="2016-11-08T00:00:00"/>
    <s v="Transport ville -Rglement facture Internet"/>
    <s v="Transport"/>
    <s v="Office"/>
    <n v="4000"/>
    <x v="0"/>
    <s v="BONDERMAN 5"/>
    <s v="08/11/SALF06AH"/>
    <s v="AH"/>
  </r>
  <r>
    <d v="2016-11-09T00:00:00"/>
    <s v="Achat (2) Cartouche noir et (2) cartouche couleur"/>
    <s v="Office Materials"/>
    <s v="Office"/>
    <n v="44494"/>
    <x v="6"/>
    <s v="BONDERMAN 5"/>
    <s v="09/11/SALF06AH"/>
    <s v="AH"/>
  </r>
  <r>
    <d v="2016-11-09T00:00:00"/>
    <s v="Transport Courses en ville /Achat -Alain"/>
    <s v="Transport"/>
    <s v="Office"/>
    <n v="5000"/>
    <x v="5"/>
    <s v="BONDERMAN 5"/>
    <s v="09/11/SALF04AH"/>
    <s v="AH"/>
  </r>
  <r>
    <d v="2016-11-09T00:00:00"/>
    <s v="Frais  de TRANFERT/WARI/Acompte(3)/budget E4"/>
    <s v="Transfer fees"/>
    <s v="Office"/>
    <n v="1800"/>
    <x v="7"/>
    <s v="BONDERMAN 5"/>
    <s v="09/11/SALF07F07"/>
    <s v="oui"/>
  </r>
  <r>
    <d v="2016-11-09T00:00:00"/>
    <s v="Transport buro-ministé jus-Buro -Alioune"/>
    <s v="Transport"/>
    <s v="Legal"/>
    <n v="5000"/>
    <x v="9"/>
    <s v="BONDERMAN 5"/>
    <s v="09/11/SALF04FAH "/>
    <s v="AH"/>
  </r>
  <r>
    <d v="2016-11-09T00:00:00"/>
    <s v="Achat Encre pour Cachet"/>
    <s v="Equipment"/>
    <s v="Office"/>
    <n v="5000"/>
    <x v="6"/>
    <s v="BONDERMAN 5"/>
    <s v="09/11/SALF09FAH "/>
    <s v="AH"/>
  </r>
  <r>
    <d v="2016-11-09T00:00:00"/>
    <s v="Transport buro-ville-centre Hospitalier -Alioune"/>
    <s v="Transport"/>
    <s v="Legal"/>
    <n v="5000"/>
    <x v="9"/>
    <s v="BONDERMAN 5"/>
    <s v="09/11/SALF04FAH "/>
    <s v="AH"/>
  </r>
  <r>
    <d v="2016-11-09T00:00:00"/>
    <s v="Frais  de TRANFERT/WARI/budget E4"/>
    <s v="Transfer fees"/>
    <s v="Office"/>
    <n v="1800"/>
    <x v="7"/>
    <s v="BONDERMAN 5"/>
    <s v="09/10/SALF07F08"/>
    <s v="oui"/>
  </r>
  <r>
    <d v="2016-11-09T00:00:00"/>
    <s v="Transport Global .Mission kaolack. du 08/11 au 09/11"/>
    <s v="Transport"/>
    <s v="Legal"/>
    <n v="17800"/>
    <x v="5"/>
    <s v="BONDERMAN 5"/>
    <s v="09/11/SALF04AH"/>
    <s v="AH"/>
  </r>
  <r>
    <d v="2016-11-09T00:00:00"/>
    <s v="Prime de panier Global .Mission kaolack. du 08/11 au 09/11"/>
    <s v="Travel subsistence"/>
    <s v="Legal"/>
    <n v="10000"/>
    <x v="5"/>
    <s v="BONDERMAN 5"/>
    <s v="09/11/SALF04AH"/>
    <s v="AH"/>
  </r>
  <r>
    <d v="2016-11-09T00:00:00"/>
    <s v="Hebergement Hotel Global .Mission kaolack. du 08/11 au 09/11"/>
    <s v="Travel subsistence"/>
    <s v="Legal"/>
    <n v="11000"/>
    <x v="5"/>
    <s v="BONDERMAN 5"/>
    <s v="09/11/SALF04F09"/>
    <s v="oui"/>
  </r>
  <r>
    <d v="2016-11-09T00:00:00"/>
    <s v="Photocopie Extérieure+Connexion .Mission kaolack. du 08/11 au 09/11"/>
    <s v="Travel subsistence"/>
    <s v="Legal"/>
    <n v="5000"/>
    <x v="5"/>
    <s v="BONDERMAN 5"/>
    <s v="09/11/SALF04FAH "/>
    <s v="AH"/>
  </r>
  <r>
    <d v="2016-11-10T00:00:00"/>
    <s v="Transport buro-centre ville-centre hospitalier -Alioune"/>
    <s v="Transport"/>
    <s v="Legal"/>
    <n v="5000"/>
    <x v="9"/>
    <s v="BONDERMAN 5"/>
    <s v="10/11/SALF05FAH "/>
    <s v="AH"/>
  </r>
  <r>
    <d v="2016-11-10T00:00:00"/>
    <s v="Confection 3x100 /Cartes de visites"/>
    <s v="Office Materials"/>
    <s v="Office"/>
    <n v="30000"/>
    <x v="9"/>
    <s v="BONDERMAN 5"/>
    <s v="10/11/SALF05FAH "/>
    <s v="AH"/>
  </r>
  <r>
    <d v="2016-11-10T00:00:00"/>
    <s v="Transport Cécile Buro-Sonatel -buro"/>
    <s v="Transport"/>
    <s v="Office"/>
    <n v="4000"/>
    <x v="1"/>
    <s v="BONDERMAN 5"/>
    <s v="10/11/SALF02AH"/>
    <s v="AH"/>
  </r>
  <r>
    <d v="2016-11-10T00:00:00"/>
    <s v="Transport buro-centre ville-centre hospitalier -Alioune"/>
    <s v="Transport"/>
    <s v="Legal"/>
    <n v="6000"/>
    <x v="9"/>
    <s v="BONDERMAN 5"/>
    <s v="10/11/SALF05FAH "/>
    <s v="AH"/>
  </r>
  <r>
    <d v="2016-11-10T00:00:00"/>
    <s v="Consommation Eau Bureau"/>
    <s v="Rent &amp; Utilities"/>
    <s v="Office"/>
    <n v="2222"/>
    <x v="0"/>
    <s v="BONDERMAN 5"/>
    <s v="10/11/SALF06AH"/>
    <s v="AH"/>
  </r>
  <r>
    <d v="2016-11-10T00:00:00"/>
    <s v="Solde cmde petite table charlotte+Tableau d'affichage"/>
    <s v="Equipment"/>
    <s v="Office"/>
    <n v="35000"/>
    <x v="1"/>
    <s v="BONDERMAN 5"/>
    <s v="10/11/SALF02F10"/>
    <s v="oui"/>
  </r>
  <r>
    <d v="2016-11-11T00:00:00"/>
    <s v="Frais supplémentaire/Mission Charlotte Afrique du sud"/>
    <s v="Travel subsistence"/>
    <s v="Management"/>
    <n v="240500"/>
    <x v="8"/>
    <s v="BONDERMAN 5"/>
    <s v="11/11/SALF01F11"/>
    <s v="oui"/>
  </r>
  <r>
    <d v="2016-11-12T00:00:00"/>
    <s v="Taxi Charlotte buro-ville-buro"/>
    <s v="Transport"/>
    <s v="Management"/>
    <n v="8500"/>
    <x v="8"/>
    <s v="BONDERMAN 5"/>
    <s v="12/11/SALF06AH"/>
    <s v="AH"/>
  </r>
  <r>
    <d v="2016-11-12T00:00:00"/>
    <s v="Achat materiel menage -bureau"/>
    <s v="Equipment"/>
    <s v="Management"/>
    <n v="36650"/>
    <x v="8"/>
    <s v="BONDERMAN 5"/>
    <s v="14/11/SALF06F12"/>
    <s v="oui"/>
  </r>
  <r>
    <d v="2016-11-12T00:00:00"/>
    <s v="Rallonge et Ménage"/>
    <s v="Equipment"/>
    <s v="Management"/>
    <n v="16910"/>
    <x v="8"/>
    <s v="BONDERMAN 5"/>
    <s v="14/11/SALF06F13"/>
    <s v="oui"/>
  </r>
  <r>
    <d v="2016-11-12T00:00:00"/>
    <s v="Ustensiles de cuisine bureau"/>
    <s v="Equipment"/>
    <s v="Management"/>
    <n v="15900"/>
    <x v="8"/>
    <s v="BONDERMAN 5"/>
    <s v="14/11/SALF06F14"/>
    <s v="oui"/>
  </r>
  <r>
    <d v="2016-11-13T00:00:00"/>
    <s v="Frais  de TRANFERT/WARI/Budget E5"/>
    <s v="Transfer fees"/>
    <s v="investigations"/>
    <n v="700"/>
    <x v="0"/>
    <s v="BONDERMAN 5"/>
    <s v="13/11/SALF06AH"/>
    <s v="oui"/>
  </r>
  <r>
    <d v="2016-11-13T00:00:00"/>
    <s v="Taxi Charlotte buro-aerop-buro"/>
    <s v="Transport"/>
    <s v="Office"/>
    <n v="11000"/>
    <x v="8"/>
    <s v="BONDERMAN 5"/>
    <s v="13/11/SALF06AH"/>
    <s v="AH"/>
  </r>
  <r>
    <d v="2016-11-14T00:00:00"/>
    <s v="seeddo  1iére quinzaine"/>
    <s v="Telephone"/>
    <s v="Office"/>
    <n v="218000"/>
    <x v="0"/>
    <s v="BONDERMAN 5"/>
    <s v="14/11/SALF06F15"/>
    <s v="oui"/>
  </r>
  <r>
    <d v="2016-11-14T00:00:00"/>
    <s v="Reluire document-Mody"/>
    <s v="Office Materials"/>
    <s v="Management"/>
    <n v="2000"/>
    <x v="6"/>
    <s v="BONDERMAN 5"/>
    <s v="14/11/SALF09AH"/>
    <s v="AH"/>
  </r>
  <r>
    <d v="2016-11-14T00:00:00"/>
    <s v="Transport Buro-univer-ville-buro-Mody"/>
    <s v="Transport"/>
    <s v="Office"/>
    <n v="5000"/>
    <x v="6"/>
    <s v="BONDERMAN 5"/>
    <s v="14/11/SALF09AH"/>
    <s v="AH"/>
  </r>
  <r>
    <d v="2016-11-14T00:00:00"/>
    <s v="Transport Alioune-Nabou -Ministére Environn"/>
    <s v="Transport"/>
    <s v="Legal"/>
    <n v="3000"/>
    <x v="9"/>
    <s v="BONDERMAN 5"/>
    <s v="14/11/SALF04FAH "/>
    <s v="AH"/>
  </r>
  <r>
    <d v="2016-11-14T00:00:00"/>
    <s v="Transport semaines 5 jrs-Alioune"/>
    <s v="Transport"/>
    <s v="Legal"/>
    <n v="10000"/>
    <x v="9"/>
    <s v="BONDERMAN 5"/>
    <s v="14/11/SALF04FAH "/>
    <s v="AH"/>
  </r>
  <r>
    <d v="2016-11-14T00:00:00"/>
    <s v="Transport semaines 5 jrs-E4"/>
    <s v="Transport"/>
    <s v="investigations"/>
    <n v="10000"/>
    <x v="7"/>
    <s v="BONDERMAN 5"/>
    <s v="14/11/SALF07F07"/>
    <s v="AH"/>
  </r>
  <r>
    <d v="2016-11-14T00:00:00"/>
    <s v="Transport semaines 5 jrs-Michel"/>
    <s v="Transport"/>
    <s v="Office"/>
    <n v="10000"/>
    <x v="0"/>
    <s v="BONDERMAN 5"/>
    <s v="14/11/SALF06AH"/>
    <s v="AH"/>
  </r>
  <r>
    <d v="2016-11-14T00:00:00"/>
    <s v="Transport Buro-SGBS-Buro-Michel"/>
    <s v="Transport"/>
    <s v="Office"/>
    <n v="2000"/>
    <x v="0"/>
    <s v="BONDERMAN 5"/>
    <s v="14/11/SALF06AH"/>
    <s v="AH"/>
  </r>
  <r>
    <d v="2016-11-14T00:00:00"/>
    <s v="Frais  de TRANFERT/WARI/Budget E6"/>
    <s v="Transfer fees"/>
    <s v="Office"/>
    <n v="700"/>
    <x v="0"/>
    <s v="BONDERMAN 5"/>
    <s v="14/11/SALF06F16"/>
    <s v="oui"/>
  </r>
  <r>
    <d v="2016-11-14T00:00:00"/>
    <s v="Taxi Charlotte buro-amba-UE-buro"/>
    <s v="Transport"/>
    <s v="Management"/>
    <n v="4000"/>
    <x v="8"/>
    <s v="BONDERMAN 5"/>
    <s v="14/11/SALF01AH"/>
    <s v="AH"/>
  </r>
  <r>
    <d v="2016-11-14T00:00:00"/>
    <s v="Food Allowance Ofir"/>
    <s v="Travel subsistence"/>
    <s v="Management"/>
    <n v="70000"/>
    <x v="8"/>
    <s v="BONDERMAN 5"/>
    <s v="14/11/SALF01AH"/>
    <s v="AH"/>
  </r>
  <r>
    <d v="2016-11-14T00:00:00"/>
    <s v="Transport buro-Amba usa-Amb guinée-Buro"/>
    <s v="Transport"/>
    <s v="Management"/>
    <n v="14000"/>
    <x v="8"/>
    <s v="BONDERMAN 5"/>
    <s v="14/11/SALF01AH"/>
    <s v="AH"/>
  </r>
  <r>
    <d v="2016-11-15T00:00:00"/>
    <s v="Frais de 02 visas Guinée Ofir et Charlotte"/>
    <s v="TravelExpenses"/>
    <s v="Management"/>
    <n v="100000"/>
    <x v="8"/>
    <s v="BONDERMAN 5"/>
    <s v="15/11/SALF01F17"/>
    <s v="oui"/>
  </r>
  <r>
    <d v="2016-11-15T00:00:00"/>
    <s v="Location Bureau Nov 16"/>
    <s v="Rent &amp; Utilities"/>
    <s v="Office"/>
    <n v="233100"/>
    <x v="3"/>
    <s v="BONDERMAN 5"/>
    <s v="15/11/SALF06F18"/>
    <s v="oui"/>
  </r>
  <r>
    <d v="2016-11-15T00:00:00"/>
    <s v="Location Cécile Nov 16"/>
    <s v="Rent &amp; Utilities"/>
    <s v="Office"/>
    <n v="250000"/>
    <x v="1"/>
    <s v="USFWS EAGLE1"/>
    <s v="15/11/SALF06AH"/>
    <s v="oui"/>
  </r>
  <r>
    <d v="2016-11-16T00:00:00"/>
    <s v="Transport Global E4.Invest.Zig-bigno-Kolda du 28/10 au 12/11"/>
    <s v="Transport"/>
    <s v="investigations"/>
    <n v="132800"/>
    <x v="7"/>
    <s v="BONDERMAN 5"/>
    <s v="16/11/SALF08AH"/>
    <s v="AH"/>
  </r>
  <r>
    <d v="2016-11-16T00:00:00"/>
    <s v="Restaur Global E4.Invest.Zig-bigno-Kolda du 28/10 au 12/11"/>
    <s v="Trust building"/>
    <s v="investigations"/>
    <n v="63750"/>
    <x v="7"/>
    <s v="BONDERMAN 5"/>
    <s v="16/11/SALF08AH"/>
    <s v="AH"/>
  </r>
  <r>
    <d v="2016-11-16T00:00:00"/>
    <s v="Hebergement hotel Global E4.Invest.Zig-bigno-Kolda du 28/10 au 12/11"/>
    <s v="Travel subsistence"/>
    <s v="investigations"/>
    <n v="128000"/>
    <x v="7"/>
    <s v="BONDERMAN 5"/>
    <s v="16/11/SALF08F19"/>
    <s v="oui"/>
  </r>
  <r>
    <d v="2016-11-16T00:00:00"/>
    <s v="Panier Global E4.Invest.Zig-bigno-Kolda du 28/10 au 12/11"/>
    <s v="Travel subsistence"/>
    <s v="investigations"/>
    <n v="91250"/>
    <x v="7"/>
    <s v="BONDERMAN 5"/>
    <s v="16/11/SALF08AH"/>
    <s v="AH"/>
  </r>
  <r>
    <d v="2016-11-16T00:00:00"/>
    <s v="Frais sur envoi wari/Acompte(3)/E4"/>
    <s v="Transfer fees"/>
    <s v="Office"/>
    <n v="1800"/>
    <x v="0"/>
    <s v="BONDERMAN 5"/>
    <s v="16/11/SALF08F20"/>
    <s v="oui"/>
  </r>
  <r>
    <d v="2016-11-16T00:00:00"/>
    <s v="Transport Mody Buro-ambassade Guinée-buro"/>
    <s v="Transport"/>
    <s v="Office"/>
    <n v="5000"/>
    <x v="6"/>
    <s v="BONDERMAN 5"/>
    <s v="16/11/SALF09AH"/>
    <s v="AH"/>
  </r>
  <r>
    <d v="2016-11-16T00:00:00"/>
    <s v="Transport Cécile Buro-amba UE-Ministér Justice-buro-amba-buro"/>
    <s v="Transport"/>
    <s v="Office"/>
    <n v="15000"/>
    <x v="1"/>
    <s v="BONDERMAN 5"/>
    <s v="16/11/SALF02AH"/>
    <s v="AH"/>
  </r>
  <r>
    <d v="2016-11-17T00:00:00"/>
    <s v="Transport Cécile Buro-oceanium-Ministér Envir-amba-buro"/>
    <s v="Transport"/>
    <s v="Office"/>
    <n v="8500"/>
    <x v="1"/>
    <s v="BONDERMAN 5"/>
    <s v="17/11/SALF02AH"/>
    <s v="AH"/>
  </r>
  <r>
    <d v="2016-11-17T00:00:00"/>
    <s v="Transport Buro-ministére Env-buro"/>
    <s v="Transport"/>
    <s v="Management"/>
    <n v="3000"/>
    <x v="8"/>
    <s v="BONDERMAN 5"/>
    <s v="17/11/SALF01AH"/>
    <s v="AH"/>
  </r>
  <r>
    <d v="2016-11-18T00:00:00"/>
    <s v="Transport Buro-amba UK-Amba USA-Buro"/>
    <s v="Transport"/>
    <s v="Management"/>
    <n v="14000"/>
    <x v="8"/>
    <s v="BONDERMAN 5"/>
    <s v="18/11/SALF01AH"/>
    <s v="AH"/>
  </r>
  <r>
    <d v="2016-11-18T00:00:00"/>
    <s v="Pressing meeting-charlotte"/>
    <s v="Services"/>
    <s v="Management"/>
    <n v="14000"/>
    <x v="8"/>
    <s v="BONDERMAN 5"/>
    <s v="18/11/SALF01F21"/>
    <s v="AH"/>
  </r>
  <r>
    <d v="2016-11-19T00:00:00"/>
    <s v="Solde  /commande grande Table bureau(2)"/>
    <s v="Equipment"/>
    <s v="Office"/>
    <n v="60000"/>
    <x v="1"/>
    <s v="BONDERMAN 5"/>
    <s v="19/11/SALF02F22"/>
    <s v="oui"/>
  </r>
  <r>
    <d v="2016-11-19T00:00:00"/>
    <s v="Transport Buro-aeroport/charlotte"/>
    <s v="Transport"/>
    <s v="Management"/>
    <n v="10000"/>
    <x v="8"/>
    <s v="BONDERMAN 5"/>
    <s v="19/11/SALF01AH"/>
    <s v="AH"/>
  </r>
  <r>
    <d v="2016-11-21T00:00:00"/>
    <s v="Transport Buro-tribunal-Buro/Cécile"/>
    <s v="Transport"/>
    <s v="Office"/>
    <n v="5000"/>
    <x v="1"/>
    <s v="BONDERMAN 5"/>
    <s v="21/11/SALF02F02"/>
    <s v="AH"/>
  </r>
  <r>
    <d v="2016-11-21T00:00:00"/>
    <s v="Reluire document-Mody"/>
    <s v="Office Materials"/>
    <s v="Office"/>
    <n v="4000"/>
    <x v="6"/>
    <s v="BONDERMAN 5"/>
    <s v="21/11/SALF09AH"/>
    <s v="AH"/>
  </r>
  <r>
    <d v="2016-11-21T00:00:00"/>
    <s v="Transport/reluire Document-Mody"/>
    <s v="Transport"/>
    <s v="Office"/>
    <n v="3000"/>
    <x v="6"/>
    <s v="BONDERMAN 5"/>
    <s v="21/11/SALF09AH"/>
    <s v="AH"/>
  </r>
  <r>
    <d v="2016-11-21T00:00:00"/>
    <s v="Transport Global E6.Thiés.Invest. du 12/11 au 15/11"/>
    <s v="Transport"/>
    <s v="investigations"/>
    <n v="17250"/>
    <x v="11"/>
    <s v="BONDERMAN 5"/>
    <s v="21/11/SALF12AH"/>
    <s v="AH"/>
  </r>
  <r>
    <d v="2016-11-21T00:00:00"/>
    <s v="Prime de panier E6.Thiés.Invest. du 12/11 au 15/11"/>
    <s v="Travel subsistence"/>
    <s v="investigations"/>
    <n v="10100"/>
    <x v="11"/>
    <s v="BONDERMAN 5"/>
    <s v="21/11/SALF12AH"/>
    <s v="AH"/>
  </r>
  <r>
    <d v="2016-11-21T00:00:00"/>
    <s v="Achat crédit Télèphone E6"/>
    <s v="Telephone"/>
    <s v="investigations"/>
    <n v="1000"/>
    <x v="11"/>
    <s v="BONDERMAN 5"/>
    <s v="21/11/SALF12AH"/>
    <s v="AH"/>
  </r>
  <r>
    <d v="2016-11-21T00:00:00"/>
    <s v="Transport Global E5.Thiés.Invest. du 12/11 au 15/11"/>
    <s v="Transport"/>
    <s v="investigations"/>
    <n v="19000"/>
    <x v="10"/>
    <s v="BONDERMAN 5"/>
    <s v="21/11/SALF11AH"/>
    <s v="AH"/>
  </r>
  <r>
    <d v="2016-11-21T00:00:00"/>
    <s v="Prime de panier E5.Thiés.Invest. du 12/11 au 15/11"/>
    <s v="Travel subsistence"/>
    <s v="investigations"/>
    <n v="4500"/>
    <x v="10"/>
    <s v="BONDERMAN 5"/>
    <s v="21/11/SALF11AH"/>
    <s v="AH"/>
  </r>
  <r>
    <d v="2016-11-21T00:00:00"/>
    <s v="Transport Buro-banque-Buro-Michel"/>
    <s v="Transport"/>
    <s v="Office"/>
    <n v="2000"/>
    <x v="0"/>
    <s v="BONDERMAN 5"/>
    <s v="21/11/SALF06AH"/>
    <s v="AH"/>
  </r>
  <r>
    <d v="2016-11-21T00:00:00"/>
    <s v="Transport Buro-ministére justice-Buro-Alioune"/>
    <s v="Transport"/>
    <s v="Legal"/>
    <n v="4000"/>
    <x v="9"/>
    <s v="BONDERMAN 5"/>
    <s v="21/11/SALF05FAH "/>
    <s v="AH"/>
  </r>
  <r>
    <d v="2016-11-21T00:00:00"/>
    <s v="Transport Global sur kaolack"/>
    <s v="Transport"/>
    <s v="Legal"/>
    <n v="13500"/>
    <x v="9"/>
    <s v="BONDERMAN 5"/>
    <s v="21/11/SALF05FAH "/>
    <s v="AH"/>
  </r>
  <r>
    <d v="2016-11-21T00:00:00"/>
    <s v="prime de panier"/>
    <s v="Travel subsistence"/>
    <s v="Legal"/>
    <n v="5000"/>
    <x v="9"/>
    <s v="BONDERMAN 5"/>
    <s v="21/11/SALF05FAH "/>
    <s v="AH"/>
  </r>
  <r>
    <d v="2016-11-21T00:00:00"/>
    <s v="transport semaines 4 jours"/>
    <s v="Transport"/>
    <s v="Legal"/>
    <n v="10000"/>
    <x v="9"/>
    <s v="BONDERMAN 5"/>
    <s v="21/11/SALF05FAH "/>
    <s v="AH"/>
  </r>
  <r>
    <d v="2016-11-21T00:00:00"/>
    <s v="Bonus Agent DPN/Audience Kaolack "/>
    <s v="Bonus"/>
    <s v="Bonus"/>
    <n v="10000"/>
    <x v="9"/>
    <s v="BONDERMAN 5"/>
    <s v="21/11/SALF05FAH "/>
    <s v="AH"/>
  </r>
  <r>
    <d v="2016-11-21T00:00:00"/>
    <s v="Frais sur envoi wari/Agent DPN"/>
    <s v="Transfer fees"/>
    <s v="Office"/>
    <n v="700"/>
    <x v="0"/>
    <s v="BONDERMAN 5"/>
    <s v="21/11/SALF06F22"/>
    <s v="oui"/>
  </r>
  <r>
    <d v="2016-11-22T00:00:00"/>
    <s v="Transport Global E3.Dakar.Invest. du 23/11 au 25/11"/>
    <s v="Transport"/>
    <s v="investigations"/>
    <n v="20100"/>
    <x v="2"/>
    <s v="BONDERMAN 5"/>
    <s v="22/11/SALF07FAH "/>
    <s v="AH"/>
  </r>
  <r>
    <d v="2016-11-22T00:00:00"/>
    <s v="Achat divers repas et raffraichissement/E3"/>
    <s v="Trust building"/>
    <s v="investigations"/>
    <n v="10000"/>
    <x v="2"/>
    <s v="BONDERMAN 5"/>
    <s v="22/11/SALF07FAH "/>
    <s v="AH"/>
  </r>
  <r>
    <d v="2016-11-22T00:00:00"/>
    <s v="Transport 3 jrs à E3"/>
    <s v="Transport"/>
    <s v="investigations"/>
    <n v="7500"/>
    <x v="2"/>
    <s v="BONDERMAN 5"/>
    <s v="22/11/SALF07FAH "/>
    <s v="AH"/>
  </r>
  <r>
    <d v="2016-11-22T00:00:00"/>
    <s v="Transport Global E4.Dakar.Invest. du 23/11 au 25/11"/>
    <s v="Transport"/>
    <s v="investigations"/>
    <n v="22900"/>
    <x v="7"/>
    <s v="BONDERMAN 5"/>
    <s v="22/11/SALF08FAH "/>
    <s v="AH"/>
  </r>
  <r>
    <d v="2016-11-22T00:00:00"/>
    <s v="Achat divers repas et raffraichissement/E4"/>
    <s v="Trust building"/>
    <s v="investigations"/>
    <n v="10000"/>
    <x v="7"/>
    <s v="BONDERMAN 5"/>
    <s v="22/11/SALF08FAH "/>
    <s v="AH"/>
  </r>
  <r>
    <d v="2016-11-22T00:00:00"/>
    <s v="Transport 3 jrs à E4"/>
    <s v="Transport"/>
    <s v="investigations"/>
    <n v="6000"/>
    <x v="2"/>
    <s v="BONDERMAN 5"/>
    <s v="22/11/SALF08FAH "/>
    <s v="AH"/>
  </r>
  <r>
    <d v="2016-11-22T00:00:00"/>
    <s v="Transport 5 jrs à Michel"/>
    <s v="Transport"/>
    <s v="Office"/>
    <n v="10000"/>
    <x v="0"/>
    <s v="BONDERMAN 5"/>
    <s v="22/11/SALF06AH"/>
    <s v="AH"/>
  </r>
  <r>
    <d v="2016-11-22T00:00:00"/>
    <s v="Transport Global E5.Dakar.Invest. du 23/11 au 25/11"/>
    <s v="Transport"/>
    <s v="investigations"/>
    <n v="13200"/>
    <x v="10"/>
    <s v="BONDERMAN 5"/>
    <s v="22/11/SALF11FAH "/>
    <s v="AH"/>
  </r>
  <r>
    <d v="2016-11-22T00:00:00"/>
    <s v="Achat divers repas et raffraichissement/E4"/>
    <s v="Trust building"/>
    <s v="investigations"/>
    <n v="3000"/>
    <x v="10"/>
    <s v="BONDERMAN 5"/>
    <s v="22/11/SALF11FAH "/>
    <s v="AH"/>
  </r>
  <r>
    <d v="2016-11-22T00:00:00"/>
    <s v="Transport Global E6.Dakar.Invest. du 23/11 au 25/11"/>
    <s v="Transport"/>
    <s v="investigations"/>
    <n v="14200"/>
    <x v="11"/>
    <s v="BONDERMAN 5"/>
    <s v="22/11/SALF12FAH "/>
    <s v="AH"/>
  </r>
  <r>
    <d v="2016-11-22T00:00:00"/>
    <s v="Achat divers repas et raffraichissement"/>
    <s v="Trust building"/>
    <s v="investigations"/>
    <n v="5000"/>
    <x v="11"/>
    <s v="BONDERMAN 5"/>
    <s v="22/11/SALF12FAH "/>
    <s v="AH"/>
  </r>
  <r>
    <d v="2016-11-25T00:00:00"/>
    <s v="Transport Buro-ministére justice-Buro-Alioune"/>
    <s v="Transport"/>
    <s v="Legal"/>
    <n v="4000"/>
    <x v="9"/>
    <s v="BONDERMAN 5"/>
    <s v="25/11/SALF05FAH "/>
    <s v="AH"/>
  </r>
  <r>
    <d v="2016-11-25T00:00:00"/>
    <s v="Epicerie Bureau"/>
    <s v="Office Materials"/>
    <s v="Office"/>
    <n v="6300"/>
    <x v="0"/>
    <s v="BONDERMAN 5"/>
    <s v="25/11/SALF06AH"/>
    <s v="AH"/>
  </r>
  <r>
    <d v="2016-11-25T00:00:00"/>
    <s v="Transport Buro-ministére justice-Buro-Alioune"/>
    <s v="Transport"/>
    <s v="Legal"/>
    <n v="4000"/>
    <x v="9"/>
    <s v="BONDERMAN 5"/>
    <s v="25/11/SALF05FAH "/>
    <s v="AH"/>
  </r>
  <r>
    <d v="2016-11-25T00:00:00"/>
    <s v="Transport Buro-ville-Buro-Michel"/>
    <s v="Transport"/>
    <s v="Office"/>
    <n v="3000"/>
    <x v="0"/>
    <s v="BONDERMAN 5"/>
    <s v="25/11/SALF06AH"/>
    <s v="AH"/>
  </r>
  <r>
    <d v="2016-11-25T00:00:00"/>
    <s v="Transport Buro-ministére justice-Buro-Alioune"/>
    <s v="Office Materials"/>
    <s v="Office"/>
    <n v="4000"/>
    <x v="9"/>
    <s v="BONDERMAN 5"/>
    <s v="25/11/SALF05FAH "/>
    <s v="AH"/>
  </r>
  <r>
    <d v="2016-11-25T00:00:00"/>
    <s v="Food Allowance Ofir"/>
    <s v="Travel subsistence"/>
    <s v="Management"/>
    <n v="10000"/>
    <x v="8"/>
    <s v="BONDERMAN 5"/>
    <s v="25/11/SALF01AH"/>
    <s v="AH"/>
  </r>
  <r>
    <d v="2016-11-25T00:00:00"/>
    <s v="Transport Ofir aéroport Aller-Retour"/>
    <s v="Transport"/>
    <s v="Management"/>
    <n v="10000"/>
    <x v="8"/>
    <s v="BONDERMAN 5"/>
    <s v="25/11/SALF01AH"/>
    <s v="AH"/>
  </r>
  <r>
    <d v="2016-11-27T00:00:00"/>
    <s v="Transport Charlotte cités Ngor"/>
    <s v="Transport"/>
    <s v="Management"/>
    <n v="12000"/>
    <x v="8"/>
    <s v="BONDERMAN 5"/>
    <s v="27/11/SALF01AH"/>
    <s v="AH"/>
  </r>
  <r>
    <d v="2016-11-28T00:00:00"/>
    <s v="Acompte  sur confection carte professionnel"/>
    <s v="Office Materials"/>
    <s v="Office"/>
    <n v="16000"/>
    <x v="6"/>
    <s v="BONDERMAN 5"/>
    <s v="28/11/SALF09F23"/>
    <s v="AH"/>
  </r>
  <r>
    <d v="2016-11-28T00:00:00"/>
    <s v="Transport Mody Buro-ville-buro-Mody"/>
    <s v="Transport"/>
    <s v="Office"/>
    <n v="5000"/>
    <x v="6"/>
    <s v="BONDERMAN 5"/>
    <s v="28/11/SALF09AH"/>
    <s v="AH"/>
  </r>
  <r>
    <d v="2016-11-28T00:00:00"/>
    <s v="Transport Global Dakar-kaolack. du 28/11 au 29/11"/>
    <s v="Transport"/>
    <s v="Legal"/>
    <n v="14800"/>
    <x v="9"/>
    <s v="BONDERMAN 5"/>
    <s v="28/11/SALF05FAH "/>
    <s v="AH"/>
  </r>
  <r>
    <d v="2016-11-28T00:00:00"/>
    <s v="Hebergement hotel Hotel du 28/11 au 29/11"/>
    <s v="Travel subsistence"/>
    <s v="Legal"/>
    <n v="18600"/>
    <x v="9"/>
    <s v="BONDERMAN 5"/>
    <s v="28/11/SALF05FAH "/>
    <s v="AH"/>
  </r>
  <r>
    <d v="2016-11-28T00:00:00"/>
    <s v="Transport Alioune -3jours"/>
    <s v="Transport"/>
    <s v="Legal"/>
    <n v="7500"/>
    <x v="9"/>
    <s v="BONDERMAN 5"/>
    <s v="28/11/SALF05FAH "/>
    <s v="AH"/>
  </r>
  <r>
    <d v="2016-11-28T00:00:00"/>
    <s v="Transport Buro-SGBS-Buro-Michel"/>
    <s v="Transport"/>
    <s v="Office"/>
    <n v="2000"/>
    <x v="0"/>
    <s v="BONDERMAN 5"/>
    <s v="28/11/SALF06AH"/>
    <s v="AH"/>
  </r>
  <r>
    <d v="2016-11-28T00:00:00"/>
    <s v="Transport semaines E3"/>
    <s v="Transport"/>
    <s v="investigations"/>
    <n v="12500"/>
    <x v="2"/>
    <s v="BONDERMAN 5"/>
    <s v="28/11/SALF07FAH "/>
    <s v="AH"/>
  </r>
  <r>
    <d v="2016-11-28T00:00:00"/>
    <s v="Transport semaines E4"/>
    <s v="Transport"/>
    <s v="investigations"/>
    <n v="10000"/>
    <x v="7"/>
    <s v="BONDERMAN 5"/>
    <s v="28/11/SALF08AH"/>
    <s v="AH"/>
  </r>
  <r>
    <d v="2016-11-28T00:00:00"/>
    <s v="Transport semaines -Michel"/>
    <s v="Transport"/>
    <s v="Office"/>
    <n v="10000"/>
    <x v="0"/>
    <s v="BONDERMAN 5"/>
    <s v="28/11/SALF06AH"/>
    <s v="AH"/>
  </r>
  <r>
    <d v="2016-11-29T00:00:00"/>
    <s v="Transport Charlotte cités Ngor"/>
    <s v="Transport"/>
    <s v="Management"/>
    <n v="10000"/>
    <x v="8"/>
    <s v="BONDERMAN 5"/>
    <s v="29/11/SALF01AH"/>
    <s v="AH"/>
  </r>
  <r>
    <d v="2016-11-29T00:00:00"/>
    <s v="Salaire Charlotte Novembre "/>
    <s v="Personnel"/>
    <s v="Management"/>
    <n v="1000000"/>
    <x v="12"/>
    <s v="BONDERMAN 5"/>
    <s v="29/11/SALF01R"/>
    <s v="AH"/>
  </r>
  <r>
    <d v="2016-11-29T00:00:00"/>
    <s v="Avance/Salaire Charlotte/Déc/16"/>
    <s v="Personnel"/>
    <s v="Management"/>
    <n v="500000"/>
    <x v="12"/>
    <s v="BONDERMAN 5"/>
    <s v="29/11/SALF01R"/>
    <s v="AH"/>
  </r>
  <r>
    <d v="2016-11-29T00:00:00"/>
    <s v="Achat portable E3"/>
    <s v="Equipment"/>
    <s v="investigations"/>
    <n v="80000"/>
    <x v="2"/>
    <s v="BONDERMAN 5"/>
    <s v="29/11/SALF07FAH "/>
    <s v="AH"/>
  </r>
  <r>
    <d v="2016-11-29T00:00:00"/>
    <s v="Achat fourniture de bureau"/>
    <s v="Office Materials"/>
    <s v="Office"/>
    <n v="7000"/>
    <x v="6"/>
    <s v="BONDERMAN 5"/>
    <s v="29/11/SALF09F24"/>
    <s v="AH"/>
  </r>
  <r>
    <d v="2016-11-29T00:00:00"/>
    <s v="Transport Maison-ville-bureau-Mody"/>
    <s v="Transport"/>
    <s v="Office"/>
    <n v="3000"/>
    <x v="6"/>
    <s v="BONDERMAN 5"/>
    <s v="29/11/SALF09AH"/>
    <s v="AH"/>
  </r>
  <r>
    <d v="2016-11-30T00:00:00"/>
    <s v="Food Allowance Danielle"/>
    <s v="Travel subsistence"/>
    <s v="Management"/>
    <n v="50000"/>
    <x v="13"/>
    <s v="BONDERMAN 5"/>
    <s v="30/11/SALF01AH"/>
    <s v="oui"/>
  </r>
  <r>
    <d v="2016-11-30T00:00:00"/>
    <s v="seeddo  2iéme quinzaine nov16"/>
    <s v="Telephone"/>
    <s v="Office"/>
    <n v="208500"/>
    <x v="0"/>
    <s v="BONDERMAN 5"/>
    <s v="30/11/SALF06AH"/>
    <s v="oui"/>
  </r>
  <r>
    <d v="2016-11-30T00:00:00"/>
    <s v="Salaire Cécile Novembre 16"/>
    <s v="Personnel"/>
    <s v="Management"/>
    <n v="700000"/>
    <x v="1"/>
    <s v="BONDERMAN 5"/>
    <s v="30/11/SALF02R"/>
    <s v="oui"/>
  </r>
  <r>
    <d v="2016-11-30T00:00:00"/>
    <s v="Salaire E3 Novembre 16"/>
    <s v="Personnel"/>
    <s v="investigations"/>
    <n v="150000"/>
    <x v="12"/>
    <s v="BONDERMAN 5"/>
    <s v="30/11/SALF07R "/>
    <s v="oui"/>
  </r>
  <r>
    <d v="2016-11-30T00:00:00"/>
    <s v="Salaire E4 Novembre 16"/>
    <s v="Personnel"/>
    <s v="investigations"/>
    <n v="150000"/>
    <x v="12"/>
    <s v="BONDERMAN 5"/>
    <s v="30/11/SALF08R"/>
    <s v="oui"/>
  </r>
  <r>
    <d v="2016-11-30T00:00:00"/>
    <s v="Salaire Alioune Novembre 16"/>
    <s v="Personnel"/>
    <s v="Legal"/>
    <n v="220000"/>
    <x v="12"/>
    <s v="BONDERMAN 5"/>
    <s v="30/11/SALF05R "/>
    <s v="oui"/>
  </r>
  <r>
    <d v="2016-11-30T00:00:00"/>
    <s v="Salaire Michel Novembre 16"/>
    <s v="Personnel"/>
    <s v="Office"/>
    <n v="280000"/>
    <x v="12"/>
    <s v="BONDERMAN 5"/>
    <s v="30/11/SALF06R"/>
    <s v="oui"/>
  </r>
  <r>
    <d v="2016-11-30T00:00:00"/>
    <s v="Indemnité de stage de seynabou-juriste"/>
    <s v="Personnel"/>
    <s v="Legal"/>
    <n v="40000"/>
    <x v="12"/>
    <s v="BONDERMAN 5"/>
    <s v="30/11/SALF09AH"/>
    <s v="oui"/>
  </r>
  <r>
    <d v="2016-11-30T00:00:00"/>
    <s v="Indemnité de stage de Mody-média"/>
    <s v="Personnel"/>
    <s v="Media"/>
    <n v="50000"/>
    <x v="12"/>
    <s v="BONDERMAN 5"/>
    <s v="30/11/SALF10R"/>
    <s v="oui"/>
  </r>
  <r>
    <d v="2016-11-30T00:00:00"/>
    <s v="Indemnité de stage de E5 "/>
    <s v="Personnel"/>
    <s v="investigations"/>
    <n v="50000"/>
    <x v="12"/>
    <s v="BONDERMAN 5"/>
    <s v="30/11/SALF11R"/>
    <s v="oui"/>
  </r>
  <r>
    <d v="2016-11-30T00:00:00"/>
    <s v="Indemnité de stage de E6"/>
    <s v="Personnel"/>
    <s v="investigations"/>
    <n v="50000"/>
    <x v="12"/>
    <s v="BONDERMAN 5"/>
    <s v="30/11/SALF11R"/>
    <s v="oui"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s v=" "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  <r>
    <m/>
    <m/>
    <m/>
    <m/>
    <m/>
    <x v="14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1" cacheId="3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Q21" firstHeaderRow="1" firstDataRow="2" firstDataCol="1"/>
  <pivotFields count="7">
    <pivotField showAll="0"/>
    <pivotField showAll="0"/>
    <pivotField axis="axisCol" showAll="0">
      <items count="25">
        <item x="14"/>
        <item m="1" x="15"/>
        <item m="1" x="16"/>
        <item m="1" x="23"/>
        <item m="1" x="19"/>
        <item x="12"/>
        <item x="1"/>
        <item m="1" x="22"/>
        <item x="8"/>
        <item m="1" x="17"/>
        <item x="4"/>
        <item x="2"/>
        <item x="3"/>
        <item m="1" x="21"/>
        <item x="7"/>
        <item x="6"/>
        <item x="0"/>
        <item x="9"/>
        <item x="10"/>
        <item m="1" x="18"/>
        <item x="11"/>
        <item x="13"/>
        <item m="1" x="20"/>
        <item x="5"/>
        <item t="default"/>
      </items>
    </pivotField>
    <pivotField axis="axisRow" showAll="0">
      <items count="11">
        <item m="1" x="8"/>
        <item m="1" x="7"/>
        <item x="1"/>
        <item x="3"/>
        <item x="4"/>
        <item x="0"/>
        <item m="1" x="9"/>
        <item x="6"/>
        <item x="2"/>
        <item x="5"/>
        <item t="default"/>
      </items>
    </pivotField>
    <pivotField dataField="1" showAll="0"/>
    <pivotField showAll="0"/>
    <pivotField axis="axisRow" showAll="0">
      <items count="6">
        <item m="1" x="4"/>
        <item x="0"/>
        <item sd="0" x="3"/>
        <item x="1"/>
        <item x="2"/>
        <item t="default"/>
      </items>
    </pivotField>
  </pivotFields>
  <rowFields count="2">
    <field x="6"/>
    <field x="3"/>
  </rowFields>
  <rowItems count="17">
    <i>
      <x v="1"/>
    </i>
    <i r="1">
      <x v="2"/>
    </i>
    <i r="1">
      <x v="3"/>
    </i>
    <i r="1">
      <x v="4"/>
    </i>
    <i r="1">
      <x v="5"/>
    </i>
    <i r="1">
      <x v="8"/>
    </i>
    <i>
      <x v="2"/>
    </i>
    <i>
      <x v="3"/>
    </i>
    <i r="1">
      <x v="2"/>
    </i>
    <i r="1">
      <x v="3"/>
    </i>
    <i r="1">
      <x v="4"/>
    </i>
    <i r="1">
      <x v="5"/>
    </i>
    <i r="1">
      <x v="8"/>
    </i>
    <i r="1">
      <x v="9"/>
    </i>
    <i>
      <x v="4"/>
    </i>
    <i r="1">
      <x v="5"/>
    </i>
    <i t="grand">
      <x/>
    </i>
  </rowItems>
  <colFields count="1">
    <field x="2"/>
  </colFields>
  <colItems count="16">
    <i>
      <x/>
    </i>
    <i>
      <x v="5"/>
    </i>
    <i>
      <x v="6"/>
    </i>
    <i>
      <x v="8"/>
    </i>
    <i>
      <x v="10"/>
    </i>
    <i>
      <x v="11"/>
    </i>
    <i>
      <x v="12"/>
    </i>
    <i>
      <x v="14"/>
    </i>
    <i>
      <x v="15"/>
    </i>
    <i>
      <x v="16"/>
    </i>
    <i>
      <x v="17"/>
    </i>
    <i>
      <x v="18"/>
    </i>
    <i>
      <x v="20"/>
    </i>
    <i>
      <x v="21"/>
    </i>
    <i>
      <x v="23"/>
    </i>
    <i t="grand">
      <x/>
    </i>
  </colItems>
  <dataFields count="1">
    <dataField name="Somme de spe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" cacheId="4" applyNumberFormats="0" applyBorderFormats="0" applyFontFormats="0" applyPatternFormats="0" applyAlignmentFormats="0" applyWidthHeightFormats="1" dataCaption="Valeurs" updatedVersion="5" minRefreshableVersion="3" useAutoFormatting="1" itemPrintTitles="1" createdVersion="4" indent="0" outline="1" outlineData="1" multipleFieldFilters="0">
  <location ref="A3:B19" firstHeaderRow="1" firstDataRow="1" firstDataCol="1"/>
  <pivotFields count="9">
    <pivotField showAll="0"/>
    <pivotField showAll="0"/>
    <pivotField showAll="0"/>
    <pivotField showAll="0"/>
    <pivotField dataField="1" showAll="0"/>
    <pivotField axis="axisRow" showAll="0">
      <items count="17">
        <item x="5"/>
        <item x="9"/>
        <item x="1"/>
        <item x="8"/>
        <item m="1" x="15"/>
        <item x="2"/>
        <item x="0"/>
        <item x="6"/>
        <item x="4"/>
        <item x="14"/>
        <item x="3"/>
        <item x="7"/>
        <item x="10"/>
        <item x="11"/>
        <item x="12"/>
        <item x="13"/>
        <item t="default"/>
      </items>
    </pivotField>
    <pivotField showAll="0"/>
    <pivotField showAll="0"/>
    <pivotField showAll="0"/>
  </pivotFields>
  <rowFields count="1">
    <field x="5"/>
  </rowFields>
  <rowItems count="16">
    <i>
      <x/>
    </i>
    <i>
      <x v="1"/>
    </i>
    <i>
      <x v="2"/>
    </i>
    <i>
      <x v="3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1"/>
  <sheetViews>
    <sheetView zoomScale="78" zoomScaleNormal="78" workbookViewId="0">
      <selection activeCell="L10" sqref="L10"/>
    </sheetView>
  </sheetViews>
  <sheetFormatPr baseColWidth="10" defaultRowHeight="15" x14ac:dyDescent="0.25"/>
  <cols>
    <col min="1" max="1" width="21" customWidth="1"/>
    <col min="2" max="2" width="23.85546875" customWidth="1"/>
    <col min="3" max="3" width="6.7109375" bestFit="1" customWidth="1"/>
    <col min="4" max="4" width="10.7109375" bestFit="1" customWidth="1"/>
    <col min="5" max="5" width="8.42578125" bestFit="1" customWidth="1"/>
    <col min="6" max="6" width="15.28515625" bestFit="1" customWidth="1"/>
    <col min="7" max="7" width="14.7109375" bestFit="1" customWidth="1"/>
    <col min="8" max="8" width="8.28515625" bestFit="1" customWidth="1"/>
    <col min="9" max="9" width="10.5703125" bestFit="1" customWidth="1"/>
    <col min="10" max="10" width="12.5703125" bestFit="1" customWidth="1"/>
    <col min="11" max="11" width="9.42578125" bestFit="1" customWidth="1"/>
    <col min="12" max="12" width="17.42578125" bestFit="1" customWidth="1"/>
    <col min="13" max="13" width="14.7109375" bestFit="1" customWidth="1"/>
    <col min="14" max="14" width="13.140625" bestFit="1" customWidth="1"/>
    <col min="15" max="15" width="6.28515625" bestFit="1" customWidth="1"/>
    <col min="16" max="16" width="10" bestFit="1" customWidth="1"/>
    <col min="17" max="17" width="12.5703125" bestFit="1" customWidth="1"/>
    <col min="18" max="18" width="13.140625" bestFit="1" customWidth="1"/>
    <col min="19" max="19" width="6.28515625" bestFit="1" customWidth="1"/>
    <col min="20" max="20" width="12.42578125" bestFit="1" customWidth="1"/>
    <col min="21" max="21" width="10" bestFit="1" customWidth="1"/>
    <col min="22" max="22" width="12.5703125" customWidth="1"/>
    <col min="23" max="23" width="6.28515625" bestFit="1" customWidth="1"/>
    <col min="24" max="24" width="12.5703125" bestFit="1" customWidth="1"/>
  </cols>
  <sheetData>
    <row r="3" spans="1:17" x14ac:dyDescent="0.25">
      <c r="A3" s="55" t="s">
        <v>37</v>
      </c>
      <c r="B3" s="55" t="s">
        <v>39</v>
      </c>
    </row>
    <row r="4" spans="1:17" x14ac:dyDescent="0.25">
      <c r="A4" s="55" t="s">
        <v>36</v>
      </c>
      <c r="B4" t="s">
        <v>12</v>
      </c>
      <c r="C4" t="s">
        <v>31</v>
      </c>
      <c r="D4" t="s">
        <v>27</v>
      </c>
      <c r="E4" t="s">
        <v>29</v>
      </c>
      <c r="F4" t="s">
        <v>95</v>
      </c>
      <c r="G4" t="s">
        <v>24</v>
      </c>
      <c r="H4" t="s">
        <v>20</v>
      </c>
      <c r="I4" t="s">
        <v>41</v>
      </c>
      <c r="J4" t="s">
        <v>22</v>
      </c>
      <c r="K4" t="s">
        <v>13</v>
      </c>
      <c r="L4" t="s">
        <v>30</v>
      </c>
      <c r="M4" t="s">
        <v>210</v>
      </c>
      <c r="N4" t="s">
        <v>21</v>
      </c>
      <c r="O4" t="s">
        <v>40</v>
      </c>
      <c r="P4" t="s">
        <v>68</v>
      </c>
      <c r="Q4" t="s">
        <v>38</v>
      </c>
    </row>
    <row r="5" spans="1:17" x14ac:dyDescent="0.25">
      <c r="A5" s="6" t="s">
        <v>25</v>
      </c>
      <c r="B5" s="56"/>
      <c r="C5" s="56"/>
      <c r="D5" s="56">
        <v>596500</v>
      </c>
      <c r="E5" s="56"/>
      <c r="F5" s="56">
        <v>42724</v>
      </c>
      <c r="G5" s="56">
        <v>38320</v>
      </c>
      <c r="H5" s="56">
        <v>101650</v>
      </c>
      <c r="I5" s="56"/>
      <c r="J5" s="56">
        <v>3600</v>
      </c>
      <c r="K5" s="56">
        <v>113096</v>
      </c>
      <c r="L5" s="56"/>
      <c r="M5" s="56"/>
      <c r="N5" s="56"/>
      <c r="O5" s="56"/>
      <c r="P5" s="56">
        <v>900000</v>
      </c>
      <c r="Q5" s="56">
        <v>1795890</v>
      </c>
    </row>
    <row r="6" spans="1:17" x14ac:dyDescent="0.25">
      <c r="A6" s="57" t="s">
        <v>81</v>
      </c>
      <c r="B6" s="56"/>
      <c r="C6" s="56"/>
      <c r="D6" s="56">
        <v>4000</v>
      </c>
      <c r="E6" s="56"/>
      <c r="F6" s="56"/>
      <c r="G6" s="56"/>
      <c r="H6" s="56"/>
      <c r="I6" s="56"/>
      <c r="J6" s="56"/>
      <c r="K6" s="56">
        <v>21000</v>
      </c>
      <c r="L6" s="56"/>
      <c r="M6" s="56"/>
      <c r="N6" s="56"/>
      <c r="O6" s="56"/>
      <c r="P6" s="56"/>
      <c r="Q6" s="56">
        <v>25000</v>
      </c>
    </row>
    <row r="7" spans="1:17" x14ac:dyDescent="0.25">
      <c r="A7" s="57" t="s">
        <v>15</v>
      </c>
      <c r="B7" s="56"/>
      <c r="C7" s="56"/>
      <c r="D7" s="56"/>
      <c r="E7" s="56"/>
      <c r="F7" s="56"/>
      <c r="G7" s="56"/>
      <c r="H7" s="56"/>
      <c r="I7" s="56"/>
      <c r="J7" s="56"/>
      <c r="K7" s="56">
        <v>12500</v>
      </c>
      <c r="L7" s="56"/>
      <c r="M7" s="56"/>
      <c r="N7" s="56"/>
      <c r="O7" s="56"/>
      <c r="P7" s="56"/>
      <c r="Q7" s="56">
        <v>12500</v>
      </c>
    </row>
    <row r="8" spans="1:17" x14ac:dyDescent="0.25">
      <c r="A8" s="57" t="s">
        <v>34</v>
      </c>
      <c r="B8" s="56"/>
      <c r="C8" s="56"/>
      <c r="D8" s="56">
        <v>2000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>
        <v>2000</v>
      </c>
    </row>
    <row r="9" spans="1:17" x14ac:dyDescent="0.25">
      <c r="A9" s="57" t="s">
        <v>9</v>
      </c>
      <c r="B9" s="56"/>
      <c r="C9" s="56"/>
      <c r="D9" s="56">
        <v>590500</v>
      </c>
      <c r="E9" s="56"/>
      <c r="F9" s="56">
        <v>42724</v>
      </c>
      <c r="G9" s="56">
        <v>38320</v>
      </c>
      <c r="H9" s="56">
        <v>101650</v>
      </c>
      <c r="I9" s="56"/>
      <c r="J9" s="56">
        <v>3600</v>
      </c>
      <c r="K9" s="56">
        <v>66596</v>
      </c>
      <c r="L9" s="56"/>
      <c r="M9" s="56"/>
      <c r="N9" s="56"/>
      <c r="O9" s="56"/>
      <c r="P9" s="56"/>
      <c r="Q9" s="56">
        <v>843390</v>
      </c>
    </row>
    <row r="10" spans="1:17" x14ac:dyDescent="0.25">
      <c r="A10" s="57" t="s">
        <v>65</v>
      </c>
      <c r="B10" s="56"/>
      <c r="C10" s="56"/>
      <c r="D10" s="56"/>
      <c r="E10" s="56"/>
      <c r="F10" s="56"/>
      <c r="G10" s="56"/>
      <c r="H10" s="56"/>
      <c r="I10" s="56"/>
      <c r="J10" s="56"/>
      <c r="K10" s="56">
        <v>13000</v>
      </c>
      <c r="L10" s="56"/>
      <c r="M10" s="56"/>
      <c r="N10" s="56"/>
      <c r="O10" s="56"/>
      <c r="P10" s="56">
        <v>900000</v>
      </c>
      <c r="Q10" s="56">
        <v>913000</v>
      </c>
    </row>
    <row r="11" spans="1:17" x14ac:dyDescent="0.25">
      <c r="A11" s="6" t="s">
        <v>40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17" x14ac:dyDescent="0.25">
      <c r="A12" s="6" t="s">
        <v>130</v>
      </c>
      <c r="B12" s="56"/>
      <c r="C12" s="56">
        <v>10000</v>
      </c>
      <c r="D12" s="56">
        <v>322210</v>
      </c>
      <c r="E12" s="56">
        <v>29000</v>
      </c>
      <c r="F12" s="56">
        <v>113794</v>
      </c>
      <c r="G12" s="56">
        <v>235322</v>
      </c>
      <c r="H12" s="56">
        <v>14000</v>
      </c>
      <c r="I12" s="56">
        <v>429500</v>
      </c>
      <c r="J12" s="56">
        <v>7500</v>
      </c>
      <c r="K12" s="56">
        <v>604050</v>
      </c>
      <c r="L12" s="56">
        <v>653950</v>
      </c>
      <c r="M12" s="56">
        <v>100000</v>
      </c>
      <c r="N12" s="56">
        <v>91750</v>
      </c>
      <c r="O12" s="56"/>
      <c r="P12" s="56">
        <v>3540000</v>
      </c>
      <c r="Q12" s="56">
        <v>6151076</v>
      </c>
    </row>
    <row r="13" spans="1:17" x14ac:dyDescent="0.25">
      <c r="A13" s="57" t="s">
        <v>81</v>
      </c>
      <c r="B13" s="56"/>
      <c r="C13" s="56"/>
      <c r="D13" s="56">
        <v>80000</v>
      </c>
      <c r="E13" s="56"/>
      <c r="F13" s="56"/>
      <c r="G13" s="56"/>
      <c r="H13" s="56"/>
      <c r="I13" s="56">
        <v>3000</v>
      </c>
      <c r="J13" s="56">
        <v>700</v>
      </c>
      <c r="K13" s="56">
        <v>289450</v>
      </c>
      <c r="L13" s="56">
        <v>233850</v>
      </c>
      <c r="M13" s="56"/>
      <c r="N13" s="56">
        <v>91750</v>
      </c>
      <c r="O13" s="56"/>
      <c r="P13" s="56">
        <v>400000</v>
      </c>
      <c r="Q13" s="56">
        <v>1098750</v>
      </c>
    </row>
    <row r="14" spans="1:17" x14ac:dyDescent="0.25">
      <c r="A14" s="57" t="s">
        <v>15</v>
      </c>
      <c r="B14" s="56"/>
      <c r="C14" s="56"/>
      <c r="D14" s="56"/>
      <c r="E14" s="56"/>
      <c r="F14" s="56"/>
      <c r="G14" s="56"/>
      <c r="H14" s="56"/>
      <c r="I14" s="56"/>
      <c r="J14" s="56"/>
      <c r="K14" s="56">
        <v>113600</v>
      </c>
      <c r="L14" s="56">
        <v>49600</v>
      </c>
      <c r="M14" s="56"/>
      <c r="N14" s="56"/>
      <c r="O14" s="56"/>
      <c r="P14" s="56">
        <v>260000</v>
      </c>
      <c r="Q14" s="56">
        <v>423200</v>
      </c>
    </row>
    <row r="15" spans="1:17" x14ac:dyDescent="0.25">
      <c r="A15" s="57" t="s">
        <v>34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>
        <v>50000</v>
      </c>
      <c r="Q15" s="56">
        <v>50000</v>
      </c>
    </row>
    <row r="16" spans="1:17" x14ac:dyDescent="0.25">
      <c r="A16" s="57" t="s">
        <v>9</v>
      </c>
      <c r="B16" s="56"/>
      <c r="C16" s="56"/>
      <c r="D16" s="56">
        <v>115000</v>
      </c>
      <c r="E16" s="56">
        <v>29000</v>
      </c>
      <c r="F16" s="56">
        <v>111794</v>
      </c>
      <c r="G16" s="56">
        <v>235322</v>
      </c>
      <c r="H16" s="56"/>
      <c r="I16" s="56">
        <v>426500</v>
      </c>
      <c r="J16" s="56">
        <v>6800</v>
      </c>
      <c r="K16" s="56">
        <v>115500</v>
      </c>
      <c r="L16" s="56"/>
      <c r="M16" s="56"/>
      <c r="N16" s="56"/>
      <c r="O16" s="56"/>
      <c r="P16" s="56">
        <v>280000</v>
      </c>
      <c r="Q16" s="56">
        <v>1319916</v>
      </c>
    </row>
    <row r="17" spans="1:17" x14ac:dyDescent="0.25">
      <c r="A17" s="57" t="s">
        <v>65</v>
      </c>
      <c r="B17" s="56"/>
      <c r="C17" s="56"/>
      <c r="D17" s="56">
        <v>127210</v>
      </c>
      <c r="E17" s="56"/>
      <c r="F17" s="56">
        <v>2000</v>
      </c>
      <c r="G17" s="56"/>
      <c r="H17" s="56">
        <v>14000</v>
      </c>
      <c r="I17" s="56"/>
      <c r="J17" s="56"/>
      <c r="K17" s="56">
        <v>85500</v>
      </c>
      <c r="L17" s="56">
        <v>370500</v>
      </c>
      <c r="M17" s="56">
        <v>100000</v>
      </c>
      <c r="N17" s="56"/>
      <c r="O17" s="56"/>
      <c r="P17" s="56">
        <v>2550000</v>
      </c>
      <c r="Q17" s="56">
        <v>3249210</v>
      </c>
    </row>
    <row r="18" spans="1:17" x14ac:dyDescent="0.25">
      <c r="A18" s="57" t="s">
        <v>31</v>
      </c>
      <c r="B18" s="56"/>
      <c r="C18" s="56">
        <v>10000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>
        <v>10000</v>
      </c>
    </row>
    <row r="19" spans="1:17" x14ac:dyDescent="0.25">
      <c r="A19" s="6" t="s">
        <v>215</v>
      </c>
      <c r="B19" s="56"/>
      <c r="C19" s="56"/>
      <c r="D19" s="56"/>
      <c r="E19" s="56"/>
      <c r="F19" s="56"/>
      <c r="G19" s="56">
        <v>250000</v>
      </c>
      <c r="H19" s="56"/>
      <c r="I19" s="56"/>
      <c r="J19" s="56"/>
      <c r="K19" s="56"/>
      <c r="L19" s="56"/>
      <c r="M19" s="56"/>
      <c r="N19" s="56"/>
      <c r="O19" s="56"/>
      <c r="P19" s="56"/>
      <c r="Q19" s="56">
        <v>250000</v>
      </c>
    </row>
    <row r="20" spans="1:17" x14ac:dyDescent="0.25">
      <c r="A20" s="57" t="s">
        <v>9</v>
      </c>
      <c r="B20" s="56"/>
      <c r="C20" s="56"/>
      <c r="D20" s="56"/>
      <c r="E20" s="56"/>
      <c r="F20" s="56"/>
      <c r="G20" s="56">
        <v>250000</v>
      </c>
      <c r="H20" s="56"/>
      <c r="I20" s="56"/>
      <c r="J20" s="56"/>
      <c r="K20" s="56"/>
      <c r="L20" s="56"/>
      <c r="M20" s="56"/>
      <c r="N20" s="56"/>
      <c r="O20" s="56"/>
      <c r="P20" s="56"/>
      <c r="Q20" s="56">
        <v>250000</v>
      </c>
    </row>
    <row r="21" spans="1:17" x14ac:dyDescent="0.25">
      <c r="A21" s="6" t="s">
        <v>38</v>
      </c>
      <c r="B21" s="56"/>
      <c r="C21" s="56">
        <v>10000</v>
      </c>
      <c r="D21" s="56">
        <v>918710</v>
      </c>
      <c r="E21" s="56">
        <v>29000</v>
      </c>
      <c r="F21" s="56">
        <v>156518</v>
      </c>
      <c r="G21" s="56">
        <v>523642</v>
      </c>
      <c r="H21" s="56">
        <v>115650</v>
      </c>
      <c r="I21" s="56">
        <v>429500</v>
      </c>
      <c r="J21" s="56">
        <v>11100</v>
      </c>
      <c r="K21" s="56">
        <v>717146</v>
      </c>
      <c r="L21" s="56">
        <v>653950</v>
      </c>
      <c r="M21" s="56">
        <v>100000</v>
      </c>
      <c r="N21" s="56">
        <v>91750</v>
      </c>
      <c r="O21" s="56"/>
      <c r="P21" s="56">
        <v>4440000</v>
      </c>
      <c r="Q21" s="56">
        <v>8196966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tabSelected="1" workbookViewId="0">
      <selection activeCell="B11" sqref="B11"/>
    </sheetView>
  </sheetViews>
  <sheetFormatPr baseColWidth="10" defaultRowHeight="15" x14ac:dyDescent="0.25"/>
  <cols>
    <col min="1" max="1" width="21" bestFit="1" customWidth="1"/>
    <col min="2" max="2" width="15.85546875" customWidth="1"/>
  </cols>
  <sheetData>
    <row r="3" spans="1:2" x14ac:dyDescent="0.25">
      <c r="A3" s="55" t="s">
        <v>36</v>
      </c>
      <c r="B3" t="s">
        <v>37</v>
      </c>
    </row>
    <row r="4" spans="1:2" x14ac:dyDescent="0.25">
      <c r="A4" s="6" t="s">
        <v>18</v>
      </c>
      <c r="B4" s="56">
        <v>139124</v>
      </c>
    </row>
    <row r="5" spans="1:2" x14ac:dyDescent="0.25">
      <c r="A5" s="6" t="s">
        <v>16</v>
      </c>
      <c r="B5" s="56">
        <v>175900</v>
      </c>
    </row>
    <row r="6" spans="1:2" x14ac:dyDescent="0.25">
      <c r="A6" s="6" t="s">
        <v>19</v>
      </c>
      <c r="B6" s="56">
        <v>1477500</v>
      </c>
    </row>
    <row r="7" spans="1:2" x14ac:dyDescent="0.25">
      <c r="A7" s="6" t="s">
        <v>26</v>
      </c>
      <c r="B7" s="56">
        <v>827110</v>
      </c>
    </row>
    <row r="8" spans="1:2" x14ac:dyDescent="0.25">
      <c r="A8" s="6" t="s">
        <v>11</v>
      </c>
      <c r="B8" s="56">
        <v>186196</v>
      </c>
    </row>
    <row r="9" spans="1:2" x14ac:dyDescent="0.25">
      <c r="A9" s="6" t="s">
        <v>17</v>
      </c>
      <c r="B9" s="56">
        <v>584242</v>
      </c>
    </row>
    <row r="10" spans="1:2" x14ac:dyDescent="0.25">
      <c r="A10" s="6" t="s">
        <v>33</v>
      </c>
      <c r="B10" s="56">
        <v>106494</v>
      </c>
    </row>
    <row r="11" spans="1:2" x14ac:dyDescent="0.25">
      <c r="A11" s="6" t="s">
        <v>28</v>
      </c>
      <c r="B11" s="56">
        <v>2500</v>
      </c>
    </row>
    <row r="12" spans="1:2" x14ac:dyDescent="0.25">
      <c r="A12" s="6" t="s">
        <v>40</v>
      </c>
      <c r="B12" s="56"/>
    </row>
    <row r="13" spans="1:2" x14ac:dyDescent="0.25">
      <c r="A13" s="6" t="s">
        <v>67</v>
      </c>
      <c r="B13" s="56">
        <v>1234750</v>
      </c>
    </row>
    <row r="14" spans="1:2" x14ac:dyDescent="0.25">
      <c r="A14" s="6" t="s">
        <v>102</v>
      </c>
      <c r="B14" s="56">
        <v>475900</v>
      </c>
    </row>
    <row r="15" spans="1:2" x14ac:dyDescent="0.25">
      <c r="A15" s="6" t="s">
        <v>123</v>
      </c>
      <c r="B15" s="56">
        <v>45700</v>
      </c>
    </row>
    <row r="16" spans="1:2" x14ac:dyDescent="0.25">
      <c r="A16" s="6" t="s">
        <v>126</v>
      </c>
      <c r="B16" s="56">
        <v>51550</v>
      </c>
    </row>
    <row r="17" spans="1:2" x14ac:dyDescent="0.25">
      <c r="A17" s="6" t="s">
        <v>129</v>
      </c>
      <c r="B17" s="56">
        <v>2840000</v>
      </c>
    </row>
    <row r="18" spans="1:2" x14ac:dyDescent="0.25">
      <c r="A18" s="6" t="s">
        <v>334</v>
      </c>
      <c r="B18" s="56">
        <v>50000</v>
      </c>
    </row>
    <row r="19" spans="1:2" x14ac:dyDescent="0.25">
      <c r="A19" s="6" t="s">
        <v>38</v>
      </c>
      <c r="B19" s="56">
        <v>8196966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7"/>
  <sheetViews>
    <sheetView zoomScale="96" zoomScaleNormal="96" workbookViewId="0">
      <selection activeCell="B175" sqref="B175"/>
    </sheetView>
  </sheetViews>
  <sheetFormatPr baseColWidth="10" defaultColWidth="13.7109375" defaultRowHeight="15" x14ac:dyDescent="0.25"/>
  <cols>
    <col min="2" max="2" width="49.5703125" customWidth="1"/>
    <col min="3" max="3" width="19.28515625" customWidth="1"/>
    <col min="4" max="4" width="15.5703125" customWidth="1"/>
    <col min="5" max="5" width="24.140625" style="18" customWidth="1"/>
    <col min="7" max="7" width="15.5703125" customWidth="1"/>
    <col min="8" max="8" width="16.7109375" customWidth="1"/>
  </cols>
  <sheetData>
    <row r="1" spans="1:27" s="1" customFormat="1" ht="42" customHeight="1" thickBot="1" x14ac:dyDescent="0.3">
      <c r="A1" s="2" t="s">
        <v>0</v>
      </c>
      <c r="B1" s="3" t="s">
        <v>1</v>
      </c>
      <c r="C1" s="3" t="s">
        <v>2</v>
      </c>
      <c r="D1" s="3" t="s">
        <v>3</v>
      </c>
      <c r="E1" s="15" t="s">
        <v>4</v>
      </c>
      <c r="F1" s="3" t="s">
        <v>5</v>
      </c>
      <c r="G1" s="3" t="s">
        <v>6</v>
      </c>
      <c r="H1" s="3" t="s">
        <v>7</v>
      </c>
      <c r="I1" s="4" t="s">
        <v>8</v>
      </c>
    </row>
    <row r="2" spans="1:27" x14ac:dyDescent="0.25">
      <c r="A2" s="51">
        <v>42676</v>
      </c>
      <c r="B2" s="45" t="s">
        <v>72</v>
      </c>
      <c r="C2" s="46" t="s">
        <v>13</v>
      </c>
      <c r="D2" s="45" t="s">
        <v>9</v>
      </c>
      <c r="E2" s="26">
        <v>2500</v>
      </c>
      <c r="F2" s="45" t="s">
        <v>17</v>
      </c>
      <c r="G2" s="46" t="s">
        <v>25</v>
      </c>
      <c r="H2" s="48" t="s">
        <v>73</v>
      </c>
      <c r="I2" s="49" t="s">
        <v>14</v>
      </c>
    </row>
    <row r="3" spans="1:27" x14ac:dyDescent="0.25">
      <c r="A3" s="103">
        <v>42676</v>
      </c>
      <c r="B3" s="45" t="s">
        <v>74</v>
      </c>
      <c r="C3" s="52" t="s">
        <v>27</v>
      </c>
      <c r="D3" s="45" t="s">
        <v>9</v>
      </c>
      <c r="E3" s="27">
        <v>50000</v>
      </c>
      <c r="F3" s="45" t="s">
        <v>19</v>
      </c>
      <c r="G3" s="46" t="s">
        <v>25</v>
      </c>
      <c r="H3" s="48" t="s">
        <v>75</v>
      </c>
      <c r="I3" s="53" t="s">
        <v>10</v>
      </c>
    </row>
    <row r="4" spans="1:27" x14ac:dyDescent="0.25">
      <c r="A4" s="103">
        <v>42676</v>
      </c>
      <c r="B4" s="45" t="s">
        <v>76</v>
      </c>
      <c r="C4" s="52" t="s">
        <v>27</v>
      </c>
      <c r="D4" s="45" t="s">
        <v>9</v>
      </c>
      <c r="E4" s="27">
        <v>175000</v>
      </c>
      <c r="F4" s="45" t="s">
        <v>19</v>
      </c>
      <c r="G4" s="46" t="s">
        <v>25</v>
      </c>
      <c r="H4" s="48" t="s">
        <v>77</v>
      </c>
      <c r="I4" s="53" t="s">
        <v>10</v>
      </c>
    </row>
    <row r="5" spans="1:27" x14ac:dyDescent="0.25">
      <c r="A5" s="103">
        <v>42676</v>
      </c>
      <c r="B5" s="45" t="s">
        <v>78</v>
      </c>
      <c r="C5" s="52" t="s">
        <v>27</v>
      </c>
      <c r="D5" s="45" t="s">
        <v>9</v>
      </c>
      <c r="E5" s="27">
        <v>75000</v>
      </c>
      <c r="F5" s="45" t="s">
        <v>19</v>
      </c>
      <c r="G5" s="46" t="s">
        <v>25</v>
      </c>
      <c r="H5" s="48" t="s">
        <v>79</v>
      </c>
      <c r="I5" s="53" t="s">
        <v>10</v>
      </c>
    </row>
    <row r="6" spans="1:27" x14ac:dyDescent="0.25">
      <c r="A6" s="44">
        <v>42676</v>
      </c>
      <c r="B6" s="45" t="s">
        <v>80</v>
      </c>
      <c r="C6" s="46" t="s">
        <v>13</v>
      </c>
      <c r="D6" s="45" t="s">
        <v>81</v>
      </c>
      <c r="E6" s="26">
        <v>2500</v>
      </c>
      <c r="F6" s="47" t="s">
        <v>11</v>
      </c>
      <c r="G6" s="46" t="s">
        <v>25</v>
      </c>
      <c r="H6" s="50" t="s">
        <v>82</v>
      </c>
      <c r="I6" s="49" t="s">
        <v>14</v>
      </c>
    </row>
    <row r="7" spans="1:27" x14ac:dyDescent="0.25">
      <c r="A7" s="44">
        <v>42676</v>
      </c>
      <c r="B7" s="45" t="s">
        <v>83</v>
      </c>
      <c r="C7" s="46" t="s">
        <v>24</v>
      </c>
      <c r="D7" s="45" t="s">
        <v>9</v>
      </c>
      <c r="E7" s="26">
        <v>38320</v>
      </c>
      <c r="F7" s="45" t="s">
        <v>17</v>
      </c>
      <c r="G7" s="46" t="s">
        <v>25</v>
      </c>
      <c r="H7" s="48" t="s">
        <v>73</v>
      </c>
      <c r="I7" s="49" t="s">
        <v>14</v>
      </c>
      <c r="AA7" s="14">
        <v>13000</v>
      </c>
    </row>
    <row r="8" spans="1:27" x14ac:dyDescent="0.25">
      <c r="A8" s="103">
        <v>42677</v>
      </c>
      <c r="B8" s="45" t="s">
        <v>84</v>
      </c>
      <c r="C8" s="45" t="s">
        <v>20</v>
      </c>
      <c r="D8" s="45" t="s">
        <v>9</v>
      </c>
      <c r="E8" s="26">
        <v>101650</v>
      </c>
      <c r="F8" s="45" t="s">
        <v>67</v>
      </c>
      <c r="G8" s="46" t="s">
        <v>25</v>
      </c>
      <c r="H8" s="48" t="s">
        <v>85</v>
      </c>
      <c r="I8" s="53" t="s">
        <v>10</v>
      </c>
      <c r="AA8" s="14"/>
    </row>
    <row r="9" spans="1:27" x14ac:dyDescent="0.25">
      <c r="A9" s="103">
        <v>42677</v>
      </c>
      <c r="B9" s="45" t="s">
        <v>23</v>
      </c>
      <c r="C9" s="46" t="s">
        <v>13</v>
      </c>
      <c r="D9" s="45" t="s">
        <v>9</v>
      </c>
      <c r="E9" s="104">
        <v>2500</v>
      </c>
      <c r="F9" s="45" t="s">
        <v>17</v>
      </c>
      <c r="G9" s="46" t="s">
        <v>25</v>
      </c>
      <c r="H9" s="48" t="s">
        <v>86</v>
      </c>
      <c r="I9" s="105" t="s">
        <v>14</v>
      </c>
      <c r="AA9" s="14"/>
    </row>
    <row r="10" spans="1:27" x14ac:dyDescent="0.25">
      <c r="A10" s="103">
        <v>42677</v>
      </c>
      <c r="B10" s="45" t="s">
        <v>87</v>
      </c>
      <c r="C10" s="46" t="s">
        <v>13</v>
      </c>
      <c r="D10" s="45" t="s">
        <v>9</v>
      </c>
      <c r="E10" s="104">
        <v>2500</v>
      </c>
      <c r="F10" s="45" t="s">
        <v>28</v>
      </c>
      <c r="G10" s="46" t="s">
        <v>25</v>
      </c>
      <c r="H10" s="48" t="s">
        <v>86</v>
      </c>
      <c r="I10" s="105" t="s">
        <v>14</v>
      </c>
      <c r="J10" s="7"/>
      <c r="K10" s="7"/>
      <c r="L10" s="7"/>
      <c r="M10" s="7"/>
      <c r="N10" s="33"/>
      <c r="AA10" s="14">
        <v>13000</v>
      </c>
    </row>
    <row r="11" spans="1:27" x14ac:dyDescent="0.25">
      <c r="A11" s="103">
        <v>42677</v>
      </c>
      <c r="B11" s="45" t="s">
        <v>88</v>
      </c>
      <c r="C11" s="106" t="s">
        <v>27</v>
      </c>
      <c r="D11" s="45" t="s">
        <v>9</v>
      </c>
      <c r="E11" s="104">
        <v>100000</v>
      </c>
      <c r="F11" s="45" t="s">
        <v>19</v>
      </c>
      <c r="G11" s="46" t="s">
        <v>25</v>
      </c>
      <c r="H11" s="48" t="s">
        <v>89</v>
      </c>
      <c r="I11" s="53" t="s">
        <v>10</v>
      </c>
      <c r="J11" s="7"/>
      <c r="K11" s="7"/>
      <c r="L11" s="7"/>
      <c r="M11" s="7"/>
      <c r="N11" s="34"/>
      <c r="AA11" s="14">
        <v>11000</v>
      </c>
    </row>
    <row r="12" spans="1:27" x14ac:dyDescent="0.25">
      <c r="A12" s="103">
        <v>42677</v>
      </c>
      <c r="B12" s="45" t="s">
        <v>90</v>
      </c>
      <c r="C12" s="46" t="s">
        <v>13</v>
      </c>
      <c r="D12" s="45" t="s">
        <v>9</v>
      </c>
      <c r="E12" s="26">
        <v>35096</v>
      </c>
      <c r="F12" s="107" t="s">
        <v>11</v>
      </c>
      <c r="G12" s="46" t="s">
        <v>25</v>
      </c>
      <c r="H12" s="48" t="s">
        <v>91</v>
      </c>
      <c r="I12" s="105" t="s">
        <v>14</v>
      </c>
      <c r="J12" s="7"/>
      <c r="K12" s="7"/>
      <c r="L12" s="7"/>
      <c r="M12" s="7"/>
      <c r="N12" s="34"/>
      <c r="AA12" s="14"/>
    </row>
    <row r="13" spans="1:27" x14ac:dyDescent="0.25">
      <c r="A13" s="103">
        <v>42677</v>
      </c>
      <c r="B13" s="45" t="s">
        <v>92</v>
      </c>
      <c r="C13" s="46" t="s">
        <v>13</v>
      </c>
      <c r="D13" s="45" t="s">
        <v>9</v>
      </c>
      <c r="E13" s="104">
        <v>6000</v>
      </c>
      <c r="F13" s="45" t="s">
        <v>18</v>
      </c>
      <c r="G13" s="46" t="s">
        <v>25</v>
      </c>
      <c r="H13" s="48" t="s">
        <v>93</v>
      </c>
      <c r="I13" s="105" t="s">
        <v>14</v>
      </c>
      <c r="J13" s="20"/>
      <c r="K13" s="20"/>
      <c r="L13" s="20"/>
      <c r="M13" s="20"/>
      <c r="N13" s="34"/>
      <c r="AA13" s="14">
        <v>10000</v>
      </c>
    </row>
    <row r="14" spans="1:27" x14ac:dyDescent="0.25">
      <c r="A14" s="103">
        <v>42677</v>
      </c>
      <c r="B14" s="45" t="s">
        <v>94</v>
      </c>
      <c r="C14" s="106" t="s">
        <v>95</v>
      </c>
      <c r="D14" s="45" t="s">
        <v>9</v>
      </c>
      <c r="E14" s="27">
        <v>42724</v>
      </c>
      <c r="F14" s="45" t="s">
        <v>18</v>
      </c>
      <c r="G14" s="46" t="s">
        <v>25</v>
      </c>
      <c r="H14" s="48" t="s">
        <v>93</v>
      </c>
      <c r="I14" s="105" t="s">
        <v>14</v>
      </c>
      <c r="J14" s="35"/>
      <c r="K14" s="35"/>
      <c r="L14" s="7"/>
      <c r="M14" s="7"/>
      <c r="N14" s="34"/>
      <c r="AA14" s="14"/>
    </row>
    <row r="15" spans="1:27" x14ac:dyDescent="0.25">
      <c r="A15" s="103">
        <v>42677</v>
      </c>
      <c r="B15" s="45" t="s">
        <v>96</v>
      </c>
      <c r="C15" s="106" t="s">
        <v>27</v>
      </c>
      <c r="D15" s="45" t="s">
        <v>9</v>
      </c>
      <c r="E15" s="27">
        <v>6000</v>
      </c>
      <c r="F15" s="45" t="s">
        <v>18</v>
      </c>
      <c r="G15" s="46" t="s">
        <v>25</v>
      </c>
      <c r="H15" s="48" t="s">
        <v>93</v>
      </c>
      <c r="I15" s="105" t="s">
        <v>14</v>
      </c>
      <c r="J15" s="35"/>
      <c r="K15" s="35"/>
      <c r="L15" s="7"/>
      <c r="M15" s="7"/>
      <c r="N15" s="34"/>
      <c r="AA15" s="14"/>
    </row>
    <row r="16" spans="1:27" x14ac:dyDescent="0.25">
      <c r="A16" s="103">
        <v>42677</v>
      </c>
      <c r="B16" s="45" t="s">
        <v>97</v>
      </c>
      <c r="C16" s="106" t="s">
        <v>27</v>
      </c>
      <c r="D16" s="45" t="s">
        <v>9</v>
      </c>
      <c r="E16" s="27">
        <v>23600</v>
      </c>
      <c r="F16" s="45" t="s">
        <v>18</v>
      </c>
      <c r="G16" s="46" t="s">
        <v>25</v>
      </c>
      <c r="H16" s="48" t="s">
        <v>93</v>
      </c>
      <c r="I16" s="105" t="s">
        <v>14</v>
      </c>
      <c r="J16" s="9"/>
      <c r="K16" s="9"/>
      <c r="N16" s="14"/>
      <c r="AA16" s="14"/>
    </row>
    <row r="17" spans="1:27" x14ac:dyDescent="0.25">
      <c r="A17" s="103">
        <v>42677</v>
      </c>
      <c r="B17" s="45" t="s">
        <v>92</v>
      </c>
      <c r="C17" s="46" t="s">
        <v>13</v>
      </c>
      <c r="D17" s="45" t="s">
        <v>9</v>
      </c>
      <c r="E17" s="104">
        <v>6000</v>
      </c>
      <c r="F17" s="45" t="s">
        <v>18</v>
      </c>
      <c r="G17" s="46" t="s">
        <v>25</v>
      </c>
      <c r="H17" s="48" t="s">
        <v>93</v>
      </c>
      <c r="I17" s="105" t="s">
        <v>14</v>
      </c>
      <c r="J17" s="35"/>
      <c r="K17" s="35"/>
      <c r="N17" s="14"/>
      <c r="AA17" s="14">
        <v>53500</v>
      </c>
    </row>
    <row r="18" spans="1:27" x14ac:dyDescent="0.25">
      <c r="A18" s="103">
        <v>42677</v>
      </c>
      <c r="B18" s="45" t="s">
        <v>98</v>
      </c>
      <c r="C18" s="106" t="s">
        <v>27</v>
      </c>
      <c r="D18" s="45" t="s">
        <v>9</v>
      </c>
      <c r="E18" s="27">
        <v>5000</v>
      </c>
      <c r="F18" s="107" t="s">
        <v>33</v>
      </c>
      <c r="G18" s="46" t="s">
        <v>25</v>
      </c>
      <c r="H18" s="48" t="s">
        <v>99</v>
      </c>
      <c r="I18" s="105" t="s">
        <v>14</v>
      </c>
      <c r="J18" s="35"/>
      <c r="K18" s="35"/>
      <c r="N18" s="14"/>
      <c r="AA18" s="14">
        <v>8500</v>
      </c>
    </row>
    <row r="19" spans="1:27" x14ac:dyDescent="0.25">
      <c r="A19" s="108">
        <v>42677</v>
      </c>
      <c r="B19" s="45" t="s">
        <v>100</v>
      </c>
      <c r="C19" s="46" t="s">
        <v>68</v>
      </c>
      <c r="D19" s="107" t="s">
        <v>65</v>
      </c>
      <c r="E19" s="26">
        <v>900000</v>
      </c>
      <c r="F19" s="45" t="s">
        <v>67</v>
      </c>
      <c r="G19" s="46" t="s">
        <v>25</v>
      </c>
      <c r="H19" s="48" t="s">
        <v>85</v>
      </c>
      <c r="I19" s="53" t="s">
        <v>10</v>
      </c>
      <c r="J19" s="35"/>
      <c r="K19" s="35"/>
      <c r="N19" s="17"/>
      <c r="AA19" s="14">
        <v>10000</v>
      </c>
    </row>
    <row r="20" spans="1:27" x14ac:dyDescent="0.25">
      <c r="A20" s="103">
        <v>42678</v>
      </c>
      <c r="B20" s="45" t="s">
        <v>101</v>
      </c>
      <c r="C20" s="106" t="s">
        <v>22</v>
      </c>
      <c r="D20" s="45" t="s">
        <v>9</v>
      </c>
      <c r="E20" s="26">
        <v>1800</v>
      </c>
      <c r="F20" s="107" t="s">
        <v>102</v>
      </c>
      <c r="G20" s="46" t="s">
        <v>25</v>
      </c>
      <c r="H20" s="48" t="s">
        <v>103</v>
      </c>
      <c r="I20" s="53" t="s">
        <v>10</v>
      </c>
      <c r="J20" s="35"/>
      <c r="K20" s="9"/>
      <c r="N20" s="17"/>
      <c r="AA20" s="17"/>
    </row>
    <row r="21" spans="1:27" x14ac:dyDescent="0.25">
      <c r="A21" s="44">
        <v>42678</v>
      </c>
      <c r="B21" s="45" t="s">
        <v>104</v>
      </c>
      <c r="C21" s="52" t="s">
        <v>27</v>
      </c>
      <c r="D21" s="45" t="s">
        <v>9</v>
      </c>
      <c r="E21" s="26">
        <v>45200</v>
      </c>
      <c r="F21" s="45" t="s">
        <v>26</v>
      </c>
      <c r="G21" s="46" t="s">
        <v>25</v>
      </c>
      <c r="H21" s="48" t="s">
        <v>105</v>
      </c>
      <c r="I21" s="53" t="s">
        <v>10</v>
      </c>
      <c r="J21" s="35"/>
      <c r="K21" s="9"/>
      <c r="N21" s="17"/>
      <c r="AA21" s="17"/>
    </row>
    <row r="22" spans="1:27" x14ac:dyDescent="0.25">
      <c r="A22" s="44">
        <v>42678</v>
      </c>
      <c r="B22" s="45" t="s">
        <v>106</v>
      </c>
      <c r="C22" s="52" t="s">
        <v>27</v>
      </c>
      <c r="D22" s="45" t="s">
        <v>9</v>
      </c>
      <c r="E22" s="26">
        <v>26000</v>
      </c>
      <c r="F22" s="45" t="s">
        <v>26</v>
      </c>
      <c r="G22" s="46" t="s">
        <v>25</v>
      </c>
      <c r="H22" s="48" t="s">
        <v>105</v>
      </c>
      <c r="I22" s="53" t="s">
        <v>10</v>
      </c>
      <c r="J22" s="35"/>
      <c r="K22" s="35"/>
      <c r="N22" s="14"/>
      <c r="AA22" s="14">
        <v>69000</v>
      </c>
    </row>
    <row r="23" spans="1:27" x14ac:dyDescent="0.25">
      <c r="A23" s="44">
        <v>42678</v>
      </c>
      <c r="B23" s="45" t="s">
        <v>107</v>
      </c>
      <c r="C23" s="52" t="s">
        <v>27</v>
      </c>
      <c r="D23" s="45" t="s">
        <v>9</v>
      </c>
      <c r="E23" s="26">
        <v>84700</v>
      </c>
      <c r="F23" s="45" t="s">
        <v>26</v>
      </c>
      <c r="G23" s="46" t="s">
        <v>25</v>
      </c>
      <c r="H23" s="48" t="s">
        <v>105</v>
      </c>
      <c r="I23" s="53" t="s">
        <v>10</v>
      </c>
      <c r="J23" s="35"/>
      <c r="K23" s="35"/>
      <c r="N23" s="14"/>
      <c r="AA23" s="14"/>
    </row>
    <row r="24" spans="1:27" x14ac:dyDescent="0.25">
      <c r="A24" s="44">
        <v>42678</v>
      </c>
      <c r="B24" s="45" t="s">
        <v>108</v>
      </c>
      <c r="C24" s="46" t="s">
        <v>13</v>
      </c>
      <c r="D24" s="47" t="s">
        <v>65</v>
      </c>
      <c r="E24" s="26">
        <v>13000</v>
      </c>
      <c r="F24" s="45" t="s">
        <v>26</v>
      </c>
      <c r="G24" s="46" t="s">
        <v>25</v>
      </c>
      <c r="H24" s="48" t="s">
        <v>109</v>
      </c>
      <c r="I24" s="53" t="s">
        <v>10</v>
      </c>
      <c r="J24" s="35"/>
      <c r="K24" s="35"/>
      <c r="N24" s="14"/>
      <c r="AA24" s="14"/>
    </row>
    <row r="25" spans="1:27" x14ac:dyDescent="0.25">
      <c r="A25" s="103">
        <v>42681</v>
      </c>
      <c r="B25" s="45" t="s">
        <v>110</v>
      </c>
      <c r="C25" s="106" t="s">
        <v>22</v>
      </c>
      <c r="D25" s="45" t="s">
        <v>9</v>
      </c>
      <c r="E25" s="26">
        <v>1800</v>
      </c>
      <c r="F25" s="107" t="s">
        <v>102</v>
      </c>
      <c r="G25" s="46" t="s">
        <v>25</v>
      </c>
      <c r="H25" s="48" t="s">
        <v>111</v>
      </c>
      <c r="I25" s="53" t="s">
        <v>10</v>
      </c>
      <c r="J25" s="35"/>
      <c r="K25" s="35"/>
      <c r="N25" s="14"/>
      <c r="AA25" s="14"/>
    </row>
    <row r="26" spans="1:27" x14ac:dyDescent="0.25">
      <c r="A26" s="44">
        <v>42681</v>
      </c>
      <c r="B26" s="45" t="s">
        <v>112</v>
      </c>
      <c r="C26" s="46" t="s">
        <v>13</v>
      </c>
      <c r="D26" s="45" t="s">
        <v>9</v>
      </c>
      <c r="E26" s="54">
        <v>2000</v>
      </c>
      <c r="F26" s="45" t="s">
        <v>17</v>
      </c>
      <c r="G26" s="46" t="s">
        <v>25</v>
      </c>
      <c r="H26" s="48" t="s">
        <v>113</v>
      </c>
      <c r="I26" s="49" t="s">
        <v>14</v>
      </c>
      <c r="J26" s="9"/>
      <c r="K26" s="9"/>
      <c r="N26" s="14"/>
      <c r="AA26" s="14"/>
    </row>
    <row r="27" spans="1:27" x14ac:dyDescent="0.25">
      <c r="A27" s="44">
        <v>42681</v>
      </c>
      <c r="B27" s="45" t="s">
        <v>114</v>
      </c>
      <c r="C27" s="46" t="s">
        <v>13</v>
      </c>
      <c r="D27" s="45" t="s">
        <v>81</v>
      </c>
      <c r="E27" s="27">
        <v>6000</v>
      </c>
      <c r="F27" s="45" t="s">
        <v>18</v>
      </c>
      <c r="G27" s="46" t="s">
        <v>25</v>
      </c>
      <c r="H27" s="50" t="s">
        <v>115</v>
      </c>
      <c r="I27" s="49" t="s">
        <v>14</v>
      </c>
      <c r="J27" s="35"/>
      <c r="K27" s="9"/>
      <c r="N27" s="14"/>
      <c r="AA27" s="14"/>
    </row>
    <row r="28" spans="1:27" x14ac:dyDescent="0.25">
      <c r="A28" s="5">
        <v>42681</v>
      </c>
      <c r="B28" s="11" t="s">
        <v>32</v>
      </c>
      <c r="C28" s="19" t="s">
        <v>13</v>
      </c>
      <c r="D28" t="s">
        <v>15</v>
      </c>
      <c r="E28" s="18">
        <v>12500</v>
      </c>
      <c r="F28" s="11" t="s">
        <v>16</v>
      </c>
      <c r="G28" s="19" t="s">
        <v>25</v>
      </c>
      <c r="H28" s="21" t="s">
        <v>116</v>
      </c>
      <c r="I28" s="8" t="s">
        <v>14</v>
      </c>
      <c r="J28" s="35"/>
      <c r="K28" s="9"/>
      <c r="N28" s="14"/>
      <c r="AA28" s="14"/>
    </row>
    <row r="29" spans="1:27" x14ac:dyDescent="0.25">
      <c r="A29" s="44">
        <v>42681</v>
      </c>
      <c r="B29" s="45" t="s">
        <v>117</v>
      </c>
      <c r="C29" s="46" t="s">
        <v>13</v>
      </c>
      <c r="D29" s="45" t="s">
        <v>81</v>
      </c>
      <c r="E29" s="26">
        <v>12500</v>
      </c>
      <c r="F29" s="47" t="s">
        <v>11</v>
      </c>
      <c r="G29" s="46" t="s">
        <v>25</v>
      </c>
      <c r="H29" s="50" t="s">
        <v>118</v>
      </c>
      <c r="I29" s="49" t="s">
        <v>14</v>
      </c>
      <c r="J29" s="35"/>
      <c r="K29" s="9"/>
      <c r="N29" s="14"/>
      <c r="AA29" s="14"/>
    </row>
    <row r="30" spans="1:27" x14ac:dyDescent="0.25">
      <c r="A30" s="44">
        <v>42681</v>
      </c>
      <c r="B30" s="45" t="s">
        <v>119</v>
      </c>
      <c r="C30" s="46" t="s">
        <v>13</v>
      </c>
      <c r="D30" s="45" t="s">
        <v>9</v>
      </c>
      <c r="E30" s="54">
        <v>10000</v>
      </c>
      <c r="F30" s="45" t="s">
        <v>17</v>
      </c>
      <c r="G30" s="46" t="s">
        <v>25</v>
      </c>
      <c r="H30" s="48" t="s">
        <v>113</v>
      </c>
      <c r="I30" s="49" t="s">
        <v>14</v>
      </c>
      <c r="J30" s="35"/>
      <c r="K30" s="9"/>
      <c r="N30" s="14"/>
      <c r="AA30" s="14"/>
    </row>
    <row r="31" spans="1:27" x14ac:dyDescent="0.25">
      <c r="A31" s="44">
        <v>42681</v>
      </c>
      <c r="B31" s="45" t="s">
        <v>120</v>
      </c>
      <c r="C31" s="52" t="s">
        <v>27</v>
      </c>
      <c r="D31" s="45" t="s">
        <v>34</v>
      </c>
      <c r="E31" s="26">
        <v>2000</v>
      </c>
      <c r="F31" s="47" t="s">
        <v>33</v>
      </c>
      <c r="G31" s="46" t="s">
        <v>25</v>
      </c>
      <c r="H31" s="48" t="s">
        <v>121</v>
      </c>
      <c r="I31" s="49" t="s">
        <v>14</v>
      </c>
      <c r="J31" s="35"/>
      <c r="K31" s="9"/>
      <c r="N31" s="14"/>
      <c r="AA31" s="14"/>
    </row>
    <row r="32" spans="1:27" x14ac:dyDescent="0.25">
      <c r="A32" s="44">
        <v>42681</v>
      </c>
      <c r="B32" s="45" t="s">
        <v>122</v>
      </c>
      <c r="C32" s="52" t="s">
        <v>27</v>
      </c>
      <c r="D32" s="45" t="s">
        <v>81</v>
      </c>
      <c r="E32" s="39">
        <v>2000</v>
      </c>
      <c r="F32" s="11" t="s">
        <v>123</v>
      </c>
      <c r="G32" s="46" t="s">
        <v>25</v>
      </c>
      <c r="H32" s="48" t="s">
        <v>124</v>
      </c>
      <c r="I32" s="49" t="s">
        <v>14</v>
      </c>
      <c r="J32" s="35"/>
      <c r="K32" s="9"/>
      <c r="N32" s="14"/>
      <c r="AA32" s="14"/>
    </row>
    <row r="33" spans="1:27" x14ac:dyDescent="0.25">
      <c r="A33" s="44">
        <v>42681</v>
      </c>
      <c r="B33" s="45" t="s">
        <v>125</v>
      </c>
      <c r="C33" s="52" t="s">
        <v>27</v>
      </c>
      <c r="D33" s="45" t="s">
        <v>81</v>
      </c>
      <c r="E33" s="27">
        <v>2000</v>
      </c>
      <c r="F33" s="11" t="s">
        <v>126</v>
      </c>
      <c r="G33" s="46" t="s">
        <v>25</v>
      </c>
      <c r="H33" s="48" t="s">
        <v>127</v>
      </c>
      <c r="I33" s="49" t="s">
        <v>14</v>
      </c>
      <c r="J33" s="35"/>
      <c r="K33" s="9"/>
      <c r="N33" s="14"/>
      <c r="AA33" s="14"/>
    </row>
    <row r="34" spans="1:27" x14ac:dyDescent="0.25">
      <c r="A34" s="44">
        <v>42681</v>
      </c>
      <c r="B34" s="45" t="s">
        <v>128</v>
      </c>
      <c r="C34" s="19" t="s">
        <v>68</v>
      </c>
      <c r="D34" s="47" t="s">
        <v>65</v>
      </c>
      <c r="E34" s="18">
        <v>350000</v>
      </c>
      <c r="F34" s="9" t="s">
        <v>129</v>
      </c>
      <c r="G34" s="109" t="s">
        <v>130</v>
      </c>
      <c r="H34" s="48" t="s">
        <v>131</v>
      </c>
      <c r="I34" s="8" t="s">
        <v>14</v>
      </c>
      <c r="J34" s="7"/>
      <c r="K34" s="7"/>
      <c r="L34" s="7"/>
      <c r="N34" s="14"/>
    </row>
    <row r="35" spans="1:27" x14ac:dyDescent="0.25">
      <c r="A35" s="5">
        <v>42682</v>
      </c>
      <c r="B35" s="11" t="s">
        <v>132</v>
      </c>
      <c r="C35" s="52" t="s">
        <v>27</v>
      </c>
      <c r="D35" s="45" t="s">
        <v>9</v>
      </c>
      <c r="E35" s="27">
        <v>10000</v>
      </c>
      <c r="F35" s="45" t="s">
        <v>17</v>
      </c>
      <c r="G35" s="109" t="s">
        <v>130</v>
      </c>
      <c r="H35" s="48" t="s">
        <v>133</v>
      </c>
      <c r="I35" s="53" t="s">
        <v>10</v>
      </c>
      <c r="J35" s="35"/>
      <c r="K35" s="35"/>
      <c r="L35" s="7"/>
      <c r="N35" s="14"/>
    </row>
    <row r="36" spans="1:27" x14ac:dyDescent="0.25">
      <c r="A36" s="5">
        <v>42682</v>
      </c>
      <c r="B36" s="11" t="s">
        <v>134</v>
      </c>
      <c r="C36" s="52" t="s">
        <v>27</v>
      </c>
      <c r="D36" s="45" t="s">
        <v>9</v>
      </c>
      <c r="E36" s="27">
        <v>3000</v>
      </c>
      <c r="F36" s="45" t="s">
        <v>17</v>
      </c>
      <c r="G36" s="109" t="s">
        <v>130</v>
      </c>
      <c r="H36" s="48" t="s">
        <v>135</v>
      </c>
      <c r="I36" s="49" t="s">
        <v>14</v>
      </c>
      <c r="J36" s="9"/>
      <c r="K36" s="9"/>
      <c r="N36" s="14"/>
    </row>
    <row r="37" spans="1:27" x14ac:dyDescent="0.25">
      <c r="A37" s="5">
        <v>42682</v>
      </c>
      <c r="B37" s="45" t="s">
        <v>136</v>
      </c>
      <c r="C37" s="46" t="s">
        <v>13</v>
      </c>
      <c r="D37" s="45" t="s">
        <v>9</v>
      </c>
      <c r="E37" s="54">
        <v>1500</v>
      </c>
      <c r="F37" s="45" t="s">
        <v>17</v>
      </c>
      <c r="G37" s="109" t="s">
        <v>130</v>
      </c>
      <c r="H37" s="48" t="s">
        <v>135</v>
      </c>
      <c r="I37" s="49" t="s">
        <v>14</v>
      </c>
      <c r="J37" s="9"/>
      <c r="K37" s="9"/>
      <c r="N37" s="14"/>
    </row>
    <row r="38" spans="1:27" x14ac:dyDescent="0.25">
      <c r="A38" s="5">
        <v>42682</v>
      </c>
      <c r="B38" s="11" t="s">
        <v>137</v>
      </c>
      <c r="C38" s="52" t="s">
        <v>27</v>
      </c>
      <c r="D38" s="47" t="s">
        <v>65</v>
      </c>
      <c r="E38" s="16">
        <v>39750</v>
      </c>
      <c r="F38" s="45" t="s">
        <v>26</v>
      </c>
      <c r="G38" s="109" t="s">
        <v>130</v>
      </c>
      <c r="H38" s="48" t="s">
        <v>138</v>
      </c>
      <c r="I38" s="53" t="s">
        <v>10</v>
      </c>
      <c r="J38" s="9"/>
      <c r="K38" s="9"/>
      <c r="N38" s="14"/>
    </row>
    <row r="39" spans="1:27" x14ac:dyDescent="0.25">
      <c r="A39" s="5">
        <v>42682</v>
      </c>
      <c r="B39" s="45" t="s">
        <v>136</v>
      </c>
      <c r="C39" s="46" t="s">
        <v>13</v>
      </c>
      <c r="D39" s="45" t="s">
        <v>9</v>
      </c>
      <c r="E39" s="54">
        <v>1500</v>
      </c>
      <c r="F39" s="45" t="s">
        <v>17</v>
      </c>
      <c r="G39" s="109" t="s">
        <v>130</v>
      </c>
      <c r="H39" s="48" t="s">
        <v>135</v>
      </c>
      <c r="I39" s="49" t="s">
        <v>14</v>
      </c>
      <c r="J39" s="9"/>
      <c r="K39" s="9"/>
      <c r="N39" s="14"/>
    </row>
    <row r="40" spans="1:27" x14ac:dyDescent="0.25">
      <c r="A40" s="5">
        <v>42682</v>
      </c>
      <c r="B40" s="11" t="s">
        <v>139</v>
      </c>
      <c r="C40" s="52" t="s">
        <v>27</v>
      </c>
      <c r="D40" s="47" t="s">
        <v>65</v>
      </c>
      <c r="E40" s="14">
        <v>18000</v>
      </c>
      <c r="F40" s="45" t="s">
        <v>26</v>
      </c>
      <c r="G40" s="109" t="s">
        <v>130</v>
      </c>
      <c r="H40" s="48" t="s">
        <v>140</v>
      </c>
      <c r="I40" s="53" t="s">
        <v>10</v>
      </c>
      <c r="J40" s="9"/>
      <c r="K40" s="9"/>
      <c r="N40" s="14"/>
    </row>
    <row r="41" spans="1:27" x14ac:dyDescent="0.25">
      <c r="A41" s="5">
        <v>42682</v>
      </c>
      <c r="B41" s="11" t="s">
        <v>141</v>
      </c>
      <c r="C41" s="19" t="s">
        <v>13</v>
      </c>
      <c r="D41" t="s">
        <v>15</v>
      </c>
      <c r="E41" s="18">
        <v>4000</v>
      </c>
      <c r="F41" s="11" t="s">
        <v>16</v>
      </c>
      <c r="G41" s="109" t="s">
        <v>130</v>
      </c>
      <c r="H41" s="21" t="s">
        <v>142</v>
      </c>
      <c r="I41" s="8" t="s">
        <v>14</v>
      </c>
      <c r="J41" s="9"/>
      <c r="K41" s="9"/>
      <c r="N41" s="16"/>
    </row>
    <row r="42" spans="1:27" x14ac:dyDescent="0.25">
      <c r="A42" s="5">
        <v>42682</v>
      </c>
      <c r="B42" s="45" t="s">
        <v>143</v>
      </c>
      <c r="C42" s="52" t="s">
        <v>27</v>
      </c>
      <c r="D42" s="45" t="s">
        <v>9</v>
      </c>
      <c r="E42" s="16">
        <v>2000</v>
      </c>
      <c r="F42" s="45" t="s">
        <v>17</v>
      </c>
      <c r="G42" s="109" t="s">
        <v>130</v>
      </c>
      <c r="H42" s="48" t="s">
        <v>135</v>
      </c>
      <c r="I42" s="49" t="s">
        <v>14</v>
      </c>
      <c r="J42" s="9"/>
      <c r="K42" s="9"/>
      <c r="N42" s="16"/>
    </row>
    <row r="43" spans="1:27" x14ac:dyDescent="0.25">
      <c r="A43" s="5">
        <v>42682</v>
      </c>
      <c r="B43" s="11" t="s">
        <v>144</v>
      </c>
      <c r="C43" s="19" t="s">
        <v>41</v>
      </c>
      <c r="D43" s="45" t="s">
        <v>81</v>
      </c>
      <c r="E43" s="16">
        <v>2000</v>
      </c>
      <c r="F43" s="11" t="s">
        <v>123</v>
      </c>
      <c r="G43" s="109" t="s">
        <v>130</v>
      </c>
      <c r="H43" s="48" t="s">
        <v>145</v>
      </c>
      <c r="I43" s="49" t="s">
        <v>14</v>
      </c>
      <c r="J43" s="9"/>
      <c r="K43" s="28"/>
      <c r="L43" s="28"/>
      <c r="M43" s="28"/>
      <c r="N43" s="14"/>
    </row>
    <row r="44" spans="1:27" x14ac:dyDescent="0.25">
      <c r="A44" s="5">
        <v>42682</v>
      </c>
      <c r="B44" s="45" t="s">
        <v>146</v>
      </c>
      <c r="C44" s="19" t="s">
        <v>13</v>
      </c>
      <c r="D44" s="45" t="s">
        <v>81</v>
      </c>
      <c r="E44" s="26">
        <v>2000</v>
      </c>
      <c r="F44" s="11" t="s">
        <v>123</v>
      </c>
      <c r="G44" s="109" t="s">
        <v>130</v>
      </c>
      <c r="H44" s="48" t="s">
        <v>135</v>
      </c>
      <c r="I44" s="49" t="s">
        <v>14</v>
      </c>
      <c r="J44" s="9"/>
      <c r="K44" s="28"/>
      <c r="L44" s="28"/>
      <c r="M44" s="28"/>
      <c r="N44" s="14"/>
    </row>
    <row r="45" spans="1:27" x14ac:dyDescent="0.25">
      <c r="A45" s="5">
        <v>42682</v>
      </c>
      <c r="B45" s="45" t="s">
        <v>147</v>
      </c>
      <c r="C45" s="19" t="s">
        <v>13</v>
      </c>
      <c r="D45" s="45" t="s">
        <v>81</v>
      </c>
      <c r="E45" s="26">
        <v>2000</v>
      </c>
      <c r="F45" s="11" t="s">
        <v>126</v>
      </c>
      <c r="G45" s="109" t="s">
        <v>130</v>
      </c>
      <c r="H45" s="48" t="s">
        <v>135</v>
      </c>
      <c r="I45" s="49" t="s">
        <v>14</v>
      </c>
      <c r="J45" s="35"/>
      <c r="K45" s="28"/>
      <c r="L45" s="28"/>
      <c r="M45" s="28"/>
      <c r="N45" s="14"/>
    </row>
    <row r="46" spans="1:27" x14ac:dyDescent="0.25">
      <c r="A46" s="5">
        <v>42682</v>
      </c>
      <c r="B46" s="45" t="s">
        <v>148</v>
      </c>
      <c r="C46" s="19" t="s">
        <v>29</v>
      </c>
      <c r="D46" s="45" t="s">
        <v>9</v>
      </c>
      <c r="E46" s="26">
        <v>29000</v>
      </c>
      <c r="F46" s="45" t="s">
        <v>17</v>
      </c>
      <c r="G46" s="109" t="s">
        <v>130</v>
      </c>
      <c r="H46" s="48" t="s">
        <v>135</v>
      </c>
      <c r="I46" s="53" t="s">
        <v>10</v>
      </c>
      <c r="J46" s="9"/>
      <c r="K46" s="9"/>
      <c r="N46" s="17"/>
    </row>
    <row r="47" spans="1:27" x14ac:dyDescent="0.25">
      <c r="A47" s="5">
        <v>42682</v>
      </c>
      <c r="B47" s="45" t="s">
        <v>149</v>
      </c>
      <c r="C47" s="19" t="s">
        <v>13</v>
      </c>
      <c r="D47" s="45" t="s">
        <v>9</v>
      </c>
      <c r="E47" s="26">
        <v>4000</v>
      </c>
      <c r="F47" s="45" t="s">
        <v>17</v>
      </c>
      <c r="G47" s="109" t="s">
        <v>130</v>
      </c>
      <c r="H47" s="48" t="s">
        <v>135</v>
      </c>
      <c r="I47" s="49" t="s">
        <v>14</v>
      </c>
      <c r="J47" s="9"/>
      <c r="K47" s="9"/>
      <c r="N47" s="14"/>
    </row>
    <row r="48" spans="1:27" x14ac:dyDescent="0.25">
      <c r="A48" s="5">
        <v>42683</v>
      </c>
      <c r="B48" s="11" t="s">
        <v>150</v>
      </c>
      <c r="C48" s="52" t="s">
        <v>95</v>
      </c>
      <c r="D48" s="45" t="s">
        <v>9</v>
      </c>
      <c r="E48" s="39">
        <v>44494</v>
      </c>
      <c r="F48" s="47" t="s">
        <v>33</v>
      </c>
      <c r="G48" s="109" t="s">
        <v>130</v>
      </c>
      <c r="H48" s="48" t="s">
        <v>151</v>
      </c>
      <c r="I48" s="49" t="s">
        <v>14</v>
      </c>
      <c r="J48" s="9"/>
      <c r="K48" s="9"/>
      <c r="N48" s="24"/>
    </row>
    <row r="49" spans="1:14" x14ac:dyDescent="0.25">
      <c r="A49" s="5">
        <v>42683</v>
      </c>
      <c r="B49" s="11" t="s">
        <v>152</v>
      </c>
      <c r="C49" s="19" t="s">
        <v>13</v>
      </c>
      <c r="D49" s="45" t="s">
        <v>9</v>
      </c>
      <c r="E49" s="18">
        <v>5000</v>
      </c>
      <c r="F49" s="45" t="s">
        <v>18</v>
      </c>
      <c r="G49" s="109" t="s">
        <v>130</v>
      </c>
      <c r="H49" s="50" t="s">
        <v>153</v>
      </c>
      <c r="I49" s="49" t="s">
        <v>14</v>
      </c>
      <c r="J49" s="9"/>
      <c r="K49" s="9"/>
      <c r="N49" s="24"/>
    </row>
    <row r="50" spans="1:14" x14ac:dyDescent="0.25">
      <c r="A50" s="5">
        <v>42683</v>
      </c>
      <c r="B50" s="45" t="s">
        <v>154</v>
      </c>
      <c r="C50" s="52" t="s">
        <v>22</v>
      </c>
      <c r="D50" s="45" t="s">
        <v>9</v>
      </c>
      <c r="E50" s="26">
        <v>1800</v>
      </c>
      <c r="F50" s="47" t="s">
        <v>102</v>
      </c>
      <c r="G50" s="109" t="s">
        <v>130</v>
      </c>
      <c r="H50" s="50" t="s">
        <v>155</v>
      </c>
      <c r="I50" s="53" t="s">
        <v>10</v>
      </c>
      <c r="J50" s="9"/>
      <c r="K50" s="9"/>
    </row>
    <row r="51" spans="1:14" x14ac:dyDescent="0.25">
      <c r="A51" s="5">
        <v>42683</v>
      </c>
      <c r="B51" s="11" t="s">
        <v>156</v>
      </c>
      <c r="C51" s="19" t="s">
        <v>13</v>
      </c>
      <c r="D51" t="s">
        <v>15</v>
      </c>
      <c r="E51" s="18">
        <v>5000</v>
      </c>
      <c r="F51" s="11" t="s">
        <v>16</v>
      </c>
      <c r="G51" s="109" t="s">
        <v>130</v>
      </c>
      <c r="H51" s="21" t="s">
        <v>157</v>
      </c>
      <c r="I51" s="8" t="s">
        <v>14</v>
      </c>
      <c r="J51" s="9"/>
      <c r="K51" s="9"/>
    </row>
    <row r="52" spans="1:14" x14ac:dyDescent="0.25">
      <c r="A52" s="5">
        <v>42683</v>
      </c>
      <c r="B52" s="11" t="s">
        <v>158</v>
      </c>
      <c r="C52" s="52" t="s">
        <v>27</v>
      </c>
      <c r="D52" s="45" t="s">
        <v>9</v>
      </c>
      <c r="E52" s="27">
        <v>5000</v>
      </c>
      <c r="F52" s="47" t="s">
        <v>33</v>
      </c>
      <c r="G52" s="109" t="s">
        <v>130</v>
      </c>
      <c r="H52" s="21" t="s">
        <v>159</v>
      </c>
      <c r="I52" s="8" t="s">
        <v>14</v>
      </c>
      <c r="J52" s="9"/>
      <c r="K52" s="9"/>
    </row>
    <row r="53" spans="1:14" x14ac:dyDescent="0.25">
      <c r="A53" s="5">
        <v>42683</v>
      </c>
      <c r="B53" s="11" t="s">
        <v>160</v>
      </c>
      <c r="C53" s="19" t="s">
        <v>13</v>
      </c>
      <c r="D53" t="s">
        <v>15</v>
      </c>
      <c r="E53" s="18">
        <v>5000</v>
      </c>
      <c r="F53" s="11" t="s">
        <v>16</v>
      </c>
      <c r="G53" s="109" t="s">
        <v>130</v>
      </c>
      <c r="H53" s="21" t="s">
        <v>157</v>
      </c>
      <c r="I53" s="8" t="s">
        <v>14</v>
      </c>
      <c r="J53" s="9"/>
      <c r="K53" s="9"/>
    </row>
    <row r="54" spans="1:14" x14ac:dyDescent="0.25">
      <c r="A54" s="22">
        <v>42683</v>
      </c>
      <c r="B54" s="45" t="s">
        <v>161</v>
      </c>
      <c r="C54" s="106" t="s">
        <v>22</v>
      </c>
      <c r="D54" s="45" t="s">
        <v>9</v>
      </c>
      <c r="E54" s="26">
        <v>1800</v>
      </c>
      <c r="F54" s="107" t="s">
        <v>102</v>
      </c>
      <c r="G54" s="109" t="s">
        <v>130</v>
      </c>
      <c r="H54" s="48" t="s">
        <v>162</v>
      </c>
      <c r="I54" s="53" t="s">
        <v>10</v>
      </c>
      <c r="J54" s="9"/>
      <c r="K54" s="9"/>
    </row>
    <row r="55" spans="1:14" x14ac:dyDescent="0.25">
      <c r="A55" s="5">
        <v>42683</v>
      </c>
      <c r="B55" s="11" t="s">
        <v>163</v>
      </c>
      <c r="C55" s="19" t="s">
        <v>13</v>
      </c>
      <c r="D55" t="s">
        <v>15</v>
      </c>
      <c r="E55" s="27">
        <v>17800</v>
      </c>
      <c r="F55" s="45" t="s">
        <v>18</v>
      </c>
      <c r="G55" s="109" t="s">
        <v>130</v>
      </c>
      <c r="H55" s="48" t="s">
        <v>153</v>
      </c>
      <c r="I55" s="49" t="s">
        <v>14</v>
      </c>
      <c r="J55" s="9"/>
      <c r="K55" s="9"/>
    </row>
    <row r="56" spans="1:14" x14ac:dyDescent="0.25">
      <c r="A56" s="5">
        <v>42683</v>
      </c>
      <c r="B56" s="11" t="s">
        <v>164</v>
      </c>
      <c r="C56" s="46" t="s">
        <v>30</v>
      </c>
      <c r="D56" t="s">
        <v>15</v>
      </c>
      <c r="E56" s="27">
        <v>10000</v>
      </c>
      <c r="F56" s="45" t="s">
        <v>18</v>
      </c>
      <c r="G56" s="109" t="s">
        <v>130</v>
      </c>
      <c r="H56" s="48" t="s">
        <v>153</v>
      </c>
      <c r="I56" s="49" t="s">
        <v>14</v>
      </c>
      <c r="J56" s="9"/>
      <c r="K56" s="9"/>
    </row>
    <row r="57" spans="1:14" x14ac:dyDescent="0.25">
      <c r="A57" s="5">
        <v>42683</v>
      </c>
      <c r="B57" s="11" t="s">
        <v>165</v>
      </c>
      <c r="C57" s="46" t="s">
        <v>30</v>
      </c>
      <c r="D57" t="s">
        <v>15</v>
      </c>
      <c r="E57" s="27">
        <v>11000</v>
      </c>
      <c r="F57" s="45" t="s">
        <v>18</v>
      </c>
      <c r="G57" s="109" t="s">
        <v>130</v>
      </c>
      <c r="H57" s="48" t="s">
        <v>166</v>
      </c>
      <c r="I57" s="53" t="s">
        <v>10</v>
      </c>
      <c r="J57" s="9"/>
      <c r="K57" s="9"/>
    </row>
    <row r="58" spans="1:14" x14ac:dyDescent="0.25">
      <c r="A58" s="5">
        <v>42683</v>
      </c>
      <c r="B58" s="11" t="s">
        <v>167</v>
      </c>
      <c r="C58" s="46" t="s">
        <v>30</v>
      </c>
      <c r="D58" t="s">
        <v>15</v>
      </c>
      <c r="E58" s="27">
        <v>5000</v>
      </c>
      <c r="F58" s="45" t="s">
        <v>18</v>
      </c>
      <c r="G58" s="109" t="s">
        <v>130</v>
      </c>
      <c r="H58" s="48" t="s">
        <v>157</v>
      </c>
      <c r="I58" s="49" t="s">
        <v>14</v>
      </c>
      <c r="J58" s="9"/>
      <c r="K58" s="9"/>
    </row>
    <row r="59" spans="1:14" x14ac:dyDescent="0.25">
      <c r="A59" s="5">
        <v>42684</v>
      </c>
      <c r="B59" s="11" t="s">
        <v>168</v>
      </c>
      <c r="C59" s="19" t="s">
        <v>13</v>
      </c>
      <c r="D59" t="s">
        <v>15</v>
      </c>
      <c r="E59" s="18">
        <v>5000</v>
      </c>
      <c r="F59" s="11" t="s">
        <v>16</v>
      </c>
      <c r="G59" s="109" t="s">
        <v>130</v>
      </c>
      <c r="H59" s="21" t="s">
        <v>169</v>
      </c>
      <c r="I59" s="8" t="s">
        <v>14</v>
      </c>
    </row>
    <row r="60" spans="1:14" x14ac:dyDescent="0.25">
      <c r="A60" s="5">
        <v>42684</v>
      </c>
      <c r="B60" s="11" t="s">
        <v>170</v>
      </c>
      <c r="C60" s="52" t="s">
        <v>95</v>
      </c>
      <c r="D60" s="45" t="s">
        <v>9</v>
      </c>
      <c r="E60" s="27">
        <v>30000</v>
      </c>
      <c r="F60" s="11" t="s">
        <v>16</v>
      </c>
      <c r="G60" s="109" t="s">
        <v>130</v>
      </c>
      <c r="H60" s="21" t="s">
        <v>169</v>
      </c>
      <c r="I60" s="8" t="s">
        <v>14</v>
      </c>
      <c r="J60" s="7"/>
      <c r="K60" s="7"/>
      <c r="L60" s="7"/>
      <c r="M60" s="7"/>
      <c r="N60" s="34"/>
    </row>
    <row r="61" spans="1:14" x14ac:dyDescent="0.25">
      <c r="A61" s="5">
        <v>42684</v>
      </c>
      <c r="B61" s="11" t="s">
        <v>171</v>
      </c>
      <c r="C61" s="19" t="s">
        <v>13</v>
      </c>
      <c r="D61" s="45" t="s">
        <v>9</v>
      </c>
      <c r="E61" s="27">
        <v>4000</v>
      </c>
      <c r="F61" s="45" t="s">
        <v>19</v>
      </c>
      <c r="G61" s="109" t="s">
        <v>130</v>
      </c>
      <c r="H61" s="48" t="s">
        <v>172</v>
      </c>
      <c r="I61" s="8" t="s">
        <v>14</v>
      </c>
      <c r="J61" s="7"/>
      <c r="K61" s="7"/>
      <c r="L61" s="7"/>
      <c r="M61" s="7"/>
      <c r="N61" s="34"/>
    </row>
    <row r="62" spans="1:14" x14ac:dyDescent="0.25">
      <c r="A62" s="5">
        <v>42684</v>
      </c>
      <c r="B62" s="11" t="s">
        <v>168</v>
      </c>
      <c r="C62" s="19" t="s">
        <v>13</v>
      </c>
      <c r="D62" t="s">
        <v>15</v>
      </c>
      <c r="E62" s="18">
        <v>6000</v>
      </c>
      <c r="F62" s="11" t="s">
        <v>16</v>
      </c>
      <c r="G62" s="109" t="s">
        <v>130</v>
      </c>
      <c r="H62" s="21" t="s">
        <v>169</v>
      </c>
      <c r="I62" s="8" t="s">
        <v>14</v>
      </c>
      <c r="J62" s="7"/>
      <c r="K62" s="7"/>
      <c r="L62" s="7"/>
      <c r="M62" s="7"/>
      <c r="N62" s="34"/>
    </row>
    <row r="63" spans="1:14" x14ac:dyDescent="0.25">
      <c r="A63" s="22">
        <v>42684</v>
      </c>
      <c r="B63" s="11" t="s">
        <v>173</v>
      </c>
      <c r="C63" s="46" t="s">
        <v>24</v>
      </c>
      <c r="D63" s="45" t="s">
        <v>9</v>
      </c>
      <c r="E63" s="16">
        <v>2222</v>
      </c>
      <c r="F63" s="45" t="s">
        <v>17</v>
      </c>
      <c r="G63" s="109" t="s">
        <v>130</v>
      </c>
      <c r="H63" s="48" t="s">
        <v>174</v>
      </c>
      <c r="I63" s="49" t="s">
        <v>14</v>
      </c>
    </row>
    <row r="64" spans="1:14" x14ac:dyDescent="0.25">
      <c r="A64" s="22">
        <v>42684</v>
      </c>
      <c r="B64" s="11" t="s">
        <v>175</v>
      </c>
      <c r="C64" s="52" t="s">
        <v>27</v>
      </c>
      <c r="D64" s="45" t="s">
        <v>9</v>
      </c>
      <c r="E64" s="16">
        <v>35000</v>
      </c>
      <c r="F64" s="45" t="s">
        <v>19</v>
      </c>
      <c r="G64" s="109" t="s">
        <v>130</v>
      </c>
      <c r="H64" s="48" t="s">
        <v>176</v>
      </c>
      <c r="I64" s="53" t="s">
        <v>10</v>
      </c>
    </row>
    <row r="65" spans="1:10" x14ac:dyDescent="0.25">
      <c r="A65" s="41">
        <v>42685</v>
      </c>
      <c r="B65" s="11" t="s">
        <v>177</v>
      </c>
      <c r="C65" s="11" t="s">
        <v>30</v>
      </c>
      <c r="D65" s="47" t="s">
        <v>65</v>
      </c>
      <c r="E65" s="27">
        <v>240500</v>
      </c>
      <c r="F65" s="45" t="s">
        <v>26</v>
      </c>
      <c r="G65" s="109" t="s">
        <v>130</v>
      </c>
      <c r="H65" s="48" t="s">
        <v>178</v>
      </c>
      <c r="I65" s="53" t="s">
        <v>10</v>
      </c>
    </row>
    <row r="66" spans="1:10" x14ac:dyDescent="0.25">
      <c r="A66" s="10">
        <v>42686</v>
      </c>
      <c r="B66" s="11" t="s">
        <v>179</v>
      </c>
      <c r="C66" s="19" t="s">
        <v>13</v>
      </c>
      <c r="D66" s="47" t="s">
        <v>65</v>
      </c>
      <c r="E66" s="27">
        <v>8500</v>
      </c>
      <c r="F66" s="45" t="s">
        <v>26</v>
      </c>
      <c r="G66" s="109" t="s">
        <v>130</v>
      </c>
      <c r="H66" s="48" t="s">
        <v>180</v>
      </c>
      <c r="I66" s="8" t="s">
        <v>14</v>
      </c>
    </row>
    <row r="67" spans="1:10" x14ac:dyDescent="0.25">
      <c r="A67" s="10">
        <v>42686</v>
      </c>
      <c r="B67" s="11" t="s">
        <v>181</v>
      </c>
      <c r="C67" s="52" t="s">
        <v>27</v>
      </c>
      <c r="D67" s="47" t="s">
        <v>65</v>
      </c>
      <c r="E67" s="18">
        <v>36650</v>
      </c>
      <c r="F67" s="45" t="s">
        <v>26</v>
      </c>
      <c r="G67" s="109" t="s">
        <v>130</v>
      </c>
      <c r="H67" s="48" t="s">
        <v>182</v>
      </c>
      <c r="I67" s="53" t="s">
        <v>10</v>
      </c>
    </row>
    <row r="68" spans="1:10" x14ac:dyDescent="0.25">
      <c r="A68" s="10">
        <v>42686</v>
      </c>
      <c r="B68" s="11" t="s">
        <v>183</v>
      </c>
      <c r="C68" s="52" t="s">
        <v>27</v>
      </c>
      <c r="D68" s="47" t="s">
        <v>65</v>
      </c>
      <c r="E68" s="18">
        <v>16910</v>
      </c>
      <c r="F68" s="45" t="s">
        <v>26</v>
      </c>
      <c r="G68" s="109" t="s">
        <v>130</v>
      </c>
      <c r="H68" s="48" t="s">
        <v>184</v>
      </c>
      <c r="I68" s="53" t="s">
        <v>10</v>
      </c>
    </row>
    <row r="69" spans="1:10" x14ac:dyDescent="0.25">
      <c r="A69" s="10">
        <v>42686</v>
      </c>
      <c r="B69" s="11" t="s">
        <v>185</v>
      </c>
      <c r="C69" s="52" t="s">
        <v>27</v>
      </c>
      <c r="D69" s="47" t="s">
        <v>65</v>
      </c>
      <c r="E69" s="18">
        <v>15900</v>
      </c>
      <c r="F69" s="45" t="s">
        <v>26</v>
      </c>
      <c r="G69" s="109" t="s">
        <v>130</v>
      </c>
      <c r="H69" s="48" t="s">
        <v>186</v>
      </c>
      <c r="I69" s="53" t="s">
        <v>10</v>
      </c>
    </row>
    <row r="70" spans="1:10" x14ac:dyDescent="0.25">
      <c r="A70" s="110">
        <v>42687</v>
      </c>
      <c r="B70" s="45" t="s">
        <v>187</v>
      </c>
      <c r="C70" s="106" t="s">
        <v>22</v>
      </c>
      <c r="D70" s="45" t="s">
        <v>81</v>
      </c>
      <c r="E70" s="27">
        <v>700</v>
      </c>
      <c r="F70" s="45" t="s">
        <v>17</v>
      </c>
      <c r="G70" s="111" t="s">
        <v>130</v>
      </c>
      <c r="H70" s="48" t="s">
        <v>188</v>
      </c>
      <c r="I70" s="53" t="s">
        <v>10</v>
      </c>
      <c r="J70" s="35"/>
    </row>
    <row r="71" spans="1:10" x14ac:dyDescent="0.25">
      <c r="A71" s="5">
        <v>42687</v>
      </c>
      <c r="B71" s="11" t="s">
        <v>189</v>
      </c>
      <c r="C71" s="19" t="s">
        <v>13</v>
      </c>
      <c r="D71" s="45" t="s">
        <v>9</v>
      </c>
      <c r="E71" s="27">
        <v>11000</v>
      </c>
      <c r="F71" s="45" t="s">
        <v>26</v>
      </c>
      <c r="G71" s="109" t="s">
        <v>130</v>
      </c>
      <c r="H71" s="48" t="s">
        <v>188</v>
      </c>
      <c r="I71" s="8" t="s">
        <v>14</v>
      </c>
    </row>
    <row r="72" spans="1:10" x14ac:dyDescent="0.25">
      <c r="A72" s="5">
        <v>42688</v>
      </c>
      <c r="B72" s="11" t="s">
        <v>190</v>
      </c>
      <c r="C72" s="19" t="s">
        <v>41</v>
      </c>
      <c r="D72" s="45" t="s">
        <v>9</v>
      </c>
      <c r="E72" s="18">
        <v>218000</v>
      </c>
      <c r="F72" s="45" t="s">
        <v>17</v>
      </c>
      <c r="G72" s="109" t="s">
        <v>130</v>
      </c>
      <c r="H72" s="48" t="s">
        <v>191</v>
      </c>
      <c r="I72" s="53" t="s">
        <v>10</v>
      </c>
    </row>
    <row r="73" spans="1:10" x14ac:dyDescent="0.25">
      <c r="A73" s="5">
        <v>42688</v>
      </c>
      <c r="B73" s="11" t="s">
        <v>192</v>
      </c>
      <c r="C73" s="52" t="s">
        <v>95</v>
      </c>
      <c r="D73" s="47" t="s">
        <v>65</v>
      </c>
      <c r="E73" s="27">
        <v>2000</v>
      </c>
      <c r="F73" s="47" t="s">
        <v>33</v>
      </c>
      <c r="G73" s="109" t="s">
        <v>130</v>
      </c>
      <c r="H73" s="48" t="s">
        <v>193</v>
      </c>
      <c r="I73" s="8" t="s">
        <v>14</v>
      </c>
    </row>
    <row r="74" spans="1:10" x14ac:dyDescent="0.25">
      <c r="A74" s="5">
        <v>42688</v>
      </c>
      <c r="B74" s="11" t="s">
        <v>194</v>
      </c>
      <c r="C74" s="19" t="s">
        <v>13</v>
      </c>
      <c r="D74" s="45" t="s">
        <v>9</v>
      </c>
      <c r="E74" s="27">
        <v>5000</v>
      </c>
      <c r="F74" s="47" t="s">
        <v>33</v>
      </c>
      <c r="G74" s="109" t="s">
        <v>130</v>
      </c>
      <c r="H74" s="48" t="s">
        <v>193</v>
      </c>
      <c r="I74" s="8" t="s">
        <v>14</v>
      </c>
    </row>
    <row r="75" spans="1:10" x14ac:dyDescent="0.25">
      <c r="A75" s="5">
        <v>42688</v>
      </c>
      <c r="B75" s="11" t="s">
        <v>195</v>
      </c>
      <c r="C75" s="19" t="s">
        <v>13</v>
      </c>
      <c r="D75" t="s">
        <v>15</v>
      </c>
      <c r="E75" s="27">
        <v>3000</v>
      </c>
      <c r="F75" s="11" t="s">
        <v>16</v>
      </c>
      <c r="G75" s="109" t="s">
        <v>130</v>
      </c>
      <c r="H75" s="21" t="s">
        <v>196</v>
      </c>
      <c r="I75" s="8" t="s">
        <v>14</v>
      </c>
    </row>
    <row r="76" spans="1:10" x14ac:dyDescent="0.25">
      <c r="A76" s="5">
        <v>42688</v>
      </c>
      <c r="B76" s="11" t="s">
        <v>197</v>
      </c>
      <c r="C76" s="19" t="s">
        <v>13</v>
      </c>
      <c r="D76" t="s">
        <v>15</v>
      </c>
      <c r="E76" s="27">
        <v>10000</v>
      </c>
      <c r="F76" s="11" t="s">
        <v>16</v>
      </c>
      <c r="G76" s="109" t="s">
        <v>130</v>
      </c>
      <c r="H76" s="21" t="s">
        <v>196</v>
      </c>
      <c r="I76" s="8" t="s">
        <v>14</v>
      </c>
    </row>
    <row r="77" spans="1:10" x14ac:dyDescent="0.25">
      <c r="A77" s="22">
        <v>42688</v>
      </c>
      <c r="B77" s="11" t="s">
        <v>198</v>
      </c>
      <c r="C77" s="19" t="s">
        <v>13</v>
      </c>
      <c r="D77" s="45" t="s">
        <v>81</v>
      </c>
      <c r="E77" s="27">
        <v>10000</v>
      </c>
      <c r="F77" s="107" t="s">
        <v>102</v>
      </c>
      <c r="G77" s="109" t="s">
        <v>130</v>
      </c>
      <c r="H77" s="48" t="s">
        <v>199</v>
      </c>
      <c r="I77" s="8" t="s">
        <v>14</v>
      </c>
    </row>
    <row r="78" spans="1:10" x14ac:dyDescent="0.25">
      <c r="A78" s="5">
        <v>42688</v>
      </c>
      <c r="B78" s="11" t="s">
        <v>200</v>
      </c>
      <c r="C78" s="19" t="s">
        <v>13</v>
      </c>
      <c r="D78" s="45" t="s">
        <v>9</v>
      </c>
      <c r="E78" s="27">
        <v>10000</v>
      </c>
      <c r="F78" s="45" t="s">
        <v>17</v>
      </c>
      <c r="G78" s="109" t="s">
        <v>130</v>
      </c>
      <c r="H78" s="48" t="s">
        <v>201</v>
      </c>
      <c r="I78" s="8" t="s">
        <v>14</v>
      </c>
    </row>
    <row r="79" spans="1:10" x14ac:dyDescent="0.25">
      <c r="A79" s="5">
        <v>42688</v>
      </c>
      <c r="B79" s="11" t="s">
        <v>202</v>
      </c>
      <c r="C79" s="19" t="s">
        <v>13</v>
      </c>
      <c r="D79" s="45" t="s">
        <v>9</v>
      </c>
      <c r="E79" s="27">
        <v>2000</v>
      </c>
      <c r="F79" s="45" t="s">
        <v>17</v>
      </c>
      <c r="G79" s="109" t="s">
        <v>130</v>
      </c>
      <c r="H79" s="48" t="s">
        <v>201</v>
      </c>
      <c r="I79" s="8" t="s">
        <v>14</v>
      </c>
    </row>
    <row r="80" spans="1:10" x14ac:dyDescent="0.25">
      <c r="A80" s="110">
        <v>42688</v>
      </c>
      <c r="B80" s="45" t="s">
        <v>203</v>
      </c>
      <c r="C80" s="106" t="s">
        <v>22</v>
      </c>
      <c r="D80" s="45" t="s">
        <v>9</v>
      </c>
      <c r="E80" s="27">
        <v>700</v>
      </c>
      <c r="F80" s="45" t="s">
        <v>17</v>
      </c>
      <c r="G80" s="111" t="s">
        <v>130</v>
      </c>
      <c r="H80" s="48" t="s">
        <v>204</v>
      </c>
      <c r="I80" s="53" t="s">
        <v>10</v>
      </c>
    </row>
    <row r="81" spans="1:11" x14ac:dyDescent="0.25">
      <c r="A81" s="10">
        <v>42688</v>
      </c>
      <c r="B81" s="11" t="s">
        <v>205</v>
      </c>
      <c r="C81" s="19" t="s">
        <v>13</v>
      </c>
      <c r="D81" s="47" t="s">
        <v>65</v>
      </c>
      <c r="E81" s="27">
        <v>4000</v>
      </c>
      <c r="F81" s="45" t="s">
        <v>26</v>
      </c>
      <c r="G81" s="109" t="s">
        <v>130</v>
      </c>
      <c r="H81" s="48" t="s">
        <v>206</v>
      </c>
      <c r="I81" s="8" t="s">
        <v>14</v>
      </c>
    </row>
    <row r="82" spans="1:11" x14ac:dyDescent="0.25">
      <c r="A82" s="5">
        <v>42688</v>
      </c>
      <c r="B82" s="11" t="s">
        <v>207</v>
      </c>
      <c r="C82" s="19" t="s">
        <v>30</v>
      </c>
      <c r="D82" s="47" t="s">
        <v>65</v>
      </c>
      <c r="E82" s="18">
        <v>70000</v>
      </c>
      <c r="F82" s="45" t="s">
        <v>26</v>
      </c>
      <c r="G82" s="109" t="s">
        <v>130</v>
      </c>
      <c r="H82" s="48" t="s">
        <v>206</v>
      </c>
      <c r="I82" s="8" t="s">
        <v>14</v>
      </c>
      <c r="J82" s="7"/>
    </row>
    <row r="83" spans="1:11" x14ac:dyDescent="0.25">
      <c r="A83" s="10">
        <v>42688</v>
      </c>
      <c r="B83" s="11" t="s">
        <v>208</v>
      </c>
      <c r="C83" s="19" t="s">
        <v>13</v>
      </c>
      <c r="D83" s="47" t="s">
        <v>65</v>
      </c>
      <c r="E83" s="18">
        <v>14000</v>
      </c>
      <c r="F83" s="45" t="s">
        <v>26</v>
      </c>
      <c r="G83" s="109" t="s">
        <v>130</v>
      </c>
      <c r="H83" s="48" t="s">
        <v>206</v>
      </c>
      <c r="I83" s="8" t="s">
        <v>14</v>
      </c>
      <c r="J83" s="7"/>
    </row>
    <row r="84" spans="1:11" x14ac:dyDescent="0.25">
      <c r="A84" s="10">
        <v>42689</v>
      </c>
      <c r="B84" s="11" t="s">
        <v>209</v>
      </c>
      <c r="C84" s="19" t="s">
        <v>210</v>
      </c>
      <c r="D84" s="47" t="s">
        <v>65</v>
      </c>
      <c r="E84" s="14">
        <v>100000</v>
      </c>
      <c r="F84" s="45" t="s">
        <v>26</v>
      </c>
      <c r="G84" s="109" t="s">
        <v>130</v>
      </c>
      <c r="H84" s="48" t="s">
        <v>211</v>
      </c>
      <c r="I84" s="53" t="s">
        <v>10</v>
      </c>
      <c r="J84" s="7"/>
    </row>
    <row r="85" spans="1:11" x14ac:dyDescent="0.25">
      <c r="A85" s="22">
        <v>42689</v>
      </c>
      <c r="B85" s="11" t="s">
        <v>212</v>
      </c>
      <c r="C85" s="46" t="s">
        <v>24</v>
      </c>
      <c r="D85" s="45" t="s">
        <v>9</v>
      </c>
      <c r="E85" s="16">
        <v>233100</v>
      </c>
      <c r="F85" s="47" t="s">
        <v>67</v>
      </c>
      <c r="G85" s="109" t="s">
        <v>130</v>
      </c>
      <c r="H85" s="48" t="s">
        <v>213</v>
      </c>
      <c r="I85" s="53" t="s">
        <v>10</v>
      </c>
      <c r="J85" s="7"/>
    </row>
    <row r="86" spans="1:11" x14ac:dyDescent="0.25">
      <c r="A86" s="22">
        <v>42689</v>
      </c>
      <c r="B86" s="11" t="s">
        <v>214</v>
      </c>
      <c r="C86" s="46" t="s">
        <v>24</v>
      </c>
      <c r="D86" s="45" t="s">
        <v>9</v>
      </c>
      <c r="E86" s="27">
        <v>250000</v>
      </c>
      <c r="F86" s="45" t="s">
        <v>19</v>
      </c>
      <c r="G86" s="112" t="s">
        <v>215</v>
      </c>
      <c r="H86" s="48" t="s">
        <v>216</v>
      </c>
      <c r="I86" s="53" t="s">
        <v>10</v>
      </c>
      <c r="J86" s="7"/>
      <c r="K86" s="7"/>
    </row>
    <row r="87" spans="1:11" x14ac:dyDescent="0.25">
      <c r="A87" s="22">
        <v>42690</v>
      </c>
      <c r="B87" s="11" t="s">
        <v>217</v>
      </c>
      <c r="C87" s="19" t="s">
        <v>13</v>
      </c>
      <c r="D87" s="45" t="s">
        <v>81</v>
      </c>
      <c r="E87" s="27">
        <v>132800</v>
      </c>
      <c r="F87" s="107" t="s">
        <v>102</v>
      </c>
      <c r="G87" s="109" t="s">
        <v>130</v>
      </c>
      <c r="H87" s="48" t="s">
        <v>218</v>
      </c>
      <c r="I87" s="49" t="s">
        <v>14</v>
      </c>
      <c r="J87" s="7"/>
    </row>
    <row r="88" spans="1:11" x14ac:dyDescent="0.25">
      <c r="A88" s="22">
        <v>42690</v>
      </c>
      <c r="B88" s="11" t="s">
        <v>219</v>
      </c>
      <c r="C88" s="46" t="s">
        <v>21</v>
      </c>
      <c r="D88" s="45" t="s">
        <v>81</v>
      </c>
      <c r="E88" s="27">
        <v>63750</v>
      </c>
      <c r="F88" s="107" t="s">
        <v>102</v>
      </c>
      <c r="G88" s="109" t="s">
        <v>130</v>
      </c>
      <c r="H88" s="48" t="s">
        <v>218</v>
      </c>
      <c r="I88" s="49" t="s">
        <v>14</v>
      </c>
      <c r="J88" s="7"/>
    </row>
    <row r="89" spans="1:11" x14ac:dyDescent="0.25">
      <c r="A89" s="22">
        <v>42690</v>
      </c>
      <c r="B89" s="11" t="s">
        <v>220</v>
      </c>
      <c r="C89" s="46" t="s">
        <v>30</v>
      </c>
      <c r="D89" s="45" t="s">
        <v>81</v>
      </c>
      <c r="E89" s="27">
        <v>128000</v>
      </c>
      <c r="F89" s="107" t="s">
        <v>102</v>
      </c>
      <c r="G89" s="109" t="s">
        <v>130</v>
      </c>
      <c r="H89" s="48" t="s">
        <v>221</v>
      </c>
      <c r="I89" s="53" t="s">
        <v>10</v>
      </c>
    </row>
    <row r="90" spans="1:11" x14ac:dyDescent="0.25">
      <c r="A90" s="22">
        <v>42690</v>
      </c>
      <c r="B90" s="11" t="s">
        <v>222</v>
      </c>
      <c r="C90" s="46" t="s">
        <v>30</v>
      </c>
      <c r="D90" s="45" t="s">
        <v>81</v>
      </c>
      <c r="E90" s="27">
        <v>91250</v>
      </c>
      <c r="F90" s="107" t="s">
        <v>102</v>
      </c>
      <c r="G90" s="109" t="s">
        <v>130</v>
      </c>
      <c r="H90" s="48" t="s">
        <v>218</v>
      </c>
      <c r="I90" s="49" t="s">
        <v>14</v>
      </c>
    </row>
    <row r="91" spans="1:11" x14ac:dyDescent="0.25">
      <c r="A91" s="22">
        <v>42690</v>
      </c>
      <c r="B91" s="11" t="s">
        <v>223</v>
      </c>
      <c r="C91" s="113" t="s">
        <v>22</v>
      </c>
      <c r="D91" s="45" t="s">
        <v>9</v>
      </c>
      <c r="E91" s="16">
        <v>1800</v>
      </c>
      <c r="F91" s="45" t="s">
        <v>17</v>
      </c>
      <c r="G91" s="111" t="s">
        <v>130</v>
      </c>
      <c r="H91" s="23" t="s">
        <v>224</v>
      </c>
      <c r="I91" s="53" t="s">
        <v>10</v>
      </c>
    </row>
    <row r="92" spans="1:11" x14ac:dyDescent="0.25">
      <c r="A92" s="22">
        <v>42690</v>
      </c>
      <c r="B92" s="11" t="s">
        <v>225</v>
      </c>
      <c r="C92" s="19" t="s">
        <v>13</v>
      </c>
      <c r="D92" s="45" t="s">
        <v>9</v>
      </c>
      <c r="E92" s="14">
        <v>5000</v>
      </c>
      <c r="F92" s="47" t="s">
        <v>33</v>
      </c>
      <c r="G92" s="109" t="s">
        <v>130</v>
      </c>
      <c r="H92" s="48" t="s">
        <v>226</v>
      </c>
      <c r="I92" s="49" t="s">
        <v>14</v>
      </c>
    </row>
    <row r="93" spans="1:11" x14ac:dyDescent="0.25">
      <c r="A93" s="10">
        <v>42690</v>
      </c>
      <c r="B93" s="11" t="s">
        <v>227</v>
      </c>
      <c r="C93" s="19" t="s">
        <v>13</v>
      </c>
      <c r="D93" s="45" t="s">
        <v>9</v>
      </c>
      <c r="E93" s="18">
        <v>15000</v>
      </c>
      <c r="F93" s="45" t="s">
        <v>19</v>
      </c>
      <c r="G93" s="109" t="s">
        <v>130</v>
      </c>
      <c r="H93" s="48" t="s">
        <v>228</v>
      </c>
      <c r="I93" s="8" t="s">
        <v>14</v>
      </c>
    </row>
    <row r="94" spans="1:11" x14ac:dyDescent="0.25">
      <c r="A94" s="10">
        <v>42691</v>
      </c>
      <c r="B94" s="11" t="s">
        <v>229</v>
      </c>
      <c r="C94" s="19" t="s">
        <v>13</v>
      </c>
      <c r="D94" s="45" t="s">
        <v>9</v>
      </c>
      <c r="E94" s="18">
        <v>8500</v>
      </c>
      <c r="F94" s="45" t="s">
        <v>19</v>
      </c>
      <c r="G94" s="109" t="s">
        <v>130</v>
      </c>
      <c r="H94" s="48" t="s">
        <v>230</v>
      </c>
      <c r="I94" s="8" t="s">
        <v>14</v>
      </c>
    </row>
    <row r="95" spans="1:11" x14ac:dyDescent="0.25">
      <c r="A95" s="10">
        <v>42691</v>
      </c>
      <c r="B95" s="11" t="s">
        <v>231</v>
      </c>
      <c r="C95" s="19" t="s">
        <v>13</v>
      </c>
      <c r="D95" s="47" t="s">
        <v>65</v>
      </c>
      <c r="E95" s="18">
        <v>3000</v>
      </c>
      <c r="F95" s="45" t="s">
        <v>26</v>
      </c>
      <c r="G95" s="109" t="s">
        <v>130</v>
      </c>
      <c r="H95" s="48" t="s">
        <v>232</v>
      </c>
      <c r="I95" s="8" t="s">
        <v>14</v>
      </c>
    </row>
    <row r="96" spans="1:11" x14ac:dyDescent="0.25">
      <c r="A96" s="5">
        <v>42692</v>
      </c>
      <c r="B96" s="11" t="s">
        <v>233</v>
      </c>
      <c r="C96" s="19" t="s">
        <v>13</v>
      </c>
      <c r="D96" s="47" t="s">
        <v>65</v>
      </c>
      <c r="E96" s="18">
        <v>14000</v>
      </c>
      <c r="F96" s="45" t="s">
        <v>26</v>
      </c>
      <c r="G96" s="109" t="s">
        <v>130</v>
      </c>
      <c r="H96" s="48" t="s">
        <v>234</v>
      </c>
      <c r="I96" s="8" t="s">
        <v>14</v>
      </c>
    </row>
    <row r="97" spans="1:13" x14ac:dyDescent="0.25">
      <c r="A97" s="5">
        <v>42692</v>
      </c>
      <c r="B97" s="11" t="s">
        <v>235</v>
      </c>
      <c r="C97" s="19" t="s">
        <v>20</v>
      </c>
      <c r="D97" s="47" t="s">
        <v>65</v>
      </c>
      <c r="E97" s="16">
        <v>14000</v>
      </c>
      <c r="F97" s="45" t="s">
        <v>26</v>
      </c>
      <c r="G97" s="109" t="s">
        <v>130</v>
      </c>
      <c r="H97" s="48" t="s">
        <v>236</v>
      </c>
      <c r="I97" s="8" t="s">
        <v>14</v>
      </c>
    </row>
    <row r="98" spans="1:13" x14ac:dyDescent="0.25">
      <c r="A98" s="103">
        <v>42693</v>
      </c>
      <c r="B98" s="45" t="s">
        <v>237</v>
      </c>
      <c r="C98" s="52" t="s">
        <v>27</v>
      </c>
      <c r="D98" s="45" t="s">
        <v>9</v>
      </c>
      <c r="E98" s="27">
        <v>60000</v>
      </c>
      <c r="F98" s="45" t="s">
        <v>19</v>
      </c>
      <c r="G98" s="109" t="s">
        <v>130</v>
      </c>
      <c r="H98" s="48" t="s">
        <v>238</v>
      </c>
      <c r="I98" s="53" t="s">
        <v>10</v>
      </c>
    </row>
    <row r="99" spans="1:13" x14ac:dyDescent="0.25">
      <c r="A99" s="10">
        <v>42693</v>
      </c>
      <c r="B99" s="11" t="s">
        <v>239</v>
      </c>
      <c r="C99" s="19" t="s">
        <v>13</v>
      </c>
      <c r="D99" s="47" t="s">
        <v>65</v>
      </c>
      <c r="E99" s="18">
        <v>10000</v>
      </c>
      <c r="F99" s="45" t="s">
        <v>26</v>
      </c>
      <c r="G99" s="109" t="s">
        <v>130</v>
      </c>
      <c r="H99" s="48" t="s">
        <v>240</v>
      </c>
      <c r="I99" s="8" t="s">
        <v>14</v>
      </c>
    </row>
    <row r="100" spans="1:13" x14ac:dyDescent="0.25">
      <c r="A100" s="5">
        <v>42695</v>
      </c>
      <c r="B100" s="11" t="s">
        <v>241</v>
      </c>
      <c r="C100" s="19" t="s">
        <v>13</v>
      </c>
      <c r="D100" s="45" t="s">
        <v>9</v>
      </c>
      <c r="E100" s="16">
        <v>5000</v>
      </c>
      <c r="F100" s="45" t="s">
        <v>19</v>
      </c>
      <c r="G100" s="109" t="s">
        <v>130</v>
      </c>
      <c r="H100" s="48" t="s">
        <v>242</v>
      </c>
      <c r="I100" s="8" t="s">
        <v>14</v>
      </c>
    </row>
    <row r="101" spans="1:13" x14ac:dyDescent="0.25">
      <c r="A101" s="5">
        <v>42695</v>
      </c>
      <c r="B101" s="11" t="s">
        <v>192</v>
      </c>
      <c r="C101" s="52" t="s">
        <v>95</v>
      </c>
      <c r="D101" s="45" t="s">
        <v>9</v>
      </c>
      <c r="E101" s="39">
        <v>4000</v>
      </c>
      <c r="F101" s="47" t="s">
        <v>33</v>
      </c>
      <c r="G101" s="109" t="s">
        <v>130</v>
      </c>
      <c r="H101" s="48" t="s">
        <v>243</v>
      </c>
      <c r="I101" s="49" t="s">
        <v>14</v>
      </c>
    </row>
    <row r="102" spans="1:13" x14ac:dyDescent="0.25">
      <c r="A102" s="5">
        <v>42695</v>
      </c>
      <c r="B102" s="11" t="s">
        <v>244</v>
      </c>
      <c r="C102" s="19" t="s">
        <v>13</v>
      </c>
      <c r="D102" s="45" t="s">
        <v>9</v>
      </c>
      <c r="E102" s="39">
        <v>3000</v>
      </c>
      <c r="F102" s="47" t="s">
        <v>33</v>
      </c>
      <c r="G102" s="109" t="s">
        <v>130</v>
      </c>
      <c r="H102" s="48" t="s">
        <v>243</v>
      </c>
      <c r="I102" s="49" t="s">
        <v>14</v>
      </c>
    </row>
    <row r="103" spans="1:13" x14ac:dyDescent="0.25">
      <c r="A103" s="5">
        <v>42695</v>
      </c>
      <c r="B103" s="11" t="s">
        <v>245</v>
      </c>
      <c r="C103" s="19" t="s">
        <v>13</v>
      </c>
      <c r="D103" s="45" t="s">
        <v>81</v>
      </c>
      <c r="E103" s="27">
        <v>17250</v>
      </c>
      <c r="F103" s="11" t="s">
        <v>126</v>
      </c>
      <c r="G103" s="109" t="s">
        <v>130</v>
      </c>
      <c r="H103" s="48" t="s">
        <v>246</v>
      </c>
      <c r="I103" s="8" t="s">
        <v>14</v>
      </c>
    </row>
    <row r="104" spans="1:13" x14ac:dyDescent="0.25">
      <c r="A104" s="5">
        <v>42695</v>
      </c>
      <c r="B104" s="11" t="s">
        <v>247</v>
      </c>
      <c r="C104" s="19" t="s">
        <v>30</v>
      </c>
      <c r="D104" s="45" t="s">
        <v>81</v>
      </c>
      <c r="E104" s="27">
        <v>10100</v>
      </c>
      <c r="F104" s="11" t="s">
        <v>126</v>
      </c>
      <c r="G104" s="109" t="s">
        <v>130</v>
      </c>
      <c r="H104" s="48" t="s">
        <v>246</v>
      </c>
      <c r="I104" s="8" t="s">
        <v>14</v>
      </c>
    </row>
    <row r="105" spans="1:13" x14ac:dyDescent="0.25">
      <c r="A105" s="44">
        <v>42695</v>
      </c>
      <c r="B105" s="11" t="s">
        <v>248</v>
      </c>
      <c r="C105" s="19" t="s">
        <v>41</v>
      </c>
      <c r="D105" s="45" t="s">
        <v>81</v>
      </c>
      <c r="E105" s="27">
        <v>1000</v>
      </c>
      <c r="F105" s="11" t="s">
        <v>126</v>
      </c>
      <c r="G105" s="109" t="s">
        <v>130</v>
      </c>
      <c r="H105" s="48" t="s">
        <v>246</v>
      </c>
      <c r="I105" s="8" t="s">
        <v>14</v>
      </c>
    </row>
    <row r="106" spans="1:13" x14ac:dyDescent="0.25">
      <c r="A106" s="5">
        <v>42695</v>
      </c>
      <c r="B106" s="11" t="s">
        <v>249</v>
      </c>
      <c r="C106" s="19" t="s">
        <v>13</v>
      </c>
      <c r="D106" s="45" t="s">
        <v>81</v>
      </c>
      <c r="E106" s="27">
        <v>19000</v>
      </c>
      <c r="F106" s="11" t="s">
        <v>123</v>
      </c>
      <c r="G106" s="109" t="s">
        <v>130</v>
      </c>
      <c r="H106" s="48" t="s">
        <v>250</v>
      </c>
      <c r="I106" s="8" t="s">
        <v>14</v>
      </c>
    </row>
    <row r="107" spans="1:13" x14ac:dyDescent="0.25">
      <c r="A107" s="5">
        <v>42695</v>
      </c>
      <c r="B107" s="11" t="s">
        <v>251</v>
      </c>
      <c r="C107" s="19" t="s">
        <v>30</v>
      </c>
      <c r="D107" s="45" t="s">
        <v>81</v>
      </c>
      <c r="E107" s="27">
        <v>4500</v>
      </c>
      <c r="F107" s="11" t="s">
        <v>123</v>
      </c>
      <c r="G107" s="109" t="s">
        <v>130</v>
      </c>
      <c r="H107" s="48" t="s">
        <v>250</v>
      </c>
      <c r="I107" s="8" t="s">
        <v>14</v>
      </c>
    </row>
    <row r="108" spans="1:13" x14ac:dyDescent="0.25">
      <c r="A108" s="5">
        <v>42695</v>
      </c>
      <c r="B108" s="11" t="s">
        <v>252</v>
      </c>
      <c r="C108" s="19" t="s">
        <v>13</v>
      </c>
      <c r="D108" s="45" t="s">
        <v>9</v>
      </c>
      <c r="E108" s="16">
        <v>2000</v>
      </c>
      <c r="F108" s="45" t="s">
        <v>17</v>
      </c>
      <c r="G108" s="109" t="s">
        <v>130</v>
      </c>
      <c r="H108" s="48" t="s">
        <v>253</v>
      </c>
      <c r="I108" s="49" t="s">
        <v>14</v>
      </c>
      <c r="J108" s="7"/>
      <c r="K108" s="7"/>
      <c r="L108" s="7"/>
      <c r="M108" s="7"/>
    </row>
    <row r="109" spans="1:13" x14ac:dyDescent="0.25">
      <c r="A109" s="5">
        <v>42695</v>
      </c>
      <c r="B109" s="11" t="s">
        <v>254</v>
      </c>
      <c r="C109" s="19" t="s">
        <v>13</v>
      </c>
      <c r="D109" t="s">
        <v>15</v>
      </c>
      <c r="E109" s="16">
        <v>4000</v>
      </c>
      <c r="F109" s="11" t="s">
        <v>16</v>
      </c>
      <c r="G109" s="109" t="s">
        <v>130</v>
      </c>
      <c r="H109" s="21" t="s">
        <v>255</v>
      </c>
      <c r="I109" s="8" t="s">
        <v>14</v>
      </c>
      <c r="J109" s="7"/>
      <c r="K109" s="7"/>
      <c r="L109" s="7"/>
      <c r="M109" s="7"/>
    </row>
    <row r="110" spans="1:13" x14ac:dyDescent="0.25">
      <c r="A110" s="5">
        <v>42695</v>
      </c>
      <c r="B110" s="11" t="s">
        <v>256</v>
      </c>
      <c r="C110" s="19" t="s">
        <v>13</v>
      </c>
      <c r="D110" t="s">
        <v>15</v>
      </c>
      <c r="E110" s="27">
        <v>13500</v>
      </c>
      <c r="F110" s="11" t="s">
        <v>16</v>
      </c>
      <c r="G110" s="109" t="s">
        <v>130</v>
      </c>
      <c r="H110" s="21" t="s">
        <v>255</v>
      </c>
      <c r="I110" s="8" t="s">
        <v>14</v>
      </c>
    </row>
    <row r="111" spans="1:13" x14ac:dyDescent="0.25">
      <c r="A111" s="5">
        <v>42695</v>
      </c>
      <c r="B111" s="11" t="s">
        <v>257</v>
      </c>
      <c r="C111" s="19" t="s">
        <v>30</v>
      </c>
      <c r="D111" t="s">
        <v>15</v>
      </c>
      <c r="E111" s="27">
        <v>5000</v>
      </c>
      <c r="F111" s="11" t="s">
        <v>16</v>
      </c>
      <c r="G111" s="109" t="s">
        <v>130</v>
      </c>
      <c r="H111" s="21" t="s">
        <v>255</v>
      </c>
      <c r="I111" s="8" t="s">
        <v>14</v>
      </c>
      <c r="K111" s="30"/>
      <c r="L111" s="30"/>
      <c r="M111" s="30"/>
    </row>
    <row r="112" spans="1:13" x14ac:dyDescent="0.25">
      <c r="A112" s="5">
        <v>42695</v>
      </c>
      <c r="B112" s="11" t="s">
        <v>258</v>
      </c>
      <c r="C112" s="19" t="s">
        <v>13</v>
      </c>
      <c r="D112" t="s">
        <v>15</v>
      </c>
      <c r="E112" s="27">
        <v>10000</v>
      </c>
      <c r="F112" s="11" t="s">
        <v>16</v>
      </c>
      <c r="G112" s="109" t="s">
        <v>130</v>
      </c>
      <c r="H112" s="21" t="s">
        <v>255</v>
      </c>
      <c r="I112" s="8" t="s">
        <v>14</v>
      </c>
      <c r="K112" s="30"/>
      <c r="L112" s="30"/>
      <c r="M112" s="30"/>
    </row>
    <row r="113" spans="1:12" x14ac:dyDescent="0.25">
      <c r="A113" s="5">
        <v>42695</v>
      </c>
      <c r="B113" s="11" t="s">
        <v>259</v>
      </c>
      <c r="C113" s="19" t="s">
        <v>31</v>
      </c>
      <c r="D113" t="s">
        <v>31</v>
      </c>
      <c r="E113" s="39">
        <v>10000</v>
      </c>
      <c r="F113" s="11" t="s">
        <v>16</v>
      </c>
      <c r="G113" s="109" t="s">
        <v>130</v>
      </c>
      <c r="H113" s="21" t="s">
        <v>255</v>
      </c>
      <c r="I113" s="8" t="s">
        <v>14</v>
      </c>
    </row>
    <row r="114" spans="1:12" x14ac:dyDescent="0.25">
      <c r="A114" s="5">
        <v>42695</v>
      </c>
      <c r="B114" s="11" t="s">
        <v>260</v>
      </c>
      <c r="C114" s="113" t="s">
        <v>22</v>
      </c>
      <c r="D114" s="45" t="s">
        <v>9</v>
      </c>
      <c r="E114" s="16">
        <v>700</v>
      </c>
      <c r="F114" s="45" t="s">
        <v>17</v>
      </c>
      <c r="G114" s="111" t="s">
        <v>130</v>
      </c>
      <c r="H114" s="48" t="s">
        <v>261</v>
      </c>
      <c r="I114" s="53" t="s">
        <v>10</v>
      </c>
    </row>
    <row r="115" spans="1:12" x14ac:dyDescent="0.25">
      <c r="A115" s="5">
        <v>42696</v>
      </c>
      <c r="B115" s="11" t="s">
        <v>262</v>
      </c>
      <c r="C115" s="19" t="s">
        <v>13</v>
      </c>
      <c r="D115" s="45" t="s">
        <v>81</v>
      </c>
      <c r="E115" s="39">
        <v>20100</v>
      </c>
      <c r="F115" s="11" t="s">
        <v>11</v>
      </c>
      <c r="G115" s="109" t="s">
        <v>130</v>
      </c>
      <c r="H115" s="21" t="s">
        <v>263</v>
      </c>
      <c r="I115" s="8" t="s">
        <v>14</v>
      </c>
    </row>
    <row r="116" spans="1:12" x14ac:dyDescent="0.25">
      <c r="A116" s="22">
        <v>42696</v>
      </c>
      <c r="B116" s="11" t="s">
        <v>264</v>
      </c>
      <c r="C116" s="46" t="s">
        <v>21</v>
      </c>
      <c r="D116" s="45" t="s">
        <v>81</v>
      </c>
      <c r="E116" s="39">
        <v>10000</v>
      </c>
      <c r="F116" s="11" t="s">
        <v>11</v>
      </c>
      <c r="G116" s="109" t="s">
        <v>130</v>
      </c>
      <c r="H116" s="21" t="s">
        <v>263</v>
      </c>
      <c r="I116" s="8" t="s">
        <v>14</v>
      </c>
      <c r="J116" s="7"/>
    </row>
    <row r="117" spans="1:12" x14ac:dyDescent="0.25">
      <c r="A117" s="5">
        <v>42696</v>
      </c>
      <c r="B117" s="11" t="s">
        <v>265</v>
      </c>
      <c r="C117" s="19" t="s">
        <v>13</v>
      </c>
      <c r="D117" s="45" t="s">
        <v>81</v>
      </c>
      <c r="E117" s="16">
        <v>7500</v>
      </c>
      <c r="F117" s="11" t="s">
        <v>11</v>
      </c>
      <c r="G117" s="109" t="s">
        <v>130</v>
      </c>
      <c r="H117" s="21" t="s">
        <v>263</v>
      </c>
      <c r="I117" s="8" t="s">
        <v>14</v>
      </c>
    </row>
    <row r="118" spans="1:12" x14ac:dyDescent="0.25">
      <c r="A118" s="5">
        <v>42696</v>
      </c>
      <c r="B118" s="11" t="s">
        <v>266</v>
      </c>
      <c r="C118" s="19" t="s">
        <v>13</v>
      </c>
      <c r="D118" s="45" t="s">
        <v>81</v>
      </c>
      <c r="E118" s="16">
        <v>22900</v>
      </c>
      <c r="F118" s="11" t="s">
        <v>102</v>
      </c>
      <c r="G118" s="109" t="s">
        <v>130</v>
      </c>
      <c r="H118" s="21" t="s">
        <v>267</v>
      </c>
      <c r="I118" s="8" t="s">
        <v>14</v>
      </c>
    </row>
    <row r="119" spans="1:12" x14ac:dyDescent="0.25">
      <c r="A119" s="22">
        <v>42696</v>
      </c>
      <c r="B119" s="11" t="s">
        <v>268</v>
      </c>
      <c r="C119" s="46" t="s">
        <v>21</v>
      </c>
      <c r="D119" s="45" t="s">
        <v>81</v>
      </c>
      <c r="E119" s="16">
        <v>10000</v>
      </c>
      <c r="F119" s="11" t="s">
        <v>102</v>
      </c>
      <c r="G119" s="109" t="s">
        <v>130</v>
      </c>
      <c r="H119" s="21" t="s">
        <v>267</v>
      </c>
      <c r="I119" s="8" t="s">
        <v>14</v>
      </c>
    </row>
    <row r="120" spans="1:12" x14ac:dyDescent="0.25">
      <c r="A120" s="22">
        <v>42696</v>
      </c>
      <c r="B120" s="11" t="s">
        <v>269</v>
      </c>
      <c r="C120" s="19" t="s">
        <v>13</v>
      </c>
      <c r="D120" s="45" t="s">
        <v>81</v>
      </c>
      <c r="E120" s="39">
        <v>6000</v>
      </c>
      <c r="F120" s="11" t="s">
        <v>11</v>
      </c>
      <c r="G120" s="109" t="s">
        <v>130</v>
      </c>
      <c r="H120" s="21" t="s">
        <v>267</v>
      </c>
      <c r="I120" s="8" t="s">
        <v>14</v>
      </c>
    </row>
    <row r="121" spans="1:12" x14ac:dyDescent="0.25">
      <c r="A121" s="22">
        <v>42696</v>
      </c>
      <c r="B121" s="11" t="s">
        <v>270</v>
      </c>
      <c r="C121" s="19" t="s">
        <v>13</v>
      </c>
      <c r="D121" s="45" t="s">
        <v>9</v>
      </c>
      <c r="E121" s="16">
        <v>10000</v>
      </c>
      <c r="F121" s="45" t="s">
        <v>17</v>
      </c>
      <c r="G121" s="109" t="s">
        <v>130</v>
      </c>
      <c r="H121" s="48" t="s">
        <v>271</v>
      </c>
      <c r="I121" s="49" t="s">
        <v>14</v>
      </c>
      <c r="J121" s="36"/>
      <c r="K121" s="37"/>
      <c r="L121" s="37"/>
    </row>
    <row r="122" spans="1:12" x14ac:dyDescent="0.25">
      <c r="A122" s="22">
        <v>42696</v>
      </c>
      <c r="B122" s="11" t="s">
        <v>272</v>
      </c>
      <c r="C122" s="19" t="s">
        <v>13</v>
      </c>
      <c r="D122" s="45" t="s">
        <v>81</v>
      </c>
      <c r="E122" s="18">
        <v>13200</v>
      </c>
      <c r="F122" s="11" t="s">
        <v>123</v>
      </c>
      <c r="G122" s="109" t="s">
        <v>130</v>
      </c>
      <c r="H122" s="21" t="s">
        <v>273</v>
      </c>
      <c r="I122" s="8" t="s">
        <v>14</v>
      </c>
      <c r="J122" s="42"/>
      <c r="K122" s="37"/>
      <c r="L122" s="37"/>
    </row>
    <row r="123" spans="1:12" x14ac:dyDescent="0.25">
      <c r="A123" s="22">
        <v>42696</v>
      </c>
      <c r="B123" s="11" t="s">
        <v>268</v>
      </c>
      <c r="C123" s="46" t="s">
        <v>21</v>
      </c>
      <c r="D123" s="45" t="s">
        <v>81</v>
      </c>
      <c r="E123" s="18">
        <v>3000</v>
      </c>
      <c r="F123" s="11" t="s">
        <v>123</v>
      </c>
      <c r="G123" s="109" t="s">
        <v>130</v>
      </c>
      <c r="H123" s="21" t="s">
        <v>273</v>
      </c>
      <c r="I123" s="8" t="s">
        <v>14</v>
      </c>
    </row>
    <row r="124" spans="1:12" x14ac:dyDescent="0.25">
      <c r="A124" s="22">
        <v>42696</v>
      </c>
      <c r="B124" s="11" t="s">
        <v>274</v>
      </c>
      <c r="C124" s="19" t="s">
        <v>13</v>
      </c>
      <c r="D124" s="45" t="s">
        <v>81</v>
      </c>
      <c r="E124" s="18">
        <v>14200</v>
      </c>
      <c r="F124" s="11" t="s">
        <v>126</v>
      </c>
      <c r="G124" s="109" t="s">
        <v>130</v>
      </c>
      <c r="H124" s="21" t="s">
        <v>275</v>
      </c>
      <c r="I124" s="8" t="s">
        <v>14</v>
      </c>
    </row>
    <row r="125" spans="1:12" x14ac:dyDescent="0.25">
      <c r="A125" s="22">
        <v>42696</v>
      </c>
      <c r="B125" s="11" t="s">
        <v>276</v>
      </c>
      <c r="C125" s="46" t="s">
        <v>21</v>
      </c>
      <c r="D125" s="45" t="s">
        <v>81</v>
      </c>
      <c r="E125" s="18">
        <v>5000</v>
      </c>
      <c r="F125" s="11" t="s">
        <v>126</v>
      </c>
      <c r="G125" s="109" t="s">
        <v>130</v>
      </c>
      <c r="H125" s="21" t="s">
        <v>275</v>
      </c>
      <c r="I125" s="8" t="s">
        <v>14</v>
      </c>
    </row>
    <row r="126" spans="1:12" x14ac:dyDescent="0.25">
      <c r="A126" s="22">
        <v>42699</v>
      </c>
      <c r="B126" s="11" t="s">
        <v>254</v>
      </c>
      <c r="C126" s="19" t="s">
        <v>13</v>
      </c>
      <c r="D126" t="s">
        <v>15</v>
      </c>
      <c r="E126" s="16">
        <v>4000</v>
      </c>
      <c r="F126" s="11" t="s">
        <v>16</v>
      </c>
      <c r="G126" s="109" t="s">
        <v>130</v>
      </c>
      <c r="H126" s="21" t="s">
        <v>277</v>
      </c>
      <c r="I126" s="8" t="s">
        <v>14</v>
      </c>
      <c r="L126" s="7"/>
    </row>
    <row r="127" spans="1:12" x14ac:dyDescent="0.25">
      <c r="A127" s="5">
        <v>42699</v>
      </c>
      <c r="B127" s="11" t="s">
        <v>278</v>
      </c>
      <c r="C127" s="52" t="s">
        <v>95</v>
      </c>
      <c r="D127" s="45" t="s">
        <v>9</v>
      </c>
      <c r="E127" s="27">
        <v>6300</v>
      </c>
      <c r="F127" s="45" t="s">
        <v>17</v>
      </c>
      <c r="G127" s="109" t="s">
        <v>130</v>
      </c>
      <c r="H127" s="48" t="s">
        <v>279</v>
      </c>
      <c r="I127" s="49" t="s">
        <v>14</v>
      </c>
      <c r="L127" s="7"/>
    </row>
    <row r="128" spans="1:12" x14ac:dyDescent="0.25">
      <c r="A128" s="5">
        <v>42699</v>
      </c>
      <c r="B128" s="11" t="s">
        <v>254</v>
      </c>
      <c r="C128" s="19" t="s">
        <v>13</v>
      </c>
      <c r="D128" t="s">
        <v>15</v>
      </c>
      <c r="E128" s="16">
        <v>4000</v>
      </c>
      <c r="F128" s="11" t="s">
        <v>16</v>
      </c>
      <c r="G128" s="109" t="s">
        <v>130</v>
      </c>
      <c r="H128" s="21" t="s">
        <v>277</v>
      </c>
      <c r="I128" s="8" t="s">
        <v>14</v>
      </c>
      <c r="L128" s="7"/>
    </row>
    <row r="129" spans="1:12" x14ac:dyDescent="0.25">
      <c r="A129" s="5">
        <v>42699</v>
      </c>
      <c r="B129" s="11" t="s">
        <v>280</v>
      </c>
      <c r="C129" s="19" t="s">
        <v>13</v>
      </c>
      <c r="D129" s="45" t="s">
        <v>9</v>
      </c>
      <c r="E129" s="39">
        <v>3000</v>
      </c>
      <c r="F129" s="45" t="s">
        <v>17</v>
      </c>
      <c r="G129" s="109" t="s">
        <v>130</v>
      </c>
      <c r="H129" s="48" t="s">
        <v>279</v>
      </c>
      <c r="I129" s="49" t="s">
        <v>14</v>
      </c>
      <c r="L129" s="7"/>
    </row>
    <row r="130" spans="1:12" x14ac:dyDescent="0.25">
      <c r="A130" s="5">
        <v>42699</v>
      </c>
      <c r="B130" s="11" t="s">
        <v>254</v>
      </c>
      <c r="C130" s="52" t="s">
        <v>95</v>
      </c>
      <c r="D130" s="45" t="s">
        <v>9</v>
      </c>
      <c r="E130" s="16">
        <v>4000</v>
      </c>
      <c r="F130" s="11" t="s">
        <v>16</v>
      </c>
      <c r="G130" s="109" t="s">
        <v>130</v>
      </c>
      <c r="H130" s="21" t="s">
        <v>277</v>
      </c>
      <c r="I130" s="8" t="s">
        <v>14</v>
      </c>
      <c r="L130" s="7"/>
    </row>
    <row r="131" spans="1:12" x14ac:dyDescent="0.25">
      <c r="A131" s="5">
        <v>42699</v>
      </c>
      <c r="B131" s="11" t="s">
        <v>207</v>
      </c>
      <c r="C131" s="19" t="s">
        <v>30</v>
      </c>
      <c r="D131" s="47" t="s">
        <v>65</v>
      </c>
      <c r="E131" s="18">
        <v>10000</v>
      </c>
      <c r="F131" s="45" t="s">
        <v>26</v>
      </c>
      <c r="G131" s="109" t="s">
        <v>130</v>
      </c>
      <c r="H131" s="48" t="s">
        <v>281</v>
      </c>
      <c r="I131" s="8" t="s">
        <v>14</v>
      </c>
      <c r="L131" s="7"/>
    </row>
    <row r="132" spans="1:12" x14ac:dyDescent="0.25">
      <c r="A132" s="5">
        <v>42699</v>
      </c>
      <c r="B132" s="11" t="s">
        <v>282</v>
      </c>
      <c r="C132" s="19" t="s">
        <v>13</v>
      </c>
      <c r="D132" s="47" t="s">
        <v>65</v>
      </c>
      <c r="E132" s="18">
        <v>10000</v>
      </c>
      <c r="F132" s="45" t="s">
        <v>26</v>
      </c>
      <c r="G132" s="109" t="s">
        <v>130</v>
      </c>
      <c r="H132" s="48" t="s">
        <v>281</v>
      </c>
      <c r="I132" s="8" t="s">
        <v>14</v>
      </c>
      <c r="L132" s="7"/>
    </row>
    <row r="133" spans="1:12" x14ac:dyDescent="0.25">
      <c r="A133" s="5">
        <v>42701</v>
      </c>
      <c r="B133" s="11" t="s">
        <v>283</v>
      </c>
      <c r="C133" s="19" t="s">
        <v>13</v>
      </c>
      <c r="D133" s="47" t="s">
        <v>65</v>
      </c>
      <c r="E133" s="18">
        <v>12000</v>
      </c>
      <c r="F133" s="45" t="s">
        <v>26</v>
      </c>
      <c r="G133" s="109" t="s">
        <v>130</v>
      </c>
      <c r="H133" s="48" t="s">
        <v>284</v>
      </c>
      <c r="I133" s="8" t="s">
        <v>14</v>
      </c>
      <c r="L133" s="7"/>
    </row>
    <row r="134" spans="1:12" x14ac:dyDescent="0.25">
      <c r="A134" s="5">
        <v>42702</v>
      </c>
      <c r="B134" s="11" t="s">
        <v>285</v>
      </c>
      <c r="C134" s="52" t="s">
        <v>95</v>
      </c>
      <c r="D134" s="45" t="s">
        <v>9</v>
      </c>
      <c r="E134" s="18">
        <v>16000</v>
      </c>
      <c r="F134" s="47" t="s">
        <v>33</v>
      </c>
      <c r="G134" s="109" t="s">
        <v>130</v>
      </c>
      <c r="H134" s="48" t="s">
        <v>286</v>
      </c>
      <c r="I134" s="49" t="s">
        <v>14</v>
      </c>
      <c r="L134" s="7"/>
    </row>
    <row r="135" spans="1:12" x14ac:dyDescent="0.25">
      <c r="A135" s="5">
        <v>42702</v>
      </c>
      <c r="B135" s="11" t="s">
        <v>287</v>
      </c>
      <c r="C135" s="19" t="s">
        <v>13</v>
      </c>
      <c r="D135" s="45" t="s">
        <v>9</v>
      </c>
      <c r="E135" s="14">
        <v>5000</v>
      </c>
      <c r="F135" s="47" t="s">
        <v>33</v>
      </c>
      <c r="G135" s="109" t="s">
        <v>130</v>
      </c>
      <c r="H135" s="48" t="s">
        <v>288</v>
      </c>
      <c r="I135" s="49" t="s">
        <v>14</v>
      </c>
      <c r="L135" s="7"/>
    </row>
    <row r="136" spans="1:12" x14ac:dyDescent="0.25">
      <c r="A136" s="5">
        <v>42702</v>
      </c>
      <c r="B136" s="11" t="s">
        <v>289</v>
      </c>
      <c r="C136" s="19" t="s">
        <v>13</v>
      </c>
      <c r="D136" t="s">
        <v>15</v>
      </c>
      <c r="E136" s="27">
        <v>14800</v>
      </c>
      <c r="F136" s="11" t="s">
        <v>16</v>
      </c>
      <c r="G136" s="109" t="s">
        <v>130</v>
      </c>
      <c r="H136" s="21" t="s">
        <v>290</v>
      </c>
      <c r="I136" s="8" t="s">
        <v>14</v>
      </c>
      <c r="L136" s="7"/>
    </row>
    <row r="137" spans="1:12" x14ac:dyDescent="0.25">
      <c r="A137" s="5">
        <v>42702</v>
      </c>
      <c r="B137" s="11" t="s">
        <v>291</v>
      </c>
      <c r="C137" s="46" t="s">
        <v>30</v>
      </c>
      <c r="D137" t="s">
        <v>15</v>
      </c>
      <c r="E137" s="27">
        <v>18600</v>
      </c>
      <c r="F137" s="11" t="s">
        <v>16</v>
      </c>
      <c r="G137" s="109" t="s">
        <v>130</v>
      </c>
      <c r="H137" s="21" t="s">
        <v>290</v>
      </c>
      <c r="I137" s="8" t="s">
        <v>14</v>
      </c>
      <c r="L137" s="7"/>
    </row>
    <row r="138" spans="1:12" x14ac:dyDescent="0.25">
      <c r="A138" s="5">
        <v>42702</v>
      </c>
      <c r="B138" s="11" t="s">
        <v>292</v>
      </c>
      <c r="C138" s="19" t="s">
        <v>13</v>
      </c>
      <c r="D138" t="s">
        <v>15</v>
      </c>
      <c r="E138" s="27">
        <v>7500</v>
      </c>
      <c r="F138" s="11" t="s">
        <v>16</v>
      </c>
      <c r="G138" s="109" t="s">
        <v>130</v>
      </c>
      <c r="H138" s="21" t="s">
        <v>290</v>
      </c>
      <c r="I138" s="8" t="s">
        <v>14</v>
      </c>
      <c r="L138" s="7"/>
    </row>
    <row r="139" spans="1:12" x14ac:dyDescent="0.25">
      <c r="A139" s="5">
        <v>42702</v>
      </c>
      <c r="B139" s="11" t="s">
        <v>202</v>
      </c>
      <c r="C139" s="19" t="s">
        <v>13</v>
      </c>
      <c r="D139" s="45" t="s">
        <v>9</v>
      </c>
      <c r="E139" s="18">
        <v>2000</v>
      </c>
      <c r="F139" s="45" t="s">
        <v>17</v>
      </c>
      <c r="G139" s="109" t="s">
        <v>130</v>
      </c>
      <c r="H139" s="48" t="s">
        <v>293</v>
      </c>
      <c r="I139" s="49" t="s">
        <v>14</v>
      </c>
      <c r="L139" s="7"/>
    </row>
    <row r="140" spans="1:12" x14ac:dyDescent="0.25">
      <c r="A140" s="5">
        <v>42702</v>
      </c>
      <c r="B140" s="11" t="s">
        <v>294</v>
      </c>
      <c r="C140" s="19" t="s">
        <v>13</v>
      </c>
      <c r="D140" s="45" t="s">
        <v>81</v>
      </c>
      <c r="E140" s="18">
        <v>12500</v>
      </c>
      <c r="F140" s="11" t="s">
        <v>11</v>
      </c>
      <c r="G140" s="109" t="s">
        <v>130</v>
      </c>
      <c r="H140" s="21" t="s">
        <v>295</v>
      </c>
      <c r="I140" s="8" t="s">
        <v>14</v>
      </c>
      <c r="L140" s="7"/>
    </row>
    <row r="141" spans="1:12" x14ac:dyDescent="0.25">
      <c r="A141" s="5">
        <v>42702</v>
      </c>
      <c r="B141" s="11" t="s">
        <v>296</v>
      </c>
      <c r="C141" s="19" t="s">
        <v>13</v>
      </c>
      <c r="D141" s="45" t="s">
        <v>81</v>
      </c>
      <c r="E141" s="18">
        <v>10000</v>
      </c>
      <c r="F141" s="11" t="s">
        <v>102</v>
      </c>
      <c r="G141" s="109" t="s">
        <v>130</v>
      </c>
      <c r="H141" s="48" t="s">
        <v>297</v>
      </c>
      <c r="I141" s="49" t="s">
        <v>14</v>
      </c>
      <c r="L141" s="7"/>
    </row>
    <row r="142" spans="1:12" x14ac:dyDescent="0.25">
      <c r="A142" s="5">
        <v>42702</v>
      </c>
      <c r="B142" s="11" t="s">
        <v>298</v>
      </c>
      <c r="C142" s="19" t="s">
        <v>13</v>
      </c>
      <c r="D142" s="45" t="s">
        <v>9</v>
      </c>
      <c r="E142" s="25">
        <v>10000</v>
      </c>
      <c r="F142" s="45" t="s">
        <v>17</v>
      </c>
      <c r="G142" s="109" t="s">
        <v>130</v>
      </c>
      <c r="H142" s="48" t="s">
        <v>293</v>
      </c>
      <c r="I142" s="49" t="s">
        <v>14</v>
      </c>
      <c r="L142" s="7"/>
    </row>
    <row r="143" spans="1:12" x14ac:dyDescent="0.25">
      <c r="A143" s="5">
        <v>42703</v>
      </c>
      <c r="B143" s="11" t="s">
        <v>283</v>
      </c>
      <c r="C143" s="19" t="s">
        <v>13</v>
      </c>
      <c r="D143" s="47" t="s">
        <v>65</v>
      </c>
      <c r="E143" s="18">
        <v>10000</v>
      </c>
      <c r="F143" s="45" t="s">
        <v>26</v>
      </c>
      <c r="G143" s="109" t="s">
        <v>130</v>
      </c>
      <c r="H143" s="48" t="s">
        <v>299</v>
      </c>
      <c r="I143" s="8" t="s">
        <v>14</v>
      </c>
      <c r="L143" s="7"/>
    </row>
    <row r="144" spans="1:12" x14ac:dyDescent="0.25">
      <c r="A144" s="5">
        <v>42703</v>
      </c>
      <c r="B144" s="11" t="s">
        <v>300</v>
      </c>
      <c r="C144" s="19" t="s">
        <v>68</v>
      </c>
      <c r="D144" s="47" t="s">
        <v>65</v>
      </c>
      <c r="E144" s="18">
        <v>1000000</v>
      </c>
      <c r="F144" s="9" t="s">
        <v>129</v>
      </c>
      <c r="G144" s="109" t="s">
        <v>130</v>
      </c>
      <c r="H144" s="48" t="s">
        <v>301</v>
      </c>
      <c r="I144" s="8" t="s">
        <v>14</v>
      </c>
      <c r="L144" s="7"/>
    </row>
    <row r="145" spans="1:13" x14ac:dyDescent="0.25">
      <c r="A145" s="5">
        <v>42703</v>
      </c>
      <c r="B145" s="11" t="s">
        <v>302</v>
      </c>
      <c r="C145" s="19" t="s">
        <v>68</v>
      </c>
      <c r="D145" s="47" t="s">
        <v>65</v>
      </c>
      <c r="E145" s="18">
        <v>500000</v>
      </c>
      <c r="F145" s="9" t="s">
        <v>129</v>
      </c>
      <c r="G145" s="109" t="s">
        <v>130</v>
      </c>
      <c r="H145" s="48" t="s">
        <v>301</v>
      </c>
      <c r="I145" s="8" t="s">
        <v>14</v>
      </c>
      <c r="L145" s="7"/>
    </row>
    <row r="146" spans="1:13" x14ac:dyDescent="0.25">
      <c r="A146" s="5">
        <v>42703</v>
      </c>
      <c r="B146" s="11" t="s">
        <v>303</v>
      </c>
      <c r="C146" s="52" t="s">
        <v>27</v>
      </c>
      <c r="D146" s="45" t="s">
        <v>81</v>
      </c>
      <c r="E146" s="16">
        <v>80000</v>
      </c>
      <c r="F146" s="11" t="s">
        <v>11</v>
      </c>
      <c r="G146" s="109" t="s">
        <v>130</v>
      </c>
      <c r="H146" s="21" t="s">
        <v>304</v>
      </c>
      <c r="I146" s="8" t="s">
        <v>14</v>
      </c>
      <c r="L146" s="7"/>
    </row>
    <row r="147" spans="1:13" x14ac:dyDescent="0.25">
      <c r="A147" s="44">
        <v>42703</v>
      </c>
      <c r="B147" s="11" t="s">
        <v>305</v>
      </c>
      <c r="C147" s="52" t="s">
        <v>95</v>
      </c>
      <c r="D147" s="45" t="s">
        <v>9</v>
      </c>
      <c r="E147" s="27">
        <v>7000</v>
      </c>
      <c r="F147" s="47" t="s">
        <v>33</v>
      </c>
      <c r="G147" s="109" t="s">
        <v>130</v>
      </c>
      <c r="H147" s="48" t="s">
        <v>306</v>
      </c>
      <c r="I147" s="49" t="s">
        <v>14</v>
      </c>
      <c r="J147" s="7"/>
      <c r="K147" s="7"/>
      <c r="L147" s="7"/>
    </row>
    <row r="148" spans="1:13" x14ac:dyDescent="0.25">
      <c r="A148" s="5">
        <v>42703</v>
      </c>
      <c r="B148" s="11" t="s">
        <v>307</v>
      </c>
      <c r="C148" s="19" t="s">
        <v>13</v>
      </c>
      <c r="D148" s="45" t="s">
        <v>9</v>
      </c>
      <c r="E148" s="18">
        <v>3000</v>
      </c>
      <c r="F148" s="47" t="s">
        <v>33</v>
      </c>
      <c r="G148" s="109" t="s">
        <v>130</v>
      </c>
      <c r="H148" s="48" t="s">
        <v>308</v>
      </c>
      <c r="I148" s="49" t="s">
        <v>14</v>
      </c>
      <c r="L148" s="7"/>
    </row>
    <row r="149" spans="1:13" x14ac:dyDescent="0.25">
      <c r="A149" s="5">
        <v>42704</v>
      </c>
      <c r="B149" s="11" t="s">
        <v>309</v>
      </c>
      <c r="C149" s="19" t="s">
        <v>30</v>
      </c>
      <c r="D149" s="47" t="s">
        <v>65</v>
      </c>
      <c r="E149" s="18">
        <v>50000</v>
      </c>
      <c r="F149" s="45" t="s">
        <v>334</v>
      </c>
      <c r="G149" s="109" t="s">
        <v>130</v>
      </c>
      <c r="H149" s="48" t="s">
        <v>310</v>
      </c>
      <c r="I149" s="53" t="s">
        <v>10</v>
      </c>
      <c r="L149" s="7"/>
    </row>
    <row r="150" spans="1:13" x14ac:dyDescent="0.25">
      <c r="A150" s="5">
        <v>42704</v>
      </c>
      <c r="B150" s="11" t="s">
        <v>311</v>
      </c>
      <c r="C150" s="19" t="s">
        <v>41</v>
      </c>
      <c r="D150" s="45" t="s">
        <v>9</v>
      </c>
      <c r="E150" s="18">
        <v>208500</v>
      </c>
      <c r="F150" s="45" t="s">
        <v>17</v>
      </c>
      <c r="G150" s="109" t="s">
        <v>130</v>
      </c>
      <c r="H150" s="48" t="s">
        <v>312</v>
      </c>
      <c r="I150" s="53" t="s">
        <v>10</v>
      </c>
      <c r="J150" s="7"/>
      <c r="K150" s="7"/>
      <c r="L150" s="7"/>
    </row>
    <row r="151" spans="1:13" x14ac:dyDescent="0.25">
      <c r="A151" s="5">
        <v>42704</v>
      </c>
      <c r="B151" s="11" t="s">
        <v>313</v>
      </c>
      <c r="C151" s="19" t="s">
        <v>68</v>
      </c>
      <c r="D151" s="47" t="s">
        <v>65</v>
      </c>
      <c r="E151" s="16">
        <v>700000</v>
      </c>
      <c r="F151" s="45" t="s">
        <v>19</v>
      </c>
      <c r="G151" s="109" t="s">
        <v>130</v>
      </c>
      <c r="H151" s="48" t="s">
        <v>314</v>
      </c>
      <c r="I151" s="53" t="s">
        <v>10</v>
      </c>
      <c r="L151" s="7"/>
    </row>
    <row r="152" spans="1:13" x14ac:dyDescent="0.25">
      <c r="A152" s="5">
        <v>42704</v>
      </c>
      <c r="B152" s="11" t="s">
        <v>315</v>
      </c>
      <c r="C152" s="19" t="s">
        <v>68</v>
      </c>
      <c r="D152" s="45" t="s">
        <v>81</v>
      </c>
      <c r="E152" s="16">
        <v>150000</v>
      </c>
      <c r="F152" s="9" t="s">
        <v>129</v>
      </c>
      <c r="G152" s="109" t="s">
        <v>130</v>
      </c>
      <c r="H152" s="21" t="s">
        <v>316</v>
      </c>
      <c r="I152" s="53" t="s">
        <v>10</v>
      </c>
      <c r="L152" s="7"/>
    </row>
    <row r="153" spans="1:13" x14ac:dyDescent="0.25">
      <c r="A153" s="5">
        <v>42704</v>
      </c>
      <c r="B153" s="11" t="s">
        <v>317</v>
      </c>
      <c r="C153" s="19" t="s">
        <v>68</v>
      </c>
      <c r="D153" s="45" t="s">
        <v>81</v>
      </c>
      <c r="E153" s="16">
        <v>150000</v>
      </c>
      <c r="F153" s="9" t="s">
        <v>129</v>
      </c>
      <c r="G153" s="109" t="s">
        <v>130</v>
      </c>
      <c r="H153" s="48" t="s">
        <v>318</v>
      </c>
      <c r="I153" s="53" t="s">
        <v>10</v>
      </c>
      <c r="L153" s="7"/>
    </row>
    <row r="154" spans="1:13" x14ac:dyDescent="0.25">
      <c r="A154" s="5">
        <v>42704</v>
      </c>
      <c r="B154" s="11" t="s">
        <v>319</v>
      </c>
      <c r="C154" s="19" t="s">
        <v>68</v>
      </c>
      <c r="D154" t="s">
        <v>15</v>
      </c>
      <c r="E154" s="16">
        <v>220000</v>
      </c>
      <c r="F154" s="9" t="s">
        <v>129</v>
      </c>
      <c r="G154" s="109" t="s">
        <v>130</v>
      </c>
      <c r="H154" s="21" t="s">
        <v>320</v>
      </c>
      <c r="I154" s="53" t="s">
        <v>10</v>
      </c>
      <c r="L154" s="7"/>
    </row>
    <row r="155" spans="1:13" x14ac:dyDescent="0.25">
      <c r="A155" s="5">
        <v>42704</v>
      </c>
      <c r="B155" s="11" t="s">
        <v>321</v>
      </c>
      <c r="C155" s="19" t="s">
        <v>68</v>
      </c>
      <c r="D155" s="45" t="s">
        <v>9</v>
      </c>
      <c r="E155" s="16">
        <v>280000</v>
      </c>
      <c r="F155" s="9" t="s">
        <v>129</v>
      </c>
      <c r="G155" s="109" t="s">
        <v>130</v>
      </c>
      <c r="H155" s="48" t="s">
        <v>322</v>
      </c>
      <c r="I155" s="53" t="s">
        <v>10</v>
      </c>
      <c r="L155" s="7"/>
    </row>
    <row r="156" spans="1:13" x14ac:dyDescent="0.25">
      <c r="A156" s="5">
        <v>42704</v>
      </c>
      <c r="B156" s="11" t="s">
        <v>323</v>
      </c>
      <c r="C156" s="19" t="s">
        <v>68</v>
      </c>
      <c r="D156" t="s">
        <v>15</v>
      </c>
      <c r="E156" s="16">
        <v>40000</v>
      </c>
      <c r="F156" s="9" t="s">
        <v>129</v>
      </c>
      <c r="G156" s="109" t="s">
        <v>130</v>
      </c>
      <c r="H156" s="48" t="s">
        <v>324</v>
      </c>
      <c r="I156" s="53" t="s">
        <v>10</v>
      </c>
      <c r="L156" s="7"/>
    </row>
    <row r="157" spans="1:13" x14ac:dyDescent="0.25">
      <c r="A157" s="5">
        <v>42704</v>
      </c>
      <c r="B157" s="11" t="s">
        <v>325</v>
      </c>
      <c r="C157" s="19" t="s">
        <v>68</v>
      </c>
      <c r="D157" s="9" t="s">
        <v>34</v>
      </c>
      <c r="E157" s="16">
        <v>50000</v>
      </c>
      <c r="F157" s="9" t="s">
        <v>129</v>
      </c>
      <c r="G157" s="109" t="s">
        <v>130</v>
      </c>
      <c r="H157" s="48" t="s">
        <v>326</v>
      </c>
      <c r="I157" s="53" t="s">
        <v>10</v>
      </c>
      <c r="L157" s="7"/>
    </row>
    <row r="158" spans="1:13" x14ac:dyDescent="0.25">
      <c r="A158" s="5">
        <v>42704</v>
      </c>
      <c r="B158" s="11" t="s">
        <v>327</v>
      </c>
      <c r="C158" s="19" t="s">
        <v>68</v>
      </c>
      <c r="D158" s="45" t="s">
        <v>81</v>
      </c>
      <c r="E158" s="27">
        <v>50000</v>
      </c>
      <c r="F158" s="9" t="s">
        <v>129</v>
      </c>
      <c r="G158" s="109" t="s">
        <v>130</v>
      </c>
      <c r="H158" s="48" t="s">
        <v>328</v>
      </c>
      <c r="I158" s="53" t="s">
        <v>10</v>
      </c>
      <c r="L158" s="7"/>
    </row>
    <row r="159" spans="1:13" x14ac:dyDescent="0.25">
      <c r="A159" s="5">
        <v>42704</v>
      </c>
      <c r="B159" s="11" t="s">
        <v>329</v>
      </c>
      <c r="C159" s="19" t="s">
        <v>68</v>
      </c>
      <c r="D159" s="45" t="s">
        <v>81</v>
      </c>
      <c r="E159" s="16">
        <v>50000</v>
      </c>
      <c r="F159" s="9" t="s">
        <v>129</v>
      </c>
      <c r="G159" s="109" t="s">
        <v>130</v>
      </c>
      <c r="H159" s="48" t="s">
        <v>328</v>
      </c>
      <c r="I159" s="53" t="s">
        <v>10</v>
      </c>
      <c r="J159" s="7"/>
      <c r="K159" s="7"/>
      <c r="L159" s="7"/>
      <c r="M159" s="7"/>
    </row>
    <row r="160" spans="1:13" x14ac:dyDescent="0.25">
      <c r="A160" s="5"/>
      <c r="B160" s="11"/>
      <c r="C160" s="19"/>
      <c r="F160" s="11"/>
      <c r="G160" s="43"/>
      <c r="H160" s="21"/>
      <c r="I160" s="8"/>
      <c r="L160" s="7"/>
    </row>
    <row r="161" spans="1:12" x14ac:dyDescent="0.25">
      <c r="A161" s="5"/>
      <c r="B161" s="11"/>
      <c r="C161" s="19"/>
      <c r="F161" s="11"/>
      <c r="G161" s="43"/>
      <c r="H161" s="21"/>
      <c r="I161" s="8"/>
      <c r="L161" s="7"/>
    </row>
    <row r="162" spans="1:12" x14ac:dyDescent="0.25">
      <c r="A162" s="5"/>
      <c r="B162" s="11"/>
      <c r="C162" s="19"/>
      <c r="D162" s="11"/>
      <c r="F162" s="11"/>
      <c r="G162" s="43"/>
      <c r="H162" s="21"/>
      <c r="I162" s="8"/>
      <c r="L162" s="7"/>
    </row>
    <row r="163" spans="1:12" x14ac:dyDescent="0.25">
      <c r="A163" s="5"/>
      <c r="B163" s="11"/>
      <c r="C163" s="19"/>
      <c r="F163" s="11"/>
      <c r="G163" s="43"/>
      <c r="H163" s="21"/>
      <c r="I163" s="8"/>
      <c r="L163" s="7"/>
    </row>
    <row r="164" spans="1:12" x14ac:dyDescent="0.25">
      <c r="A164" s="5"/>
      <c r="B164" s="11"/>
      <c r="C164" s="19"/>
      <c r="F164" s="11"/>
      <c r="G164" s="43"/>
      <c r="H164" s="23"/>
      <c r="I164" s="8"/>
      <c r="L164" s="7"/>
    </row>
    <row r="165" spans="1:12" x14ac:dyDescent="0.25">
      <c r="A165" s="5"/>
      <c r="B165" s="11"/>
      <c r="C165" s="19"/>
      <c r="F165" s="11"/>
      <c r="G165" s="43"/>
      <c r="H165" s="21"/>
      <c r="I165" s="8"/>
      <c r="J165" s="7"/>
      <c r="K165" s="7"/>
      <c r="L165" s="7"/>
    </row>
    <row r="166" spans="1:12" x14ac:dyDescent="0.25">
      <c r="A166" s="5"/>
      <c r="B166" s="11"/>
      <c r="C166" s="19"/>
      <c r="F166" s="11"/>
      <c r="G166" s="43"/>
      <c r="H166" s="23"/>
      <c r="I166" s="8"/>
      <c r="L166" s="7"/>
    </row>
    <row r="167" spans="1:12" x14ac:dyDescent="0.25">
      <c r="A167" s="5"/>
      <c r="B167" s="11"/>
      <c r="C167" s="19"/>
      <c r="D167" s="11"/>
      <c r="F167" s="11"/>
      <c r="G167" s="43"/>
      <c r="H167" s="21"/>
      <c r="I167" s="8"/>
      <c r="L167" s="7"/>
    </row>
    <row r="168" spans="1:12" x14ac:dyDescent="0.25">
      <c r="A168" s="5"/>
      <c r="B168" s="11"/>
      <c r="C168" s="6"/>
      <c r="D168" s="45"/>
      <c r="G168" s="43"/>
      <c r="H168" s="21"/>
      <c r="I168" s="8"/>
      <c r="L168" s="7"/>
    </row>
    <row r="169" spans="1:12" x14ac:dyDescent="0.25">
      <c r="A169" s="5"/>
      <c r="B169" s="11"/>
      <c r="C169" s="19"/>
      <c r="F169" s="11"/>
      <c r="G169" s="43"/>
      <c r="H169" s="21"/>
      <c r="I169" s="8"/>
      <c r="L169" s="7"/>
    </row>
    <row r="170" spans="1:12" ht="15.75" x14ac:dyDescent="0.25">
      <c r="A170" s="5"/>
      <c r="B170" s="38"/>
      <c r="C170" s="19"/>
      <c r="E170" s="40"/>
      <c r="F170" s="11"/>
      <c r="G170" s="43"/>
      <c r="H170" s="23"/>
      <c r="I170" s="8"/>
      <c r="L170" s="7"/>
    </row>
    <row r="171" spans="1:12" x14ac:dyDescent="0.25">
      <c r="A171" s="5"/>
      <c r="B171" s="11"/>
      <c r="C171" s="6"/>
      <c r="D171" s="45"/>
      <c r="G171" s="43"/>
      <c r="H171" s="21"/>
      <c r="I171" s="8"/>
    </row>
    <row r="172" spans="1:12" x14ac:dyDescent="0.25">
      <c r="A172" s="5"/>
      <c r="B172" s="11"/>
      <c r="C172" s="19"/>
      <c r="D172" s="11"/>
      <c r="F172" s="20"/>
      <c r="G172" s="29"/>
      <c r="H172" s="21"/>
      <c r="I172" s="8"/>
    </row>
    <row r="173" spans="1:12" x14ac:dyDescent="0.25">
      <c r="A173" s="5"/>
      <c r="B173" s="11"/>
      <c r="C173" s="19"/>
      <c r="G173" s="12"/>
      <c r="H173" s="21"/>
      <c r="I173" s="13"/>
    </row>
    <row r="174" spans="1:12" x14ac:dyDescent="0.25">
      <c r="A174" s="5"/>
      <c r="B174" s="11"/>
      <c r="C174" s="19"/>
      <c r="G174" s="29"/>
      <c r="H174" s="21"/>
      <c r="I174" s="8"/>
    </row>
    <row r="175" spans="1:12" x14ac:dyDescent="0.25">
      <c r="A175" s="5"/>
      <c r="B175" s="11"/>
      <c r="C175" s="19"/>
      <c r="G175" s="29"/>
      <c r="H175" s="21"/>
      <c r="I175" s="8"/>
    </row>
    <row r="176" spans="1:12" x14ac:dyDescent="0.25">
      <c r="A176" s="5"/>
      <c r="B176" s="11"/>
      <c r="G176" s="29"/>
      <c r="H176" s="21"/>
      <c r="I176" s="13"/>
    </row>
    <row r="177" spans="1:9" x14ac:dyDescent="0.25">
      <c r="A177" s="5"/>
      <c r="B177" s="11"/>
      <c r="C177" s="19"/>
      <c r="G177" s="29"/>
      <c r="H177" s="21"/>
      <c r="I177" s="8"/>
    </row>
    <row r="178" spans="1:9" x14ac:dyDescent="0.25">
      <c r="A178" s="5"/>
      <c r="B178" s="11"/>
      <c r="C178" s="19" t="s">
        <v>12</v>
      </c>
      <c r="G178" s="12"/>
      <c r="H178" s="21"/>
      <c r="I178" s="8"/>
    </row>
    <row r="179" spans="1:9" x14ac:dyDescent="0.25">
      <c r="A179" s="5"/>
      <c r="B179" s="11"/>
      <c r="C179" s="19"/>
      <c r="G179" s="29"/>
      <c r="H179" s="21"/>
      <c r="I179" s="8"/>
    </row>
    <row r="180" spans="1:9" x14ac:dyDescent="0.25">
      <c r="A180" s="5"/>
      <c r="B180" s="11"/>
      <c r="C180" s="19"/>
      <c r="G180" s="29"/>
      <c r="H180" s="21"/>
      <c r="I180" s="13"/>
    </row>
    <row r="181" spans="1:9" x14ac:dyDescent="0.25">
      <c r="A181" s="5"/>
      <c r="B181" s="11"/>
      <c r="C181" s="19"/>
      <c r="F181" s="11"/>
      <c r="G181" s="29"/>
      <c r="H181" s="9"/>
      <c r="I181" s="13"/>
    </row>
    <row r="182" spans="1:9" x14ac:dyDescent="0.25">
      <c r="A182" s="5"/>
      <c r="B182" s="11"/>
      <c r="C182" s="19"/>
      <c r="F182" s="11"/>
      <c r="G182" s="29"/>
      <c r="H182" s="9"/>
      <c r="I182" s="13"/>
    </row>
    <row r="183" spans="1:9" x14ac:dyDescent="0.25">
      <c r="A183" s="5"/>
      <c r="B183" s="11"/>
      <c r="G183" s="29"/>
      <c r="H183" s="21"/>
      <c r="I183" s="13"/>
    </row>
    <row r="184" spans="1:9" x14ac:dyDescent="0.25">
      <c r="A184" s="5"/>
      <c r="B184" s="11"/>
      <c r="C184" s="19"/>
      <c r="F184" s="11"/>
      <c r="G184" s="29"/>
      <c r="H184" s="9"/>
      <c r="I184" s="8"/>
    </row>
    <row r="185" spans="1:9" x14ac:dyDescent="0.25">
      <c r="A185" s="5"/>
      <c r="B185" s="11"/>
      <c r="C185" s="19"/>
      <c r="F185" s="11"/>
      <c r="G185" s="29"/>
      <c r="H185" s="9"/>
      <c r="I185" s="13"/>
    </row>
    <row r="186" spans="1:9" x14ac:dyDescent="0.25">
      <c r="A186" s="5"/>
      <c r="B186" s="11"/>
      <c r="C186" s="19"/>
      <c r="G186" s="29"/>
      <c r="H186" s="21"/>
      <c r="I186" s="13"/>
    </row>
    <row r="187" spans="1:9" x14ac:dyDescent="0.25">
      <c r="A187" s="5"/>
      <c r="B187" s="11"/>
      <c r="C187" s="19"/>
      <c r="G187" s="29"/>
      <c r="H187" s="21"/>
      <c r="I187" s="8"/>
    </row>
    <row r="188" spans="1:9" x14ac:dyDescent="0.25">
      <c r="A188" s="5"/>
      <c r="B188" s="11"/>
      <c r="C188" s="19"/>
      <c r="G188" s="29"/>
      <c r="H188" s="21"/>
      <c r="I188" s="8"/>
    </row>
    <row r="189" spans="1:9" x14ac:dyDescent="0.25">
      <c r="A189" s="5"/>
      <c r="B189" s="11"/>
      <c r="C189" s="19"/>
      <c r="F189" s="11"/>
      <c r="G189" s="29"/>
      <c r="H189" s="9"/>
      <c r="I189" s="8"/>
    </row>
    <row r="190" spans="1:9" x14ac:dyDescent="0.25">
      <c r="A190" s="5"/>
      <c r="B190" s="11"/>
      <c r="C190" s="19"/>
      <c r="D190" s="11"/>
      <c r="G190" s="29"/>
      <c r="I190" s="13"/>
    </row>
    <row r="191" spans="1:9" x14ac:dyDescent="0.25">
      <c r="A191" s="5"/>
      <c r="B191" s="11"/>
      <c r="C191" s="19"/>
      <c r="G191" s="29"/>
      <c r="H191" s="21"/>
      <c r="I191" s="8"/>
    </row>
    <row r="192" spans="1:9" x14ac:dyDescent="0.25">
      <c r="A192" s="5"/>
      <c r="B192" s="11"/>
      <c r="C192" s="19"/>
      <c r="G192" s="29"/>
      <c r="H192" s="21"/>
      <c r="I192" s="8"/>
    </row>
    <row r="193" spans="1:19" x14ac:dyDescent="0.25">
      <c r="A193" s="5"/>
      <c r="B193" s="11"/>
      <c r="C193" s="19"/>
      <c r="D193" s="11"/>
      <c r="G193" s="29"/>
      <c r="I193" s="8"/>
    </row>
    <row r="194" spans="1:19" x14ac:dyDescent="0.25">
      <c r="A194" s="5"/>
      <c r="B194" s="11"/>
      <c r="C194" s="19"/>
      <c r="F194" s="11"/>
      <c r="G194" s="29"/>
      <c r="H194" s="9"/>
      <c r="I194" s="8"/>
    </row>
    <row r="195" spans="1:19" x14ac:dyDescent="0.25">
      <c r="A195" s="5"/>
      <c r="B195" s="11"/>
      <c r="C195" s="19"/>
      <c r="F195" s="11"/>
      <c r="G195" s="29"/>
      <c r="H195" s="9"/>
      <c r="I195" s="8"/>
    </row>
    <row r="196" spans="1:19" x14ac:dyDescent="0.25">
      <c r="A196" s="5"/>
      <c r="B196" s="11"/>
      <c r="F196" s="11"/>
      <c r="G196" s="29"/>
      <c r="H196" s="9"/>
      <c r="I196" s="13"/>
    </row>
    <row r="197" spans="1:19" x14ac:dyDescent="0.25">
      <c r="A197" s="5"/>
      <c r="B197" s="11"/>
      <c r="C197" s="19"/>
      <c r="F197" s="11"/>
      <c r="G197" s="29"/>
      <c r="H197" s="9"/>
      <c r="I197" s="8"/>
    </row>
    <row r="198" spans="1:19" x14ac:dyDescent="0.25">
      <c r="A198" s="5"/>
      <c r="B198" s="11"/>
      <c r="C198" s="19"/>
      <c r="F198" s="11"/>
      <c r="G198" s="29"/>
      <c r="H198" s="9"/>
      <c r="I198" s="8"/>
    </row>
    <row r="199" spans="1:19" x14ac:dyDescent="0.25">
      <c r="A199" s="5"/>
      <c r="B199" s="11"/>
      <c r="C199" s="19"/>
      <c r="G199" s="29"/>
      <c r="H199" s="21"/>
      <c r="I199" s="13"/>
    </row>
    <row r="200" spans="1:19" x14ac:dyDescent="0.25">
      <c r="A200" s="5"/>
      <c r="B200" s="11"/>
      <c r="C200" s="19"/>
      <c r="G200" s="29"/>
      <c r="H200" s="21"/>
      <c r="I200" s="8"/>
    </row>
    <row r="201" spans="1:19" x14ac:dyDescent="0.25">
      <c r="A201" s="5"/>
      <c r="B201" s="11"/>
      <c r="C201" s="19"/>
      <c r="G201" s="29"/>
      <c r="H201" s="21"/>
      <c r="I201" s="8"/>
    </row>
    <row r="202" spans="1:19" x14ac:dyDescent="0.25">
      <c r="A202" s="5"/>
      <c r="B202" s="11"/>
      <c r="C202" s="19"/>
      <c r="G202" s="29"/>
      <c r="H202" s="21"/>
      <c r="I202" s="8"/>
      <c r="S202" t="s">
        <v>35</v>
      </c>
    </row>
    <row r="203" spans="1:19" x14ac:dyDescent="0.25">
      <c r="A203" s="5"/>
      <c r="B203" s="11"/>
      <c r="C203" s="19"/>
      <c r="G203" s="29"/>
      <c r="H203" s="31"/>
      <c r="I203" s="8"/>
      <c r="K203" s="7"/>
      <c r="L203" s="7"/>
      <c r="M203" s="7"/>
    </row>
    <row r="204" spans="1:19" x14ac:dyDescent="0.25">
      <c r="A204" s="5"/>
      <c r="B204" s="11"/>
      <c r="C204" s="19"/>
      <c r="G204" s="29"/>
      <c r="H204" s="21"/>
      <c r="I204" s="8"/>
    </row>
    <row r="205" spans="1:19" x14ac:dyDescent="0.25">
      <c r="A205" s="5"/>
      <c r="B205" s="11"/>
      <c r="C205" s="19"/>
      <c r="G205" s="29"/>
      <c r="H205" s="21"/>
      <c r="I205" s="8"/>
    </row>
    <row r="206" spans="1:19" x14ac:dyDescent="0.25">
      <c r="A206" s="5"/>
      <c r="B206" s="11"/>
      <c r="C206" s="19"/>
      <c r="D206" s="11"/>
      <c r="G206" s="29"/>
      <c r="I206" s="8"/>
    </row>
    <row r="207" spans="1:19" x14ac:dyDescent="0.25">
      <c r="A207" s="5"/>
      <c r="B207" s="11"/>
      <c r="C207" s="19"/>
      <c r="G207" s="29"/>
      <c r="I207" s="8"/>
    </row>
    <row r="208" spans="1:19" x14ac:dyDescent="0.25">
      <c r="A208" s="5"/>
      <c r="B208" s="11"/>
      <c r="C208" s="19"/>
      <c r="G208" s="32"/>
      <c r="H208" s="21"/>
      <c r="I208" s="8"/>
    </row>
    <row r="209" spans="1:27" x14ac:dyDescent="0.25">
      <c r="A209" s="5"/>
      <c r="B209" s="11"/>
      <c r="C209" s="19"/>
      <c r="D209" s="11"/>
      <c r="G209" s="29"/>
      <c r="I209" s="13"/>
    </row>
    <row r="210" spans="1:27" x14ac:dyDescent="0.25">
      <c r="A210" s="5"/>
      <c r="B210" s="11"/>
      <c r="D210" s="11"/>
      <c r="G210" s="29"/>
      <c r="I210" s="13"/>
    </row>
    <row r="211" spans="1:27" x14ac:dyDescent="0.25">
      <c r="A211" s="5"/>
      <c r="B211" s="11"/>
      <c r="C211" s="19"/>
      <c r="G211" s="29"/>
      <c r="I211" s="8"/>
      <c r="K211" s="7"/>
      <c r="L211" s="7"/>
    </row>
    <row r="217" spans="1:27" x14ac:dyDescent="0.25">
      <c r="P217" t="s">
        <v>12</v>
      </c>
      <c r="AA217" t="s">
        <v>12</v>
      </c>
    </row>
  </sheetData>
  <autoFilter ref="A1:I17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pane ySplit="1" topLeftCell="A7" activePane="bottomLeft" state="frozen"/>
      <selection pane="bottomLeft" activeCell="E20" sqref="E20"/>
    </sheetView>
  </sheetViews>
  <sheetFormatPr baseColWidth="10" defaultColWidth="10.28515625" defaultRowHeight="12.75" x14ac:dyDescent="0.2"/>
  <cols>
    <col min="1" max="1" width="24.42578125" style="61" customWidth="1"/>
    <col min="2" max="2" width="15.85546875" style="61" customWidth="1"/>
    <col min="3" max="3" width="17.42578125" style="61" customWidth="1"/>
    <col min="4" max="4" width="15.7109375" style="61" customWidth="1"/>
    <col min="5" max="5" width="20.7109375" style="61" customWidth="1"/>
    <col min="6" max="6" width="14.85546875" style="61" customWidth="1"/>
    <col min="7" max="7" width="17.5703125" style="61" customWidth="1"/>
    <col min="8" max="8" width="19" style="61" customWidth="1"/>
    <col min="9" max="9" width="17.85546875" style="61" customWidth="1"/>
    <col min="10" max="10" width="18" style="61" customWidth="1"/>
    <col min="11" max="16384" width="10.28515625" style="61"/>
  </cols>
  <sheetData>
    <row r="1" spans="1:10" x14ac:dyDescent="0.2">
      <c r="A1" s="59" t="s">
        <v>47</v>
      </c>
      <c r="B1" s="59" t="s">
        <v>42</v>
      </c>
      <c r="C1" s="60" t="s">
        <v>330</v>
      </c>
      <c r="D1" s="60" t="s">
        <v>48</v>
      </c>
      <c r="E1" s="60" t="s">
        <v>49</v>
      </c>
      <c r="F1" s="60" t="s">
        <v>61</v>
      </c>
      <c r="G1" s="60" t="s">
        <v>50</v>
      </c>
      <c r="H1" s="60" t="s">
        <v>12</v>
      </c>
      <c r="I1" s="59" t="s">
        <v>331</v>
      </c>
      <c r="J1" s="60" t="s">
        <v>43</v>
      </c>
    </row>
    <row r="2" spans="1:10" ht="15" x14ac:dyDescent="0.25">
      <c r="A2" s="62" t="s">
        <v>18</v>
      </c>
      <c r="B2" s="63" t="s">
        <v>15</v>
      </c>
      <c r="C2" s="64"/>
      <c r="D2" s="56">
        <v>139124</v>
      </c>
      <c r="E2" s="56">
        <v>139124</v>
      </c>
      <c r="F2" s="65"/>
      <c r="G2" s="64"/>
      <c r="H2" s="65"/>
      <c r="I2" s="64"/>
      <c r="J2" s="65">
        <f>C2+D2-E2</f>
        <v>0</v>
      </c>
    </row>
    <row r="3" spans="1:10" ht="15" x14ac:dyDescent="0.25">
      <c r="A3" s="62" t="s">
        <v>16</v>
      </c>
      <c r="B3" s="63" t="s">
        <v>15</v>
      </c>
      <c r="C3" s="64"/>
      <c r="D3" s="56">
        <v>175900</v>
      </c>
      <c r="E3" s="56">
        <v>175900</v>
      </c>
      <c r="F3" s="65"/>
      <c r="G3" s="64"/>
      <c r="H3" s="65"/>
      <c r="I3" s="64"/>
      <c r="J3" s="65">
        <f t="shared" ref="J3:J12" si="0">C3+D3-E3</f>
        <v>0</v>
      </c>
    </row>
    <row r="4" spans="1:10" ht="15" x14ac:dyDescent="0.25">
      <c r="A4" s="62" t="s">
        <v>62</v>
      </c>
      <c r="B4" s="63" t="s">
        <v>65</v>
      </c>
      <c r="C4" s="64"/>
      <c r="D4" s="56">
        <v>1477500</v>
      </c>
      <c r="E4" s="56">
        <v>1477500</v>
      </c>
      <c r="F4" s="65"/>
      <c r="G4" s="64"/>
      <c r="H4" s="65"/>
      <c r="I4" s="64"/>
      <c r="J4" s="65">
        <f t="shared" si="0"/>
        <v>0</v>
      </c>
    </row>
    <row r="5" spans="1:10" ht="15" x14ac:dyDescent="0.25">
      <c r="A5" s="62" t="s">
        <v>63</v>
      </c>
      <c r="B5" s="63" t="s">
        <v>65</v>
      </c>
      <c r="C5" s="64"/>
      <c r="D5" s="56">
        <v>877110</v>
      </c>
      <c r="E5" s="56">
        <v>877110</v>
      </c>
      <c r="F5" s="65"/>
      <c r="G5" s="64"/>
      <c r="H5" s="65"/>
      <c r="I5" s="64"/>
      <c r="J5" s="65">
        <f t="shared" si="0"/>
        <v>0</v>
      </c>
    </row>
    <row r="6" spans="1:10" ht="15" x14ac:dyDescent="0.25">
      <c r="A6" s="62" t="s">
        <v>102</v>
      </c>
      <c r="B6" s="63" t="s">
        <v>66</v>
      </c>
      <c r="C6" s="64"/>
      <c r="D6" s="56">
        <v>475900</v>
      </c>
      <c r="E6" s="56">
        <v>475900</v>
      </c>
      <c r="F6" s="65"/>
      <c r="G6" s="64"/>
      <c r="H6" s="65"/>
      <c r="I6" s="64"/>
      <c r="J6" s="65">
        <f t="shared" si="0"/>
        <v>0</v>
      </c>
    </row>
    <row r="7" spans="1:10" ht="15" x14ac:dyDescent="0.25">
      <c r="A7" s="62" t="s">
        <v>11</v>
      </c>
      <c r="B7" s="63" t="s">
        <v>66</v>
      </c>
      <c r="C7" s="64"/>
      <c r="D7" s="56">
        <v>186196</v>
      </c>
      <c r="E7" s="56">
        <v>186196</v>
      </c>
      <c r="F7" s="65"/>
      <c r="G7" s="64"/>
      <c r="H7" s="65"/>
      <c r="I7" s="64"/>
      <c r="J7" s="65">
        <f t="shared" si="0"/>
        <v>0</v>
      </c>
    </row>
    <row r="8" spans="1:10" ht="15" x14ac:dyDescent="0.25">
      <c r="A8" s="62" t="s">
        <v>17</v>
      </c>
      <c r="B8" s="63" t="s">
        <v>9</v>
      </c>
      <c r="C8" s="64"/>
      <c r="D8" s="56">
        <v>584242</v>
      </c>
      <c r="E8" s="56">
        <v>584242</v>
      </c>
      <c r="F8" s="65"/>
      <c r="G8" s="64"/>
      <c r="H8" s="65"/>
      <c r="I8" s="64"/>
      <c r="J8" s="65">
        <f t="shared" si="0"/>
        <v>0</v>
      </c>
    </row>
    <row r="9" spans="1:10" ht="15" x14ac:dyDescent="0.25">
      <c r="A9" s="62" t="s">
        <v>33</v>
      </c>
      <c r="B9" s="63" t="s">
        <v>34</v>
      </c>
      <c r="C9" s="64"/>
      <c r="D9" s="56">
        <v>106494</v>
      </c>
      <c r="E9" s="56">
        <v>106494</v>
      </c>
      <c r="F9" s="65"/>
      <c r="G9" s="64"/>
      <c r="H9" s="65"/>
      <c r="I9" s="64"/>
      <c r="J9" s="65">
        <f t="shared" si="0"/>
        <v>0</v>
      </c>
    </row>
    <row r="10" spans="1:10" ht="15" x14ac:dyDescent="0.25">
      <c r="A10" s="62" t="s">
        <v>64</v>
      </c>
      <c r="B10" s="63" t="s">
        <v>15</v>
      </c>
      <c r="C10" s="64"/>
      <c r="D10" s="56">
        <v>2500</v>
      </c>
      <c r="E10" s="56">
        <v>2500</v>
      </c>
      <c r="F10" s="65"/>
      <c r="G10" s="64"/>
      <c r="H10" s="65"/>
      <c r="I10" s="64"/>
      <c r="J10" s="65">
        <f t="shared" si="0"/>
        <v>0</v>
      </c>
    </row>
    <row r="11" spans="1:10" ht="15" x14ac:dyDescent="0.25">
      <c r="A11" s="62" t="s">
        <v>123</v>
      </c>
      <c r="B11" s="63" t="s">
        <v>66</v>
      </c>
      <c r="C11" s="64"/>
      <c r="D11" s="56">
        <v>45700</v>
      </c>
      <c r="E11" s="56">
        <v>45700</v>
      </c>
      <c r="F11" s="65"/>
      <c r="G11" s="64"/>
      <c r="H11" s="65"/>
      <c r="I11" s="64"/>
      <c r="J11" s="65">
        <f t="shared" si="0"/>
        <v>0</v>
      </c>
    </row>
    <row r="12" spans="1:10" ht="15" x14ac:dyDescent="0.25">
      <c r="A12" s="62" t="s">
        <v>126</v>
      </c>
      <c r="B12" s="63" t="s">
        <v>66</v>
      </c>
      <c r="C12" s="64"/>
      <c r="D12" s="56">
        <v>51550</v>
      </c>
      <c r="E12" s="56">
        <v>51550</v>
      </c>
      <c r="F12" s="65"/>
      <c r="G12" s="64"/>
      <c r="H12" s="65"/>
      <c r="I12" s="64"/>
      <c r="J12" s="65">
        <f t="shared" si="0"/>
        <v>0</v>
      </c>
    </row>
    <row r="13" spans="1:10" x14ac:dyDescent="0.2">
      <c r="A13" s="66" t="s">
        <v>70</v>
      </c>
      <c r="B13" s="67"/>
      <c r="C13" s="68"/>
      <c r="D13" s="69">
        <f t="shared" ref="D13:J13" si="1">SUM(D2:D12)</f>
        <v>4122216</v>
      </c>
      <c r="E13" s="69">
        <f>SUM(E2:E12)</f>
        <v>4122216</v>
      </c>
      <c r="F13" s="68">
        <f t="shared" si="1"/>
        <v>0</v>
      </c>
      <c r="G13" s="68">
        <f t="shared" si="1"/>
        <v>0</v>
      </c>
      <c r="H13" s="68">
        <f t="shared" si="1"/>
        <v>0</v>
      </c>
      <c r="I13" s="68">
        <f t="shared" si="1"/>
        <v>0</v>
      </c>
      <c r="J13" s="70">
        <f t="shared" si="1"/>
        <v>0</v>
      </c>
    </row>
    <row r="14" spans="1:10" x14ac:dyDescent="0.2">
      <c r="A14" s="91" t="s">
        <v>58</v>
      </c>
      <c r="B14" s="92"/>
      <c r="C14" s="102">
        <v>3544242</v>
      </c>
      <c r="D14" s="93">
        <v>893647</v>
      </c>
      <c r="E14" s="115">
        <f>700000+300000+150000+150000+150000+250000+900000+101650+233100+450000</f>
        <v>3384750</v>
      </c>
      <c r="F14" s="94">
        <v>-1000000</v>
      </c>
      <c r="G14" s="93"/>
      <c r="H14" s="93">
        <v>0</v>
      </c>
      <c r="I14" s="95"/>
      <c r="J14" s="74">
        <f>+C14+D14-E14+F14-G14</f>
        <v>53139</v>
      </c>
    </row>
    <row r="15" spans="1:10" x14ac:dyDescent="0.2">
      <c r="A15" s="96" t="s">
        <v>59</v>
      </c>
      <c r="B15" s="71"/>
      <c r="C15" s="75">
        <v>726000</v>
      </c>
      <c r="D15" s="73"/>
      <c r="E15" s="73"/>
      <c r="F15" s="73">
        <v>-700000</v>
      </c>
      <c r="G15" s="73"/>
      <c r="H15" s="73"/>
      <c r="I15" s="97"/>
      <c r="J15" s="74">
        <f t="shared" ref="J15:J16" si="2">+C15+D15-E15+F15-G15</f>
        <v>26000</v>
      </c>
    </row>
    <row r="16" spans="1:10" x14ac:dyDescent="0.2">
      <c r="A16" s="96" t="s">
        <v>60</v>
      </c>
      <c r="B16" s="72">
        <v>0</v>
      </c>
      <c r="C16" s="72">
        <v>14965141</v>
      </c>
      <c r="D16" s="72">
        <v>0</v>
      </c>
      <c r="E16" s="72">
        <v>2840000</v>
      </c>
      <c r="F16" s="76">
        <v>-2970000</v>
      </c>
      <c r="G16" s="72"/>
      <c r="H16" s="72"/>
      <c r="I16" s="97">
        <v>0</v>
      </c>
      <c r="J16" s="74">
        <f t="shared" si="2"/>
        <v>9155141</v>
      </c>
    </row>
    <row r="17" spans="1:10" x14ac:dyDescent="0.2">
      <c r="A17" s="96"/>
      <c r="B17" s="72">
        <v>0</v>
      </c>
      <c r="C17" s="72">
        <v>0</v>
      </c>
      <c r="D17" s="72">
        <v>0</v>
      </c>
      <c r="E17" s="72"/>
      <c r="F17" s="76">
        <v>0</v>
      </c>
      <c r="G17" s="72"/>
      <c r="H17" s="72">
        <v>0</v>
      </c>
      <c r="I17" s="97">
        <v>0</v>
      </c>
      <c r="J17" s="74">
        <f t="shared" ref="J17:J18" si="3">+C17+D17-E17+F17</f>
        <v>0</v>
      </c>
    </row>
    <row r="18" spans="1:10" x14ac:dyDescent="0.2">
      <c r="A18" s="98"/>
      <c r="B18" s="99">
        <v>0</v>
      </c>
      <c r="C18" s="99"/>
      <c r="D18" s="99"/>
      <c r="E18" s="99"/>
      <c r="F18" s="100"/>
      <c r="G18" s="99"/>
      <c r="H18" s="99"/>
      <c r="I18" s="101">
        <v>0</v>
      </c>
      <c r="J18" s="74">
        <f t="shared" si="3"/>
        <v>0</v>
      </c>
    </row>
    <row r="19" spans="1:10" ht="13.5" thickBot="1" x14ac:dyDescent="0.25">
      <c r="A19" s="77" t="s">
        <v>44</v>
      </c>
      <c r="B19" s="77"/>
      <c r="C19" s="78">
        <f>SUM(C14:C18)</f>
        <v>19235383</v>
      </c>
      <c r="D19" s="78">
        <f>SUM(D14:D18)</f>
        <v>893647</v>
      </c>
      <c r="E19" s="78">
        <f>SUM(E14:E18)</f>
        <v>6224750</v>
      </c>
      <c r="F19" s="78">
        <f>SUM(F14:F18)</f>
        <v>-4670000</v>
      </c>
      <c r="G19" s="78">
        <f t="shared" ref="G19:J19" si="4">SUM(G14:G18)</f>
        <v>0</v>
      </c>
      <c r="H19" s="78">
        <f t="shared" si="4"/>
        <v>0</v>
      </c>
      <c r="I19" s="78">
        <f t="shared" si="4"/>
        <v>0</v>
      </c>
      <c r="J19" s="89">
        <f t="shared" si="4"/>
        <v>9234280</v>
      </c>
    </row>
    <row r="20" spans="1:10" ht="13.5" thickBot="1" x14ac:dyDescent="0.25">
      <c r="A20" s="79" t="s">
        <v>71</v>
      </c>
      <c r="B20" s="80"/>
      <c r="C20" s="81">
        <f>+C13+C19</f>
        <v>19235383</v>
      </c>
      <c r="D20" s="81">
        <f t="shared" ref="D20:J20" si="5">+D13+D19</f>
        <v>5015863</v>
      </c>
      <c r="E20" s="81">
        <f>+E13+E19</f>
        <v>10346966</v>
      </c>
      <c r="F20" s="81">
        <f t="shared" si="5"/>
        <v>-4670000</v>
      </c>
      <c r="G20" s="81">
        <f t="shared" si="5"/>
        <v>0</v>
      </c>
      <c r="H20" s="81">
        <f t="shared" si="5"/>
        <v>0</v>
      </c>
      <c r="I20" s="81">
        <f t="shared" si="5"/>
        <v>0</v>
      </c>
      <c r="J20" s="90">
        <f t="shared" si="5"/>
        <v>9234280</v>
      </c>
    </row>
    <row r="22" spans="1:10" x14ac:dyDescent="0.2">
      <c r="A22" s="58" t="s">
        <v>69</v>
      </c>
      <c r="B22" s="58"/>
      <c r="C22" s="58">
        <f>309045</f>
        <v>309045</v>
      </c>
      <c r="D22" s="58">
        <f>3970000</f>
        <v>3970000</v>
      </c>
      <c r="E22" s="58">
        <f>4075045</f>
        <v>4075045</v>
      </c>
      <c r="F22" s="58"/>
      <c r="G22" s="58"/>
      <c r="H22" s="58"/>
      <c r="I22" s="58">
        <f>+C22+D22-E22-F22</f>
        <v>204000</v>
      </c>
    </row>
    <row r="23" spans="1:10" x14ac:dyDescent="0.2">
      <c r="A23" s="82"/>
      <c r="B23" s="82"/>
      <c r="C23" s="82"/>
      <c r="D23" s="82"/>
      <c r="E23" s="82"/>
      <c r="F23" s="82"/>
      <c r="G23" s="82"/>
      <c r="H23" s="82"/>
      <c r="I23" s="82"/>
    </row>
    <row r="24" spans="1:10" x14ac:dyDescent="0.2">
      <c r="A24" s="83" t="s">
        <v>332</v>
      </c>
      <c r="B24" s="84"/>
      <c r="C24" s="82"/>
      <c r="D24" s="83" t="s">
        <v>57</v>
      </c>
      <c r="E24" s="84"/>
      <c r="F24" s="82"/>
      <c r="G24" s="83" t="s">
        <v>333</v>
      </c>
      <c r="H24" s="84"/>
      <c r="I24" s="82"/>
    </row>
    <row r="25" spans="1:10" x14ac:dyDescent="0.2">
      <c r="A25" s="85" t="s">
        <v>51</v>
      </c>
      <c r="B25" s="86">
        <f>+C22</f>
        <v>309045</v>
      </c>
      <c r="C25" s="82"/>
      <c r="D25" s="85" t="s">
        <v>54</v>
      </c>
      <c r="E25" s="86">
        <f>+D19</f>
        <v>893647</v>
      </c>
      <c r="F25" s="82"/>
      <c r="G25" s="85" t="s">
        <v>51</v>
      </c>
      <c r="H25" s="86">
        <f>+I22</f>
        <v>204000</v>
      </c>
      <c r="I25" s="114"/>
    </row>
    <row r="26" spans="1:10" x14ac:dyDescent="0.2">
      <c r="A26" s="85" t="s">
        <v>52</v>
      </c>
      <c r="B26" s="86">
        <v>19235383</v>
      </c>
      <c r="C26" s="82"/>
      <c r="D26" s="85" t="s">
        <v>53</v>
      </c>
      <c r="E26" s="86">
        <f>+GETPIVOTDATA("spent",Individuel!$A$3)</f>
        <v>8196966</v>
      </c>
      <c r="F26" s="82"/>
      <c r="G26" s="85" t="s">
        <v>52</v>
      </c>
      <c r="H26" s="86">
        <f>+J20</f>
        <v>9234280</v>
      </c>
      <c r="I26" s="114"/>
    </row>
    <row r="27" spans="1:10" x14ac:dyDescent="0.2">
      <c r="A27" s="87" t="s">
        <v>45</v>
      </c>
      <c r="B27" s="88">
        <f>+B25+B26</f>
        <v>19544428</v>
      </c>
      <c r="C27" s="82"/>
      <c r="D27" s="87"/>
      <c r="E27" s="88">
        <f>+E25-E26</f>
        <v>-7303319</v>
      </c>
      <c r="F27" s="82"/>
      <c r="G27" s="87" t="s">
        <v>45</v>
      </c>
      <c r="H27" s="88">
        <f>+H25+H26</f>
        <v>9438280</v>
      </c>
      <c r="I27" s="114"/>
      <c r="J27" s="61" t="s">
        <v>12</v>
      </c>
    </row>
    <row r="28" spans="1:10" x14ac:dyDescent="0.2">
      <c r="A28" s="82"/>
      <c r="B28" s="82"/>
      <c r="C28" s="82"/>
      <c r="D28" s="82"/>
      <c r="E28" s="82"/>
      <c r="F28" s="82"/>
      <c r="G28" s="82"/>
      <c r="H28" s="82"/>
      <c r="I28" s="82"/>
    </row>
    <row r="29" spans="1:10" x14ac:dyDescent="0.2">
      <c r="A29" s="82" t="s">
        <v>55</v>
      </c>
      <c r="B29" s="82">
        <f>+B27+E27-2802829</f>
        <v>9438280</v>
      </c>
      <c r="C29" s="82"/>
      <c r="D29" s="82"/>
      <c r="E29" s="82"/>
      <c r="F29" s="82"/>
      <c r="G29" s="82"/>
      <c r="H29" s="82"/>
      <c r="I29" s="82"/>
    </row>
    <row r="30" spans="1:10" x14ac:dyDescent="0.2">
      <c r="A30" s="82" t="s">
        <v>56</v>
      </c>
      <c r="B30" s="82">
        <f>+H27</f>
        <v>9438280</v>
      </c>
      <c r="C30" s="82"/>
      <c r="D30" s="82"/>
      <c r="E30" s="82"/>
      <c r="F30" s="82"/>
      <c r="G30" s="82"/>
      <c r="H30" s="82"/>
      <c r="I30" s="82"/>
    </row>
    <row r="31" spans="1:10" x14ac:dyDescent="0.2">
      <c r="A31" s="82" t="s">
        <v>46</v>
      </c>
      <c r="B31" s="82">
        <f>+B29-B30</f>
        <v>0</v>
      </c>
      <c r="C31" s="82"/>
      <c r="D31" s="82"/>
      <c r="E31" s="82"/>
      <c r="F31" s="82"/>
      <c r="G31" s="82"/>
      <c r="H31" s="82"/>
      <c r="I31" s="82"/>
    </row>
    <row r="32" spans="1:10" x14ac:dyDescent="0.2">
      <c r="A32" s="82"/>
      <c r="B32" s="82"/>
      <c r="C32" s="82"/>
      <c r="D32" s="82"/>
      <c r="E32" s="82"/>
      <c r="F32" s="82" t="s">
        <v>12</v>
      </c>
      <c r="G32" s="82"/>
      <c r="H32" s="82"/>
      <c r="I32" s="82"/>
    </row>
    <row r="33" spans="1:9" x14ac:dyDescent="0.2">
      <c r="A33" s="82"/>
      <c r="B33" s="82"/>
      <c r="C33" s="82"/>
      <c r="D33" s="82"/>
      <c r="E33" s="82"/>
      <c r="F33" s="82"/>
      <c r="G33" s="82"/>
      <c r="H33" s="82"/>
      <c r="I33" s="82"/>
    </row>
    <row r="34" spans="1:9" x14ac:dyDescent="0.2">
      <c r="A34" s="82"/>
      <c r="B34" s="82"/>
      <c r="C34" s="82"/>
      <c r="D34" s="82"/>
      <c r="E34" s="82"/>
      <c r="F34" s="82"/>
      <c r="G34" s="82"/>
      <c r="H34" s="82"/>
      <c r="I34" s="82"/>
    </row>
    <row r="35" spans="1:9" x14ac:dyDescent="0.2">
      <c r="A35" s="82"/>
      <c r="B35" s="82"/>
      <c r="C35" s="82"/>
      <c r="D35" s="82"/>
      <c r="E35" s="82"/>
      <c r="F35" s="82"/>
      <c r="G35" s="82"/>
      <c r="H35" s="82"/>
      <c r="I35" s="82"/>
    </row>
    <row r="36" spans="1:9" x14ac:dyDescent="0.2">
      <c r="A36" s="82"/>
      <c r="B36" s="82"/>
      <c r="C36" s="82"/>
      <c r="D36" s="82"/>
      <c r="E36" s="82"/>
      <c r="F36" s="82"/>
      <c r="G36" s="82"/>
      <c r="H36" s="82"/>
      <c r="I36" s="82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BILAN16</vt:lpstr>
      <vt:lpstr>Individuel</vt:lpstr>
      <vt:lpstr>DATANOV16</vt:lpstr>
      <vt:lpstr>RECAP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Salf</dc:creator>
  <cp:lastModifiedBy>Cécile</cp:lastModifiedBy>
  <cp:lastPrinted>2016-11-04T11:13:55Z</cp:lastPrinted>
  <dcterms:created xsi:type="dcterms:W3CDTF">2016-04-25T11:19:09Z</dcterms:created>
  <dcterms:modified xsi:type="dcterms:W3CDTF">2017-01-18T11:14:19Z</dcterms:modified>
</cp:coreProperties>
</file>