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b\Desktop\SALF COMPTA 17\"/>
    </mc:Choice>
  </mc:AlternateContent>
  <bookViews>
    <workbookView xWindow="0" yWindow="0" windowWidth="23940" windowHeight="9480" activeTab="3"/>
  </bookViews>
  <sheets>
    <sheet name="BILANAVRIL17" sheetId="3" r:id="rId1"/>
    <sheet name="Individuel" sheetId="5" r:id="rId2"/>
    <sheet name="DATAAvril17" sheetId="1" r:id="rId3"/>
    <sheet name="RECAPAVRIL17" sheetId="4" r:id="rId4"/>
  </sheets>
  <definedNames>
    <definedName name="_xlnm._FilterDatabase" localSheetId="2" hidden="1">DATAAvril17!$A$1:$I$104</definedName>
  </definedNames>
  <calcPr calcId="152511"/>
  <pivotCaches>
    <pivotCache cacheId="67" r:id="rId5"/>
    <pivotCache cacheId="7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C13" i="4"/>
  <c r="E18" i="4"/>
  <c r="D6" i="4" l="1"/>
  <c r="D13" i="4" s="1"/>
  <c r="E4" i="4"/>
  <c r="E2" i="4"/>
  <c r="E3" i="4"/>
  <c r="E6" i="4" l="1"/>
  <c r="E13" i="4" s="1"/>
  <c r="J9" i="4"/>
  <c r="J8" i="4" l="1"/>
  <c r="I15" i="4" l="1"/>
  <c r="J7" i="4"/>
  <c r="C12" i="4" l="1"/>
  <c r="F12" i="4"/>
  <c r="B20" i="4" l="1"/>
  <c r="I6" i="4"/>
  <c r="I12" i="4"/>
  <c r="H6" i="4"/>
  <c r="H12" i="4"/>
  <c r="G6" i="4"/>
  <c r="G12" i="4"/>
  <c r="G13" i="4" s="1"/>
  <c r="F6" i="4"/>
  <c r="F13" i="4" s="1"/>
  <c r="D12" i="4"/>
  <c r="E20" i="4" s="1"/>
  <c r="B22" i="4" s="1"/>
  <c r="J10" i="4"/>
  <c r="J11" i="4"/>
  <c r="H18" i="4" l="1"/>
  <c r="I13" i="4"/>
  <c r="H13" i="4"/>
  <c r="J4" i="4"/>
  <c r="J3" i="4"/>
  <c r="J2" i="4"/>
  <c r="J12" i="4"/>
  <c r="H19" i="4" s="1"/>
  <c r="E12" i="4"/>
  <c r="H20" i="4" l="1"/>
  <c r="B23" i="4" s="1"/>
  <c r="J6" i="4"/>
  <c r="J13" i="4" s="1"/>
  <c r="B24" i="4" l="1"/>
</calcChain>
</file>

<file path=xl/comments1.xml><?xml version="1.0" encoding="utf-8"?>
<comments xmlns="http://schemas.openxmlformats.org/spreadsheetml/2006/main">
  <authors>
    <author>MBUI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Même montant que le calcul individuel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solde relevé de compte au 01/02/2017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Dépenses payées via compte bancaire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Retraits espèces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Solde bancaire au 28/02/2017 selon relevé de compte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la somme entrée en caisse= somme sortie à la banque et autres remboursements d'espèces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Il faut bien revoir le journal de caisse pour tous les mouvements de février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banque au 01/02/2017
</t>
        </r>
      </text>
    </comment>
  </commentList>
</comments>
</file>

<file path=xl/sharedStrings.xml><?xml version="1.0" encoding="utf-8"?>
<sst xmlns="http://schemas.openxmlformats.org/spreadsheetml/2006/main" count="587" uniqueCount="187">
  <si>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</si>
  <si>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</si>
  <si>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</si>
  <si>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</si>
  <si>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</si>
  <si>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</si>
  <si>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</si>
  <si>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</si>
  <si>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</si>
  <si>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</si>
  <si>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</si>
  <si>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</si>
  <si>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</si>
  <si>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</si>
  <si>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charlotte</t>
  </si>
  <si>
    <t>Equipment</t>
  </si>
  <si>
    <t>Bonus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</si>
  <si>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</si>
  <si>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</si>
  <si>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</si>
  <si>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</si>
  <si>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</si>
  <si>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</si>
  <si>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</si>
  <si>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</si>
  <si>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</si>
  <si>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</si>
  <si>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</si>
  <si>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</si>
  <si>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</si>
  <si>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</si>
  <si>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</si>
  <si>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</si>
  <si>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</si>
  <si>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</si>
  <si>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</si>
  <si>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</si>
  <si>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</si>
  <si>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</si>
  <si>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</si>
  <si>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</si>
  <si>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</si>
  <si>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</si>
  <si>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</si>
  <si>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</si>
  <si>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</si>
  <si>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</si>
  <si>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</si>
  <si>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</si>
  <si>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</si>
  <si>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</si>
  <si>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TravelExpenses</t>
  </si>
  <si>
    <t>Bank charges</t>
  </si>
  <si>
    <t>Transfert à un autre projet</t>
  </si>
  <si>
    <t>retrait appro Caisse</t>
  </si>
  <si>
    <t>BONDERMAN 5</t>
  </si>
  <si>
    <t>Vaccin contre le rage/Charlotte</t>
  </si>
  <si>
    <t>Transport Charlotte-buro-médecin-buro</t>
  </si>
  <si>
    <t>Frais de visas guinée-Cécile</t>
  </si>
  <si>
    <t xml:space="preserve">Transport Semaines-(5) jours </t>
  </si>
  <si>
    <t>Achat petit matériel d'entretien bureau</t>
  </si>
  <si>
    <t>Achat divers produits  matériel d'entretien bureau</t>
  </si>
  <si>
    <t>Duplication clé bureau -2 Clé</t>
  </si>
  <si>
    <t>Transport Michel Divers courses-ville-Amba Guiné-sgbs-bureau</t>
  </si>
  <si>
    <t>Achat Cartouche HP 650 Noir et Couleur</t>
  </si>
  <si>
    <t>Transport Michel Divers courses-Mais-ville-Inpect°-bureau</t>
  </si>
  <si>
    <t>Seeddo 2iéme quinzaine mars 17</t>
  </si>
  <si>
    <t>Forfait Informatique/Lucas</t>
  </si>
  <si>
    <t>Lucas</t>
  </si>
  <si>
    <t>Transport Cécile-buro-aéroport-buro</t>
  </si>
  <si>
    <t>Transport Charlotte-buro-aéroport-buro</t>
  </si>
  <si>
    <t>Transport Cécile-buro-ville-buro</t>
  </si>
  <si>
    <t>Prestation femme de ménage/Mars 17</t>
  </si>
  <si>
    <t>Achat Scotch + Huile machine</t>
  </si>
  <si>
    <t>Transport Cécile/Lasso Capture-Vétérinaire/Aller et Retour</t>
  </si>
  <si>
    <t>Achat Sachet Plastique+Eponge/Entretien Bureau</t>
  </si>
  <si>
    <t>Transport Michel-Buro-Senelec -Buro</t>
  </si>
  <si>
    <t>Transport Michel-Maison-Inspect° du travail -Buro</t>
  </si>
  <si>
    <t>Transport Michel-Maison-Ipres -caisse-inspect-Buro</t>
  </si>
  <si>
    <t>Transport Cécile-aéroport-buro</t>
  </si>
  <si>
    <t>Seeddo 1iére quinzaine Avril 17</t>
  </si>
  <si>
    <t>Achat carte crédit Orange</t>
  </si>
  <si>
    <t>Transport Charlotte/Courses en ville</t>
  </si>
  <si>
    <t>Prise photos/Charlotte</t>
  </si>
  <si>
    <t>Salaire Michel Avril/17</t>
  </si>
  <si>
    <t>Salaire Charlotte Avril/17</t>
  </si>
  <si>
    <t>Bonus logement/Cécile/Mai</t>
  </si>
  <si>
    <t>Bonus logement/Charlotte/Mai</t>
  </si>
  <si>
    <t>Transport Michel-Buro-Sgbs-Buro</t>
  </si>
  <si>
    <t>Transport Michel-Buro-amb cote divoire-Buro</t>
  </si>
  <si>
    <t>Transport Michel-Buro-aeroport-maison</t>
  </si>
  <si>
    <t>Transport divers courses Cécile</t>
  </si>
  <si>
    <t>Epicerie Bureau</t>
  </si>
  <si>
    <t>Reglement IPRES 1er Trimestre 2017</t>
  </si>
  <si>
    <t>Reglement Caisse de Sécurité Sociale 1er Trimestre 2017</t>
  </si>
  <si>
    <t>Transport Michel-Buro-ipres-senelec-css-maison</t>
  </si>
  <si>
    <t>Transport Michel-maison-css-bureau</t>
  </si>
  <si>
    <t>Transport Michel-buro-sgbs-senelec-orange-buro</t>
  </si>
  <si>
    <t>Frais de transport déménagement bureau</t>
  </si>
  <si>
    <t>Transport  suplémentaireTaximan /déménagement</t>
  </si>
  <si>
    <t>Transport Michel-buro-senelec-salle vente</t>
  </si>
  <si>
    <t>frais de transport meuble de bureau acheté</t>
  </si>
  <si>
    <t>Achat 02 ventilateurs/bureau</t>
  </si>
  <si>
    <t>Achat vis</t>
  </si>
  <si>
    <t>Transport Michel-bureau-aéroport-bureau</t>
  </si>
  <si>
    <t xml:space="preserve"> Achat divers produits pr épicerie bureau +produits d'entretien</t>
  </si>
  <si>
    <t>complément achat épicerie bureau</t>
  </si>
  <si>
    <t>Achat 01(un) imprimante+3 régulateurs+03 souris</t>
  </si>
  <si>
    <t>Frais de branchement secours senelec nouveau bureau</t>
  </si>
  <si>
    <t>Transport Charlotte Bureau-aéroport</t>
  </si>
  <si>
    <t>Transport Cécile-buro-ville-ville-buro</t>
  </si>
  <si>
    <t>Achat divers articles pour équipement cuisine/nouveaux buro</t>
  </si>
  <si>
    <t>Achat divers ustensiles cuisine/nouveaux buro</t>
  </si>
  <si>
    <t>complément divers articles pour équip, cuisine/nouveaux buro</t>
  </si>
  <si>
    <t>Agios du 31/03/17 au 30/04/17</t>
  </si>
  <si>
    <t>BONDERMAN 7</t>
  </si>
  <si>
    <t>AH</t>
  </si>
  <si>
    <t>oui</t>
  </si>
  <si>
    <t xml:space="preserve">05/04/SALF01F01 </t>
  </si>
  <si>
    <t xml:space="preserve">05/04/SALF01AH </t>
  </si>
  <si>
    <t xml:space="preserve">05/04/SALF02F02 </t>
  </si>
  <si>
    <t xml:space="preserve">05/04/SALF06F03 </t>
  </si>
  <si>
    <t xml:space="preserve">05/04/SALF06AH </t>
  </si>
  <si>
    <t xml:space="preserve">06/04/SALF06FAH </t>
  </si>
  <si>
    <t xml:space="preserve">10/04/SALF02FAH </t>
  </si>
  <si>
    <t xml:space="preserve">10/04/SALF01FAH </t>
  </si>
  <si>
    <t xml:space="preserve">10/04/SALF06FAH </t>
  </si>
  <si>
    <t xml:space="preserve">11/04/SALF02FAH </t>
  </si>
  <si>
    <t xml:space="preserve">12/04/SALF06FAH </t>
  </si>
  <si>
    <t xml:space="preserve">13/04/SALF06FAH </t>
  </si>
  <si>
    <t xml:space="preserve">14/04/SALF06FAH </t>
  </si>
  <si>
    <t xml:space="preserve">18/04/SALF06FAH </t>
  </si>
  <si>
    <t xml:space="preserve">19/04/SALF06FAH </t>
  </si>
  <si>
    <t xml:space="preserve">21/04/SALF01F14 </t>
  </si>
  <si>
    <t>21/04/SALF01FAH</t>
  </si>
  <si>
    <t xml:space="preserve">24/04/SALF06FAH </t>
  </si>
  <si>
    <t xml:space="preserve">20/04/SALF02FAH </t>
  </si>
  <si>
    <t xml:space="preserve">25/04/SALF02FAH </t>
  </si>
  <si>
    <t xml:space="preserve">25/04/SALF06F20 </t>
  </si>
  <si>
    <t xml:space="preserve">25/04/SALF06FAH </t>
  </si>
  <si>
    <t xml:space="preserve">26/04/SALF06FAH </t>
  </si>
  <si>
    <t xml:space="preserve">26/04/SALF02FAH </t>
  </si>
  <si>
    <t xml:space="preserve">27/04/SALF06FAH </t>
  </si>
  <si>
    <t xml:space="preserve">28/04/SALF02FAH </t>
  </si>
  <si>
    <t xml:space="preserve">28/04/SALF01FAH </t>
  </si>
  <si>
    <t xml:space="preserve"> 01/04/2017</t>
  </si>
  <si>
    <t>Solde comptable au 01/04/2017</t>
  </si>
  <si>
    <t>Solde comptable au 30/04/2017</t>
  </si>
  <si>
    <t>Rent &amp; Utilities</t>
  </si>
  <si>
    <t>05/04/SALF06F04</t>
  </si>
  <si>
    <t xml:space="preserve">05/04/SALF06F05 </t>
  </si>
  <si>
    <t xml:space="preserve">05/04/SALF06F06 </t>
  </si>
  <si>
    <t xml:space="preserve">06/04/SALF06F07 </t>
  </si>
  <si>
    <t>06/04/SALF06F08</t>
  </si>
  <si>
    <t xml:space="preserve">10/04/SALF02F09 </t>
  </si>
  <si>
    <t xml:space="preserve">10/04/SALF06F10 </t>
  </si>
  <si>
    <t xml:space="preserve">11/04/SALF02F11 </t>
  </si>
  <si>
    <t xml:space="preserve">11/04/SALF06F12 </t>
  </si>
  <si>
    <t xml:space="preserve">18/04/SALF06F13 </t>
  </si>
  <si>
    <t>21/04/SALF01F15</t>
  </si>
  <si>
    <t xml:space="preserve">24/04/SALF06F16 </t>
  </si>
  <si>
    <t>24/04/SALF01F17</t>
  </si>
  <si>
    <t xml:space="preserve">24/04/SALF01F18 </t>
  </si>
  <si>
    <t>25/04/SALF06F21</t>
  </si>
  <si>
    <t>25/04/SALF06F22</t>
  </si>
  <si>
    <t xml:space="preserve">27/04/SALF06F23 </t>
  </si>
  <si>
    <t xml:space="preserve">27/04/SALF06F24 </t>
  </si>
  <si>
    <t xml:space="preserve">27/04/SALF06F25 </t>
  </si>
  <si>
    <t>Achat 02 lit +travaux menuiserie+transport</t>
  </si>
  <si>
    <t xml:space="preserve">27/04/SALF06F26 </t>
  </si>
  <si>
    <t xml:space="preserve">27/04/SALF02F27 </t>
  </si>
  <si>
    <t xml:space="preserve">28/04/SALF06F28 </t>
  </si>
  <si>
    <t xml:space="preserve">28/04/SALF02F29 </t>
  </si>
  <si>
    <t>28/04/SALF02F30</t>
  </si>
  <si>
    <t xml:space="preserve">28/04/SALF02F31 </t>
  </si>
  <si>
    <t>28/04/SALF02F32</t>
  </si>
  <si>
    <t xml:space="preserve">28/04/SALF02F33 </t>
  </si>
  <si>
    <t>28/04/SALF02F34</t>
  </si>
  <si>
    <t xml:space="preserve">28/04/SALF02F35 </t>
  </si>
  <si>
    <t>Salaire Cécile Avril/17</t>
  </si>
  <si>
    <t xml:space="preserve">30/04/SALF06F36 </t>
  </si>
  <si>
    <t>loyer avril ancien bureau</t>
  </si>
  <si>
    <t>Achat porte clés</t>
  </si>
  <si>
    <t xml:space="preserve">24/04/SALF06F16bis </t>
  </si>
  <si>
    <t>Bonus Michel</t>
  </si>
  <si>
    <t>24/04/SALF01F19</t>
  </si>
  <si>
    <t xml:space="preserve">24/04/SALF02F19 bis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</si>
</sst>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6" fillId="0" borderId="1" xfId="1" applyNumberFormat="1" applyFont="1" applyBorder="1"/>
    <xf numFmtId="14" fontId="7" fillId="4" borderId="1" xfId="2" applyNumberFormat="1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6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/>
    <xf numFmtId="165" fontId="7" fillId="5" borderId="1" xfId="3" applyNumberFormat="1" applyFont="1" applyFill="1" applyBorder="1"/>
    <xf numFmtId="165" fontId="7" fillId="0" borderId="1" xfId="3" applyNumberFormat="1" applyFont="1" applyFill="1" applyBorder="1"/>
    <xf numFmtId="14" fontId="6" fillId="6" borderId="1" xfId="4" applyNumberFormat="1" applyFont="1" applyFill="1" applyBorder="1"/>
    <xf numFmtId="164" fontId="6" fillId="6" borderId="1" xfId="4" applyNumberFormat="1" applyFont="1" applyFill="1" applyBorder="1"/>
    <xf numFmtId="165" fontId="6" fillId="6" borderId="1" xfId="3" applyNumberFormat="1" applyFont="1" applyFill="1" applyBorder="1"/>
    <xf numFmtId="43" fontId="6" fillId="6" borderId="1" xfId="1" applyFont="1" applyFill="1" applyBorder="1"/>
    <xf numFmtId="165" fontId="7" fillId="6" borderId="1" xfId="3" applyNumberFormat="1" applyFont="1" applyFill="1" applyBorder="1"/>
    <xf numFmtId="14" fontId="6" fillId="7" borderId="0" xfId="4" applyNumberFormat="1" applyFont="1" applyFill="1" applyBorder="1"/>
    <xf numFmtId="165" fontId="6" fillId="7" borderId="0" xfId="3" applyNumberFormat="1" applyFont="1" applyFill="1" applyBorder="1"/>
    <xf numFmtId="43" fontId="6" fillId="7" borderId="0" xfId="3" applyNumberFormat="1" applyFont="1" applyFill="1" applyBorder="1"/>
    <xf numFmtId="43" fontId="6" fillId="3" borderId="1" xfId="3" applyNumberFormat="1" applyFont="1" applyFill="1" applyBorder="1"/>
    <xf numFmtId="165" fontId="9" fillId="7" borderId="0" xfId="3" applyNumberFormat="1" applyFont="1" applyFill="1" applyBorder="1" applyAlignment="1">
      <alignment horizontal="center" vertical="center"/>
    </xf>
    <xf numFmtId="166" fontId="6" fillId="7" borderId="0" xfId="3" applyNumberFormat="1" applyFont="1" applyFill="1" applyBorder="1"/>
    <xf numFmtId="0" fontId="8" fillId="8" borderId="0" xfId="4" applyFont="1" applyFill="1"/>
    <xf numFmtId="43" fontId="7" fillId="0" borderId="0" xfId="3" applyNumberFormat="1" applyFont="1"/>
    <xf numFmtId="167" fontId="8" fillId="0" borderId="2" xfId="4" applyNumberFormat="1" applyFont="1" applyBorder="1"/>
    <xf numFmtId="167" fontId="8" fillId="0" borderId="3" xfId="4" applyNumberFormat="1" applyFont="1" applyBorder="1"/>
    <xf numFmtId="43" fontId="6" fillId="7" borderId="3" xfId="3" applyNumberFormat="1" applyFont="1" applyFill="1" applyBorder="1"/>
    <xf numFmtId="165" fontId="6" fillId="0" borderId="0" xfId="1" applyNumberFormat="1" applyFont="1"/>
    <xf numFmtId="165" fontId="6" fillId="0" borderId="4" xfId="1" applyNumberFormat="1" applyFont="1" applyBorder="1"/>
    <xf numFmtId="165" fontId="6" fillId="0" borderId="5" xfId="1" applyNumberFormat="1" applyFont="1" applyBorder="1"/>
    <xf numFmtId="165" fontId="6" fillId="0" borderId="6" xfId="1" applyNumberFormat="1" applyFont="1" applyBorder="1"/>
    <xf numFmtId="165" fontId="6" fillId="0" borderId="7" xfId="1" applyNumberFormat="1" applyFont="1" applyBorder="1"/>
    <xf numFmtId="43" fontId="7" fillId="0" borderId="10" xfId="3" applyNumberFormat="1" applyFont="1" applyBorder="1"/>
    <xf numFmtId="43" fontId="6" fillId="7" borderId="11" xfId="3" applyNumberFormat="1" applyFont="1" applyFill="1" applyBorder="1"/>
    <xf numFmtId="14" fontId="6" fillId="7" borderId="4" xfId="4" applyNumberFormat="1" applyFont="1" applyFill="1" applyBorder="1"/>
    <xf numFmtId="14" fontId="6" fillId="7" borderId="12" xfId="4" applyNumberFormat="1" applyFont="1" applyFill="1" applyBorder="1"/>
    <xf numFmtId="165" fontId="6" fillId="7" borderId="12" xfId="3" applyNumberFormat="1" applyFont="1" applyFill="1" applyBorder="1"/>
    <xf numFmtId="43" fontId="6" fillId="7" borderId="12" xfId="3" applyNumberFormat="1" applyFont="1" applyFill="1" applyBorder="1"/>
    <xf numFmtId="43" fontId="6" fillId="7" borderId="5" xfId="3" applyNumberFormat="1" applyFont="1" applyFill="1" applyBorder="1"/>
    <xf numFmtId="14" fontId="6" fillId="7" borderId="6" xfId="4" applyNumberFormat="1" applyFont="1" applyFill="1" applyBorder="1"/>
    <xf numFmtId="165" fontId="6" fillId="7" borderId="7" xfId="3" applyNumberFormat="1" applyFont="1" applyFill="1" applyBorder="1"/>
    <xf numFmtId="14" fontId="6" fillId="7" borderId="8" xfId="4" applyNumberFormat="1" applyFont="1" applyFill="1" applyBorder="1"/>
    <xf numFmtId="165" fontId="6" fillId="7" borderId="13" xfId="3" applyNumberFormat="1" applyFont="1" applyFill="1" applyBorder="1"/>
    <xf numFmtId="166" fontId="6" fillId="7" borderId="13" xfId="3" applyNumberFormat="1" applyFont="1" applyFill="1" applyBorder="1"/>
    <xf numFmtId="165" fontId="6" fillId="7" borderId="9" xfId="3" applyNumberFormat="1" applyFont="1" applyFill="1" applyBorder="1"/>
    <xf numFmtId="43" fontId="9" fillId="7" borderId="12" xfId="3" applyFont="1" applyFill="1" applyBorder="1"/>
    <xf numFmtId="165" fontId="6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center" wrapText="1"/>
    </xf>
    <xf numFmtId="165" fontId="10" fillId="0" borderId="0" xfId="1" applyNumberFormat="1" applyFont="1"/>
    <xf numFmtId="43" fontId="6" fillId="0" borderId="0" xfId="0" applyNumberFormat="1" applyFont="1"/>
    <xf numFmtId="165" fontId="9" fillId="7" borderId="0" xfId="3" applyNumberFormat="1" applyFont="1" applyFill="1" applyBorder="1"/>
    <xf numFmtId="166" fontId="9" fillId="7" borderId="0" xfId="3" applyNumberFormat="1" applyFont="1" applyFill="1" applyBorder="1"/>
    <xf numFmtId="0" fontId="3" fillId="0" borderId="0" xfId="0" applyNumberFormat="1" applyFont="1"/>
    <xf numFmtId="43" fontId="9" fillId="3" borderId="1" xfId="3" applyNumberFormat="1" applyFont="1" applyFill="1" applyBorder="1"/>
    <xf numFmtId="165" fontId="9" fillId="0" borderId="1" xfId="1" applyNumberFormat="1" applyFont="1" applyBorder="1"/>
    <xf numFmtId="165" fontId="9" fillId="0" borderId="6" xfId="1" applyNumberFormat="1" applyFont="1" applyBorder="1"/>
    <xf numFmtId="165" fontId="9" fillId="0" borderId="7" xfId="1" applyNumberFormat="1" applyFont="1" applyBorder="1"/>
    <xf numFmtId="165" fontId="9" fillId="0" borderId="0" xfId="1" applyNumberFormat="1" applyFont="1"/>
    <xf numFmtId="165" fontId="9" fillId="0" borderId="8" xfId="1" applyNumberFormat="1" applyFont="1" applyBorder="1"/>
    <xf numFmtId="165" fontId="9" fillId="0" borderId="9" xfId="1" applyNumberFormat="1" applyFont="1" applyBorder="1"/>
    <xf numFmtId="0" fontId="0" fillId="0" borderId="0" xfId="0" applyNumberFormat="1" applyFill="1" applyBorder="1"/>
    <xf numFmtId="0" fontId="4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1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17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872.468876851854" createdVersion="4" refreshedVersion="5" minRefreshableVersion="3" recordCount="110">
  <cacheSource type="worksheet">
    <worksheetSource ref="A1:I1048576" sheet="DATAAvril17"/>
  </cacheSource>
  <cacheFields count="9">
    <cacheField name="Date" numFmtId="0">
      <sharedItems containsNonDate="0" containsDate="1" containsString="0" containsBlank="1" minDate="2017-04-05T00:00:00" maxDate="2017-05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165">
      <sharedItems containsBlank="1" containsMixedTypes="1" containsNumber="1" containsInteger="1" minValue="500" maxValue="800000"/>
    </cacheField>
    <cacheField name="nom" numFmtId="0">
      <sharedItems containsBlank="1" count="19">
        <s v="charlotte"/>
        <s v="Cécile"/>
        <s v="SGBS"/>
        <s v="Michel"/>
        <s v="Lucas"/>
        <m/>
        <s v="E11" u="1"/>
        <s v="Cecile" u="1"/>
        <s v="E2" u="1"/>
        <s v="E4" u="1"/>
        <s v="E6" u="1"/>
        <s v="seynabou" u="1"/>
        <s v="Alioune" u="1"/>
        <s v="Alain" u="1"/>
        <s v="E3" u="1"/>
        <s v="E5" u="1"/>
        <s v="CBAO" u="1"/>
        <s v="Mody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2872.468922222222" createdVersion="5" refreshedVersion="5" minRefreshableVersion="3" recordCount="110">
  <cacheSource type="worksheet">
    <worksheetSource ref="A1:G1048576" sheet="DATAAvril17"/>
  </cacheSource>
  <cacheFields count="7">
    <cacheField name="Date" numFmtId="0">
      <sharedItems containsNonDate="0" containsDate="1" containsString="0" containsBlank="1" minDate="2017-04-05T00:00:00" maxDate="2017-05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28">
        <s v="TravelExpenses"/>
        <s v="Transport"/>
        <s v="Rent &amp; Utilities"/>
        <s v="Office Materials"/>
        <s v="Telephone"/>
        <s v="Services"/>
        <s v="Personnel"/>
        <s v="Bonus"/>
        <s v="Equipment"/>
        <s v="Bank charges"/>
        <m/>
        <s v="Internet" u="1"/>
        <s v=" Jail Visits" u="1"/>
        <s v=" Lawyer fees" u="1"/>
        <s v="Trust building" u="1"/>
        <s v="Office Material" u="1"/>
        <s v="Rent &amp; Utilities " u="1"/>
        <s v="Lawyer fees" u="1"/>
        <s v="TravelExpenses " u="1"/>
        <s v=" Trust building" u="1"/>
        <s v="Transfer fees" u="1"/>
        <s v=" " u="1"/>
        <s v="Telephon" u="1"/>
        <s v="Travel subsistence" u="1"/>
        <s v="Flight" u="1"/>
        <s v=" Personnel" u="1"/>
        <s v=" Bonus" u="1"/>
        <s v="Transfer fe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0">
        <s v="Management"/>
        <s v="Office"/>
        <m/>
        <s v="Bonus" u="1"/>
        <s v="Media" u="1"/>
        <s v=" Management" u="1"/>
        <s v=" Investigations" u="1"/>
        <s v="Investigations" u="1"/>
        <s v="Operations" u="1"/>
        <s v="Legal" u="1"/>
      </sharedItems>
    </cacheField>
    <cacheField name="spent" numFmtId="165">
      <sharedItems containsBlank="1" containsMixedTypes="1" containsNumber="1" containsInteger="1" minValue="500" maxValue="800000"/>
    </cacheField>
    <cacheField name="nom" numFmtId="0">
      <sharedItems containsBlank="1"/>
    </cacheField>
    <cacheField name="donor" numFmtId="0">
      <sharedItems containsBlank="1" count="8">
        <s v="BONDERMAN 5"/>
        <s v="BONDERMAN 7"/>
        <m/>
        <s v="USFWS EAGLE1" u="1"/>
        <s v="BONDERMAN 4" u="1"/>
        <s v="BONDERMAN 6" u="1"/>
        <s v="BORNFREE" u="1"/>
        <s v="USFWS EAGLE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d v="2017-04-05T00:00:00"/>
    <s v="Vaccin contre le rage/Charlotte"/>
    <s v="TravelExpenses"/>
    <s v="Management"/>
    <n v="7000"/>
    <x v="0"/>
    <s v="BONDERMAN 5"/>
    <s v="05/04/SALF01F01 "/>
    <s v="oui"/>
  </r>
  <r>
    <d v="2017-04-05T00:00:00"/>
    <s v="Transport Charlotte-buro-médecin-buro"/>
    <s v="Transport"/>
    <s v="Management"/>
    <n v="7000"/>
    <x v="0"/>
    <s v="BONDERMAN 5"/>
    <s v="05/04/SALF01AH "/>
    <s v="AH"/>
  </r>
  <r>
    <d v="2017-04-05T00:00:00"/>
    <s v="Frais de visas guinée-Cécile"/>
    <s v="TravelExpenses"/>
    <s v="Management"/>
    <n v="50000"/>
    <x v="1"/>
    <s v="BONDERMAN 5"/>
    <s v="05/04/SALF02F02 "/>
    <s v="oui"/>
  </r>
  <r>
    <d v="2017-04-05T00:00:00"/>
    <s v="loyer avril ancien bureau"/>
    <s v="Rent &amp; Utilities"/>
    <s v="Office"/>
    <n v="233100"/>
    <x v="2"/>
    <s v="BONDERMAN 5"/>
    <s v="05/04/SALF06F03 "/>
    <s v="oui"/>
  </r>
  <r>
    <d v="2017-04-05T00:00:00"/>
    <s v="Transport Semaines-(5) jours "/>
    <s v="Transport"/>
    <s v="Office"/>
    <n v="12500"/>
    <x v="3"/>
    <s v="BONDERMAN 5"/>
    <s v="05/04/SALF06AH "/>
    <s v="AH"/>
  </r>
  <r>
    <d v="2017-04-05T00:00:00"/>
    <s v="Achat petit matériel d'entretien bureau"/>
    <s v="Office Materials"/>
    <s v="Office"/>
    <n v="2700"/>
    <x v="0"/>
    <s v="BONDERMAN 5"/>
    <s v="05/04/SALF06F04"/>
    <s v="oui"/>
  </r>
  <r>
    <d v="2017-04-05T00:00:00"/>
    <s v="Achat divers produits  matériel d'entretien bureau"/>
    <s v="Office Materials"/>
    <s v="Office"/>
    <n v="7300"/>
    <x v="3"/>
    <s v="BONDERMAN 5"/>
    <s v="05/04/SALF06F05 "/>
    <s v="oui"/>
  </r>
  <r>
    <d v="2017-04-05T00:00:00"/>
    <s v="Duplication clé bureau -2 Clé"/>
    <s v="Office Materials"/>
    <s v="Office"/>
    <n v="2000"/>
    <x v="3"/>
    <s v="BONDERMAN 5"/>
    <s v="05/04/SALF06F06 "/>
    <s v="oui"/>
  </r>
  <r>
    <d v="2017-04-05T00:00:00"/>
    <s v="Transport Michel Divers courses-ville-Amba Guiné-sgbs-bureau"/>
    <s v="Transport"/>
    <s v="Office"/>
    <n v="7000"/>
    <x v="3"/>
    <s v="BONDERMAN 5"/>
    <s v="05/04/SALF06AH "/>
    <s v="AH"/>
  </r>
  <r>
    <d v="2017-04-06T00:00:00"/>
    <s v="Achat Cartouche HP 650 Noir et Couleur"/>
    <s v="Office Materials"/>
    <s v="Office"/>
    <n v="19540"/>
    <x v="3"/>
    <s v="BONDERMAN 5"/>
    <s v="06/04/SALF06F07 "/>
    <s v="oui"/>
  </r>
  <r>
    <d v="2017-04-06T00:00:00"/>
    <s v="Transport Michel Divers courses-Mais-ville-Inpect°-bureau"/>
    <s v="Transport"/>
    <s v="Office"/>
    <n v="6000"/>
    <x v="3"/>
    <s v="BONDERMAN 5"/>
    <s v="06/04/SALF06FAH "/>
    <s v="AH"/>
  </r>
  <r>
    <d v="2017-04-06T00:00:00"/>
    <s v="Seeddo 2iéme quinzaine mars 17"/>
    <s v="Telephone"/>
    <s v="Office"/>
    <n v="130000"/>
    <x v="3"/>
    <s v="BONDERMAN 5"/>
    <s v="06/04/SALF06F08"/>
    <s v="oui"/>
  </r>
  <r>
    <d v="2017-04-10T00:00:00"/>
    <s v="Forfait Informatique/Lucas"/>
    <s v="Services"/>
    <s v="Office"/>
    <n v="100000"/>
    <x v="4"/>
    <s v="BONDERMAN 5"/>
    <s v="10/04/SALF02F09 "/>
    <s v="oui"/>
  </r>
  <r>
    <d v="2017-04-10T00:00:00"/>
    <s v="Transport Cécile-buro-aéroport-buro"/>
    <s v="Transport"/>
    <s v="Management"/>
    <n v="20000"/>
    <x v="1"/>
    <s v="BONDERMAN 5"/>
    <s v="10/04/SALF02FAH "/>
    <s v="AH"/>
  </r>
  <r>
    <d v="2017-04-10T00:00:00"/>
    <s v="Transport Charlotte-buro-aéroport-buro"/>
    <s v="Transport"/>
    <s v="Management"/>
    <n v="22000"/>
    <x v="0"/>
    <s v="BONDERMAN 5"/>
    <s v="10/04/SALF01FAH "/>
    <s v="AH"/>
  </r>
  <r>
    <d v="2017-04-10T00:00:00"/>
    <s v="Transport Cécile-buro-ville-buro"/>
    <s v="Transport"/>
    <s v="Management"/>
    <n v="4000"/>
    <x v="1"/>
    <s v="BONDERMAN 5"/>
    <s v="10/04/SALF02FAH "/>
    <s v="AH"/>
  </r>
  <r>
    <d v="2017-04-10T00:00:00"/>
    <s v="Prestation femme de ménage/Mars 17"/>
    <s v="Services"/>
    <s v="Office"/>
    <n v="113153"/>
    <x v="2"/>
    <s v="BONDERMAN 5"/>
    <s v="10/04/SALF06F10 "/>
    <s v="oui"/>
  </r>
  <r>
    <d v="2017-04-10T00:00:00"/>
    <s v="Transport Semaines-(5) jours "/>
    <s v="Transport"/>
    <s v="Office"/>
    <n v="12500"/>
    <x v="3"/>
    <s v="BONDERMAN 5"/>
    <s v="10/04/SALF06FAH "/>
    <s v="AH"/>
  </r>
  <r>
    <d v="2017-04-11T00:00:00"/>
    <s v="Achat Scotch + Huile machine"/>
    <s v="Office Materials"/>
    <s v="Office"/>
    <n v="4000"/>
    <x v="1"/>
    <s v="BONDERMAN 5"/>
    <s v="11/04/SALF02F11 "/>
    <s v="oui"/>
  </r>
  <r>
    <d v="2017-04-11T00:00:00"/>
    <s v="Transport Cécile/Lasso Capture-Vétérinaire/Aller et Retour"/>
    <s v="Transport"/>
    <s v="Management"/>
    <n v="10000"/>
    <x v="1"/>
    <s v="BONDERMAN 5"/>
    <s v="11/04/SALF02FAH "/>
    <s v="AH"/>
  </r>
  <r>
    <d v="2017-04-11T00:00:00"/>
    <s v="Achat Sachet Plastique+Eponge/Entretien Bureau"/>
    <s v="Office Materials"/>
    <s v="Office"/>
    <n v="3500"/>
    <x v="3"/>
    <s v="BONDERMAN 5"/>
    <s v="11/04/SALF06F12 "/>
    <s v="AH"/>
  </r>
  <r>
    <d v="2017-04-12T00:00:00"/>
    <s v="Transport Michel-Buro-Senelec -Buro"/>
    <s v="Transport"/>
    <s v="Office"/>
    <n v="4000"/>
    <x v="3"/>
    <s v="BONDERMAN 5"/>
    <s v="12/04/SALF06FAH "/>
    <s v="AH"/>
  </r>
  <r>
    <d v="2017-04-13T00:00:00"/>
    <s v="Transport Michel-Maison-Inspect° du travail -Buro"/>
    <s v="Transport"/>
    <s v="Office"/>
    <n v="4000"/>
    <x v="3"/>
    <s v="BONDERMAN 5"/>
    <s v="13/04/SALF06FAH "/>
    <s v="AH"/>
  </r>
  <r>
    <d v="2017-04-14T00:00:00"/>
    <s v="Transport Michel-Maison-Ipres -caisse-inspect-Buro"/>
    <s v="Transport"/>
    <s v="Office"/>
    <n v="5500"/>
    <x v="3"/>
    <s v="BONDERMAN 5"/>
    <s v="14/04/SALF06FAH "/>
    <s v="AH"/>
  </r>
  <r>
    <d v="2017-04-18T00:00:00"/>
    <s v="Seeddo 1iére quinzaine Avril 17"/>
    <s v="Telephone"/>
    <s v="Office"/>
    <n v="130000"/>
    <x v="3"/>
    <s v="BONDERMAN 7"/>
    <s v="18/04/SALF06F13 "/>
    <s v="oui"/>
  </r>
  <r>
    <d v="2017-04-18T00:00:00"/>
    <s v="Transport Semaines-(5) jours "/>
    <s v="Transport"/>
    <s v="Office"/>
    <n v="12500"/>
    <x v="3"/>
    <s v="BONDERMAN 7"/>
    <s v="18/04/SALF06FAH "/>
    <s v="AH"/>
  </r>
  <r>
    <d v="2017-04-18T00:00:00"/>
    <s v="Transport Cécile-aéroport-buro"/>
    <s v="Transport"/>
    <s v="Management"/>
    <n v="5000"/>
    <x v="1"/>
    <s v="BONDERMAN 5"/>
    <s v="18/04/SALF06FAH "/>
    <s v="AH"/>
  </r>
  <r>
    <d v="2017-04-18T00:00:00"/>
    <s v="Transport Michel-Maison-Ipres -caisse-inspect-Buro"/>
    <s v="Transport"/>
    <s v="Office"/>
    <n v="3500"/>
    <x v="3"/>
    <s v="BONDERMAN 5"/>
    <s v="18/04/SALF06FAH "/>
    <s v="AH"/>
  </r>
  <r>
    <d v="2017-04-19T00:00:00"/>
    <s v="Transport Michel-Buro-Senelec -Buro"/>
    <s v="Transport"/>
    <s v="Office"/>
    <n v="7000"/>
    <x v="3"/>
    <s v="BONDERMAN 5"/>
    <s v="19/04/SALF06FAH "/>
    <s v="AH"/>
  </r>
  <r>
    <d v="2017-04-20T00:00:00"/>
    <s v="Transport Cécile-aéroport-buro"/>
    <s v="Transport"/>
    <s v="Management"/>
    <n v="8000"/>
    <x v="1"/>
    <s v="BONDERMAN 5"/>
    <s v="20/04/SALF02FAH "/>
    <s v="AH"/>
  </r>
  <r>
    <d v="2017-04-20T00:00:00"/>
    <s v="Transport Cécile-aéroport-buro"/>
    <s v="Transport"/>
    <s v="Management"/>
    <n v="6000"/>
    <x v="1"/>
    <s v="BONDERMAN 7"/>
    <s v="20/04/SALF02FAH "/>
    <s v="AH"/>
  </r>
  <r>
    <d v="2017-04-21T00:00:00"/>
    <s v="Achat carte crédit Orange"/>
    <s v="Telephone"/>
    <s v="Management"/>
    <n v="10000"/>
    <x v="0"/>
    <s v="BONDERMAN 5"/>
    <s v="21/04/SALF01F14 "/>
    <s v="oui"/>
  </r>
  <r>
    <d v="2017-04-21T00:00:00"/>
    <s v="Transport Charlotte/Courses en ville"/>
    <s v="Transport"/>
    <s v="Management"/>
    <n v="11000"/>
    <x v="0"/>
    <s v="BONDERMAN 5"/>
    <s v="21/04/SALF01FAH"/>
    <s v="AH"/>
  </r>
  <r>
    <d v="2017-04-21T00:00:00"/>
    <s v="Prise photos/Charlotte"/>
    <s v="Office Materials"/>
    <s v="Office"/>
    <n v="4000"/>
    <x v="0"/>
    <s v="BONDERMAN 5"/>
    <s v="21/04/SALF01F15"/>
    <s v="oui"/>
  </r>
  <r>
    <d v="2017-04-24T00:00:00"/>
    <s v="Salaire Michel Avril/17"/>
    <s v="Personnel"/>
    <s v="Office"/>
    <n v="280000"/>
    <x v="2"/>
    <s v="BONDERMAN 5"/>
    <s v="24/04/SALF06F16 "/>
    <s v="oui"/>
  </r>
  <r>
    <d v="2017-04-24T00:00:00"/>
    <s v="Bonus Michel"/>
    <s v="Bonus"/>
    <s v="Office"/>
    <n v="40000"/>
    <x v="3"/>
    <s v="BONDERMAN 7"/>
    <s v="24/04/SALF06F16bis "/>
    <s v="oui"/>
  </r>
  <r>
    <d v="2017-04-24T00:00:00"/>
    <s v="Salaire Charlotte Avril/17"/>
    <s v="Personnel"/>
    <s v="Management"/>
    <n v="800000"/>
    <x v="2"/>
    <s v="BONDERMAN 7"/>
    <s v="24/04/SALF01F17"/>
    <s v="oui"/>
  </r>
  <r>
    <d v="2017-04-24T00:00:00"/>
    <s v="Bonus logement/Charlotte/Mai"/>
    <s v="Bonus"/>
    <s v="Management"/>
    <n v="350000"/>
    <x v="2"/>
    <s v="BONDERMAN 5"/>
    <s v="24/04/SALF01F18 "/>
    <s v="oui"/>
  </r>
  <r>
    <d v="2017-04-30T00:00:00"/>
    <s v="Salaire Cécile Avril/17"/>
    <s v="Personnel"/>
    <s v="Management"/>
    <n v="700000"/>
    <x v="1"/>
    <s v="BONDERMAN 7"/>
    <s v="24/04/SALF01F19"/>
    <s v="oui"/>
  </r>
  <r>
    <d v="2017-04-24T00:00:00"/>
    <s v="Bonus logement/Cécile/Mai"/>
    <s v="Bonus"/>
    <s v="Management"/>
    <n v="450000"/>
    <x v="1"/>
    <s v="BONDERMAN 7"/>
    <s v="24/04/SALF02F19 bis "/>
    <s v="oui"/>
  </r>
  <r>
    <d v="2017-04-24T00:00:00"/>
    <s v="Transport Michel-Buro-Sgbs-Buro"/>
    <s v="Transport"/>
    <s v="Office"/>
    <n v="3000"/>
    <x v="3"/>
    <s v="BONDERMAN 7"/>
    <s v="24/04/SALF06FAH "/>
    <s v="AH"/>
  </r>
  <r>
    <d v="2017-04-24T00:00:00"/>
    <s v="Transport Michel-Buro-amb cote divoire-Buro"/>
    <s v="Transport"/>
    <s v="Office"/>
    <n v="4000"/>
    <x v="3"/>
    <s v="BONDERMAN 7"/>
    <s v="24/04/SALF06FAH "/>
    <s v="AH"/>
  </r>
  <r>
    <d v="2017-04-24T00:00:00"/>
    <s v="Transport Michel-Buro-aeroport-maison"/>
    <s v="Transport"/>
    <s v="Office"/>
    <n v="5000"/>
    <x v="3"/>
    <s v="BONDERMAN 7"/>
    <s v="24/04/SALF06FAH "/>
    <s v="AH"/>
  </r>
  <r>
    <d v="2017-04-25T00:00:00"/>
    <s v="Transport divers courses Cécile"/>
    <s v="Transport"/>
    <s v="Management"/>
    <n v="15000"/>
    <x v="1"/>
    <s v="BONDERMAN 5"/>
    <s v="25/04/SALF02FAH "/>
    <s v="AH"/>
  </r>
  <r>
    <d v="2017-04-25T00:00:00"/>
    <s v="Epicerie Bureau"/>
    <s v="Office Materials"/>
    <s v="Office"/>
    <n v="3000"/>
    <x v="3"/>
    <s v="BONDERMAN 7"/>
    <s v="25/04/SALF06F20 "/>
    <s v="oui"/>
  </r>
  <r>
    <d v="2017-04-25T00:00:00"/>
    <s v="Reglement IPRES 1er Trimestre 2017"/>
    <s v="Personnel"/>
    <s v="Office"/>
    <n v="628372"/>
    <x v="2"/>
    <s v="BONDERMAN 7"/>
    <s v="25/04/SALF06F21"/>
    <s v="oui"/>
  </r>
  <r>
    <d v="2017-04-25T00:00:00"/>
    <s v="Reglement Caisse de Sécurité Sociale 1er Trimestre 2017"/>
    <s v="Personnel"/>
    <s v="Office"/>
    <n v="81900"/>
    <x v="2"/>
    <s v="BONDERMAN 7"/>
    <s v="25/04/SALF06F22"/>
    <s v="oui"/>
  </r>
  <r>
    <d v="2017-04-25T00:00:00"/>
    <s v="Transport Michel-Buro-ipres-senelec-css-maison"/>
    <s v="Transport"/>
    <s v="Office"/>
    <n v="6000"/>
    <x v="3"/>
    <s v="BONDERMAN 7"/>
    <s v="25/04/SALF06FAH "/>
    <s v="AH"/>
  </r>
  <r>
    <d v="2017-04-26T00:00:00"/>
    <s v="Transport Michel-maison-css-bureau"/>
    <s v="Transport"/>
    <s v="Office"/>
    <n v="4000"/>
    <x v="3"/>
    <s v="BONDERMAN 7"/>
    <s v="26/04/SALF06FAH "/>
    <s v="AH"/>
  </r>
  <r>
    <d v="2017-04-26T00:00:00"/>
    <s v="Transport Cécile-buro-ville-buro"/>
    <s v="Transport"/>
    <s v="Management"/>
    <n v="4500"/>
    <x v="1"/>
    <s v="BONDERMAN 7"/>
    <s v="26/04/SALF02FAH "/>
    <s v="AH"/>
  </r>
  <r>
    <d v="2017-04-26T00:00:00"/>
    <s v="Transport Michel-buro-sgbs-senelec-orange-buro"/>
    <s v="Transport"/>
    <s v="Office"/>
    <n v="6000"/>
    <x v="3"/>
    <s v="BONDERMAN 7"/>
    <s v="26/04/SALF06FAH "/>
    <s v="AH"/>
  </r>
  <r>
    <d v="2017-04-27T00:00:00"/>
    <s v="Frais de transport déménagement bureau"/>
    <s v="Transport"/>
    <s v="Office"/>
    <n v="60000"/>
    <x v="3"/>
    <s v="BONDERMAN 7"/>
    <s v="27/04/SALF06F23 "/>
    <s v="oui"/>
  </r>
  <r>
    <d v="2017-04-27T00:00:00"/>
    <s v="Transport  suplémentaireTaximan /déménagement"/>
    <s v="Transport"/>
    <s v="Office"/>
    <n v="10000"/>
    <x v="3"/>
    <s v="BONDERMAN 7"/>
    <s v="27/04/SALF06F24 "/>
    <s v="oui"/>
  </r>
  <r>
    <d v="2017-04-27T00:00:00"/>
    <s v="Transport Michel-buro-senelec-salle vente"/>
    <s v="Transport"/>
    <s v="Office"/>
    <n v="3000"/>
    <x v="3"/>
    <s v="BONDERMAN 7"/>
    <s v="27/04/SALF06FAH "/>
    <s v="AH"/>
  </r>
  <r>
    <d v="2017-04-27T00:00:00"/>
    <s v="frais de transport meuble de bureau acheté"/>
    <s v="Transport"/>
    <s v="Office"/>
    <n v="8000"/>
    <x v="3"/>
    <s v="BONDERMAN 7"/>
    <s v="27/04/SALF06FAH "/>
    <s v="AH"/>
  </r>
  <r>
    <d v="2017-04-27T00:00:00"/>
    <s v="Achat 02 lit +travaux menuiserie+transport"/>
    <s v="Office Materials"/>
    <s v="Office"/>
    <n v="108000"/>
    <x v="3"/>
    <s v="BONDERMAN 7"/>
    <s v="27/04/SALF06F25 "/>
    <s v="oui"/>
  </r>
  <r>
    <d v="2017-04-27T00:00:00"/>
    <s v="Achat 02 ventilateurs/bureau"/>
    <s v="Office Materials"/>
    <s v="Office"/>
    <n v="40000"/>
    <x v="3"/>
    <s v="BONDERMAN 7"/>
    <s v="27/04/SALF06F26 "/>
    <s v="oui"/>
  </r>
  <r>
    <d v="2017-04-27T00:00:00"/>
    <s v="Achat porte clés"/>
    <s v="Office Materials"/>
    <s v="Office"/>
    <n v="500"/>
    <x v="1"/>
    <s v="BONDERMAN 7"/>
    <s v="27/04/SALF02F27 "/>
    <s v="oui"/>
  </r>
  <r>
    <d v="2017-04-28T00:00:00"/>
    <s v="Transport Michel-bureau-aéroport-bureau"/>
    <s v="Transport"/>
    <s v="Office"/>
    <n v="5000"/>
    <x v="3"/>
    <s v="BONDERMAN 7"/>
    <s v="28/04/SALF02FAH "/>
    <s v="AH"/>
  </r>
  <r>
    <d v="2017-04-28T00:00:00"/>
    <s v="Achat vis"/>
    <s v="Office Materials"/>
    <s v="Office"/>
    <n v="500"/>
    <x v="3"/>
    <s v="BONDERMAN 7"/>
    <s v="28/04/SALF06F28 "/>
    <s v="oui"/>
  </r>
  <r>
    <d v="2017-04-28T00:00:00"/>
    <s v=" Achat divers produits pr épicerie bureau +produits d'entretien"/>
    <s v="Office Materials"/>
    <s v="Office"/>
    <n v="60800"/>
    <x v="1"/>
    <s v="BONDERMAN 7"/>
    <s v="28/04/SALF02F29 "/>
    <s v="oui"/>
  </r>
  <r>
    <d v="2017-04-28T00:00:00"/>
    <s v="complément achat épicerie bureau"/>
    <s v="Office Materials"/>
    <s v="Office"/>
    <n v="6000"/>
    <x v="1"/>
    <s v="BONDERMAN 7"/>
    <s v="28/04/SALF02F30"/>
    <s v="oui"/>
  </r>
  <r>
    <d v="2017-04-28T00:00:00"/>
    <s v="Achat 01(un) imprimante+3 régulateurs+03 souris"/>
    <s v="Equipment"/>
    <s v="Office"/>
    <n v="212569"/>
    <x v="1"/>
    <s v="BONDERMAN 7"/>
    <s v="28/04/SALF02F31 "/>
    <s v="oui"/>
  </r>
  <r>
    <d v="2017-04-28T00:00:00"/>
    <s v="Frais de branchement secours senelec nouveau bureau"/>
    <s v="Services"/>
    <s v="Office"/>
    <n v="20000"/>
    <x v="1"/>
    <s v="BONDERMAN 7"/>
    <s v="28/04/SALF02F32"/>
    <s v="oui"/>
  </r>
  <r>
    <d v="2017-04-28T00:00:00"/>
    <s v="Transport Charlotte Bureau-aéroport"/>
    <s v="Transport"/>
    <s v="Management"/>
    <n v="12000"/>
    <x v="0"/>
    <s v="BONDERMAN 7"/>
    <s v="28/04/SALF01FAH "/>
    <s v="AH"/>
  </r>
  <r>
    <d v="2017-04-28T00:00:00"/>
    <s v="Transport Cécile-buro-ville-ville-buro"/>
    <s v="Transport"/>
    <s v="Management"/>
    <n v="15000"/>
    <x v="1"/>
    <s v="BONDERMAN 7"/>
    <s v="28/04/SALF02FAH "/>
    <s v="AH"/>
  </r>
  <r>
    <d v="2017-04-28T00:00:00"/>
    <s v="Achat divers articles pour équipement cuisine/nouveaux buro"/>
    <s v="Office Materials"/>
    <s v="Office"/>
    <n v="43086"/>
    <x v="1"/>
    <s v="BONDERMAN 7"/>
    <s v="28/04/SALF02F33 "/>
    <s v="oui"/>
  </r>
  <r>
    <d v="2017-04-28T00:00:00"/>
    <s v="Achat divers ustensiles cuisine/nouveaux buro"/>
    <s v="Office Materials"/>
    <s v="Office"/>
    <n v="20300"/>
    <x v="1"/>
    <s v="BONDERMAN 7"/>
    <s v="28/04/SALF02F34"/>
    <s v="oui"/>
  </r>
  <r>
    <d v="2017-04-28T00:00:00"/>
    <s v="complément divers articles pour équip, cuisine/nouveaux buro"/>
    <s v="Office Materials"/>
    <s v="Office"/>
    <n v="13600"/>
    <x v="1"/>
    <s v="BONDERMAN 7"/>
    <s v="28/04/SALF02F35 "/>
    <s v="oui"/>
  </r>
  <r>
    <d v="2017-04-28T00:00:00"/>
    <s v="Transport Cécile-buro-ville-ville-buro"/>
    <s v="Transport"/>
    <s v="Management"/>
    <n v="15000"/>
    <x v="1"/>
    <s v="BONDERMAN 7"/>
    <s v="28/04/SALF02FAH "/>
    <s v="AH"/>
  </r>
  <r>
    <d v="2017-04-30T00:00:00"/>
    <s v="Agios du 31/03/17 au 30/04/17"/>
    <s v="Bank charges"/>
    <s v="Office"/>
    <n v="20847"/>
    <x v="2"/>
    <s v="BONDERMAN 7"/>
    <s v="30/04/SALF06F36 "/>
    <s v="oui"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s v=" "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  <r>
    <m/>
    <m/>
    <m/>
    <m/>
    <m/>
    <x v="5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">
  <r>
    <d v="2017-04-05T00:00:00"/>
    <s v="Vaccin contre le rage/Charlotte"/>
    <x v="0"/>
    <x v="0"/>
    <n v="7000"/>
    <s v="charlotte"/>
    <x v="0"/>
  </r>
  <r>
    <d v="2017-04-05T00:00:00"/>
    <s v="Transport Charlotte-buro-médecin-buro"/>
    <x v="1"/>
    <x v="0"/>
    <n v="7000"/>
    <s v="charlotte"/>
    <x v="0"/>
  </r>
  <r>
    <d v="2017-04-05T00:00:00"/>
    <s v="Frais de visas guinée-Cécile"/>
    <x v="0"/>
    <x v="0"/>
    <n v="50000"/>
    <s v="Cécile"/>
    <x v="0"/>
  </r>
  <r>
    <d v="2017-04-05T00:00:00"/>
    <s v="loyer avril ancien bureau"/>
    <x v="2"/>
    <x v="1"/>
    <n v="233100"/>
    <s v="SGBS"/>
    <x v="0"/>
  </r>
  <r>
    <d v="2017-04-05T00:00:00"/>
    <s v="Transport Semaines-(5) jours "/>
    <x v="1"/>
    <x v="1"/>
    <n v="12500"/>
    <s v="Michel"/>
    <x v="0"/>
  </r>
  <r>
    <d v="2017-04-05T00:00:00"/>
    <s v="Achat petit matériel d'entretien bureau"/>
    <x v="3"/>
    <x v="1"/>
    <n v="2700"/>
    <s v="charlotte"/>
    <x v="0"/>
  </r>
  <r>
    <d v="2017-04-05T00:00:00"/>
    <s v="Achat divers produits  matériel d'entretien bureau"/>
    <x v="3"/>
    <x v="1"/>
    <n v="7300"/>
    <s v="Michel"/>
    <x v="0"/>
  </r>
  <r>
    <d v="2017-04-05T00:00:00"/>
    <s v="Duplication clé bureau -2 Clé"/>
    <x v="3"/>
    <x v="1"/>
    <n v="2000"/>
    <s v="Michel"/>
    <x v="0"/>
  </r>
  <r>
    <d v="2017-04-05T00:00:00"/>
    <s v="Transport Michel Divers courses-ville-Amba Guiné-sgbs-bureau"/>
    <x v="1"/>
    <x v="1"/>
    <n v="7000"/>
    <s v="Michel"/>
    <x v="0"/>
  </r>
  <r>
    <d v="2017-04-06T00:00:00"/>
    <s v="Achat Cartouche HP 650 Noir et Couleur"/>
    <x v="3"/>
    <x v="1"/>
    <n v="19540"/>
    <s v="Michel"/>
    <x v="0"/>
  </r>
  <r>
    <d v="2017-04-06T00:00:00"/>
    <s v="Transport Michel Divers courses-Mais-ville-Inpect°-bureau"/>
    <x v="1"/>
    <x v="1"/>
    <n v="6000"/>
    <s v="Michel"/>
    <x v="0"/>
  </r>
  <r>
    <d v="2017-04-06T00:00:00"/>
    <s v="Seeddo 2iéme quinzaine mars 17"/>
    <x v="4"/>
    <x v="1"/>
    <n v="130000"/>
    <s v="Michel"/>
    <x v="0"/>
  </r>
  <r>
    <d v="2017-04-10T00:00:00"/>
    <s v="Forfait Informatique/Lucas"/>
    <x v="5"/>
    <x v="1"/>
    <n v="100000"/>
    <s v="Lucas"/>
    <x v="0"/>
  </r>
  <r>
    <d v="2017-04-10T00:00:00"/>
    <s v="Transport Cécile-buro-aéroport-buro"/>
    <x v="1"/>
    <x v="0"/>
    <n v="20000"/>
    <s v="Cécile"/>
    <x v="0"/>
  </r>
  <r>
    <d v="2017-04-10T00:00:00"/>
    <s v="Transport Charlotte-buro-aéroport-buro"/>
    <x v="1"/>
    <x v="0"/>
    <n v="22000"/>
    <s v="charlotte"/>
    <x v="0"/>
  </r>
  <r>
    <d v="2017-04-10T00:00:00"/>
    <s v="Transport Cécile-buro-ville-buro"/>
    <x v="1"/>
    <x v="0"/>
    <n v="4000"/>
    <s v="Cécile"/>
    <x v="0"/>
  </r>
  <r>
    <d v="2017-04-10T00:00:00"/>
    <s v="Prestation femme de ménage/Mars 17"/>
    <x v="5"/>
    <x v="1"/>
    <n v="113153"/>
    <s v="SGBS"/>
    <x v="0"/>
  </r>
  <r>
    <d v="2017-04-10T00:00:00"/>
    <s v="Transport Semaines-(5) jours "/>
    <x v="1"/>
    <x v="1"/>
    <n v="12500"/>
    <s v="Michel"/>
    <x v="0"/>
  </r>
  <r>
    <d v="2017-04-11T00:00:00"/>
    <s v="Achat Scotch + Huile machine"/>
    <x v="3"/>
    <x v="1"/>
    <n v="4000"/>
    <s v="Cécile"/>
    <x v="0"/>
  </r>
  <r>
    <d v="2017-04-11T00:00:00"/>
    <s v="Transport Cécile/Lasso Capture-Vétérinaire/Aller et Retour"/>
    <x v="1"/>
    <x v="0"/>
    <n v="10000"/>
    <s v="Cécile"/>
    <x v="0"/>
  </r>
  <r>
    <d v="2017-04-11T00:00:00"/>
    <s v="Achat Sachet Plastique+Eponge/Entretien Bureau"/>
    <x v="3"/>
    <x v="1"/>
    <n v="3500"/>
    <s v="Michel"/>
    <x v="0"/>
  </r>
  <r>
    <d v="2017-04-12T00:00:00"/>
    <s v="Transport Michel-Buro-Senelec -Buro"/>
    <x v="1"/>
    <x v="1"/>
    <n v="4000"/>
    <s v="Michel"/>
    <x v="0"/>
  </r>
  <r>
    <d v="2017-04-13T00:00:00"/>
    <s v="Transport Michel-Maison-Inspect° du travail -Buro"/>
    <x v="1"/>
    <x v="1"/>
    <n v="4000"/>
    <s v="Michel"/>
    <x v="0"/>
  </r>
  <r>
    <d v="2017-04-14T00:00:00"/>
    <s v="Transport Michel-Maison-Ipres -caisse-inspect-Buro"/>
    <x v="1"/>
    <x v="1"/>
    <n v="5500"/>
    <s v="Michel"/>
    <x v="0"/>
  </r>
  <r>
    <d v="2017-04-18T00:00:00"/>
    <s v="Seeddo 1iére quinzaine Avril 17"/>
    <x v="4"/>
    <x v="1"/>
    <n v="130000"/>
    <s v="Michel"/>
    <x v="1"/>
  </r>
  <r>
    <d v="2017-04-18T00:00:00"/>
    <s v="Transport Semaines-(5) jours "/>
    <x v="1"/>
    <x v="1"/>
    <n v="12500"/>
    <s v="Michel"/>
    <x v="1"/>
  </r>
  <r>
    <d v="2017-04-18T00:00:00"/>
    <s v="Transport Cécile-aéroport-buro"/>
    <x v="1"/>
    <x v="0"/>
    <n v="5000"/>
    <s v="Cécile"/>
    <x v="0"/>
  </r>
  <r>
    <d v="2017-04-18T00:00:00"/>
    <s v="Transport Michel-Maison-Ipres -caisse-inspect-Buro"/>
    <x v="1"/>
    <x v="1"/>
    <n v="3500"/>
    <s v="Michel"/>
    <x v="0"/>
  </r>
  <r>
    <d v="2017-04-19T00:00:00"/>
    <s v="Transport Michel-Buro-Senelec -Buro"/>
    <x v="1"/>
    <x v="1"/>
    <n v="7000"/>
    <s v="Michel"/>
    <x v="0"/>
  </r>
  <r>
    <d v="2017-04-20T00:00:00"/>
    <s v="Transport Cécile-aéroport-buro"/>
    <x v="1"/>
    <x v="0"/>
    <n v="8000"/>
    <s v="Cécile"/>
    <x v="0"/>
  </r>
  <r>
    <d v="2017-04-20T00:00:00"/>
    <s v="Transport Cécile-aéroport-buro"/>
    <x v="1"/>
    <x v="0"/>
    <n v="6000"/>
    <s v="Cécile"/>
    <x v="1"/>
  </r>
  <r>
    <d v="2017-04-21T00:00:00"/>
    <s v="Achat carte crédit Orange"/>
    <x v="4"/>
    <x v="0"/>
    <n v="10000"/>
    <s v="charlotte"/>
    <x v="0"/>
  </r>
  <r>
    <d v="2017-04-21T00:00:00"/>
    <s v="Transport Charlotte/Courses en ville"/>
    <x v="1"/>
    <x v="0"/>
    <n v="11000"/>
    <s v="charlotte"/>
    <x v="0"/>
  </r>
  <r>
    <d v="2017-04-21T00:00:00"/>
    <s v="Prise photos/Charlotte"/>
    <x v="3"/>
    <x v="1"/>
    <n v="4000"/>
    <s v="charlotte"/>
    <x v="0"/>
  </r>
  <r>
    <d v="2017-04-24T00:00:00"/>
    <s v="Salaire Michel Avril/17"/>
    <x v="6"/>
    <x v="1"/>
    <n v="280000"/>
    <s v="SGBS"/>
    <x v="0"/>
  </r>
  <r>
    <d v="2017-04-24T00:00:00"/>
    <s v="Bonus Michel"/>
    <x v="7"/>
    <x v="1"/>
    <n v="40000"/>
    <s v="Michel"/>
    <x v="1"/>
  </r>
  <r>
    <d v="2017-04-24T00:00:00"/>
    <s v="Salaire Charlotte Avril/17"/>
    <x v="6"/>
    <x v="0"/>
    <n v="800000"/>
    <s v="SGBS"/>
    <x v="1"/>
  </r>
  <r>
    <d v="2017-04-24T00:00:00"/>
    <s v="Bonus logement/Charlotte/Mai"/>
    <x v="7"/>
    <x v="0"/>
    <n v="350000"/>
    <s v="SGBS"/>
    <x v="0"/>
  </r>
  <r>
    <d v="2017-04-30T00:00:00"/>
    <s v="Salaire Cécile Avril/17"/>
    <x v="6"/>
    <x v="0"/>
    <n v="700000"/>
    <s v="Cécile"/>
    <x v="1"/>
  </r>
  <r>
    <d v="2017-04-24T00:00:00"/>
    <s v="Bonus logement/Cécile/Mai"/>
    <x v="7"/>
    <x v="0"/>
    <n v="450000"/>
    <s v="Cécile"/>
    <x v="1"/>
  </r>
  <r>
    <d v="2017-04-24T00:00:00"/>
    <s v="Transport Michel-Buro-Sgbs-Buro"/>
    <x v="1"/>
    <x v="1"/>
    <n v="3000"/>
    <s v="Michel"/>
    <x v="1"/>
  </r>
  <r>
    <d v="2017-04-24T00:00:00"/>
    <s v="Transport Michel-Buro-amb cote divoire-Buro"/>
    <x v="1"/>
    <x v="1"/>
    <n v="4000"/>
    <s v="Michel"/>
    <x v="1"/>
  </r>
  <r>
    <d v="2017-04-24T00:00:00"/>
    <s v="Transport Michel-Buro-aeroport-maison"/>
    <x v="1"/>
    <x v="1"/>
    <n v="5000"/>
    <s v="Michel"/>
    <x v="1"/>
  </r>
  <r>
    <d v="2017-04-25T00:00:00"/>
    <s v="Transport divers courses Cécile"/>
    <x v="1"/>
    <x v="0"/>
    <n v="15000"/>
    <s v="Cécile"/>
    <x v="0"/>
  </r>
  <r>
    <d v="2017-04-25T00:00:00"/>
    <s v="Epicerie Bureau"/>
    <x v="3"/>
    <x v="1"/>
    <n v="3000"/>
    <s v="Michel"/>
    <x v="1"/>
  </r>
  <r>
    <d v="2017-04-25T00:00:00"/>
    <s v="Reglement IPRES 1er Trimestre 2017"/>
    <x v="6"/>
    <x v="1"/>
    <n v="628372"/>
    <s v="SGBS"/>
    <x v="1"/>
  </r>
  <r>
    <d v="2017-04-25T00:00:00"/>
    <s v="Reglement Caisse de Sécurité Sociale 1er Trimestre 2017"/>
    <x v="6"/>
    <x v="1"/>
    <n v="81900"/>
    <s v="SGBS"/>
    <x v="1"/>
  </r>
  <r>
    <d v="2017-04-25T00:00:00"/>
    <s v="Transport Michel-Buro-ipres-senelec-css-maison"/>
    <x v="1"/>
    <x v="1"/>
    <n v="6000"/>
    <s v="Michel"/>
    <x v="1"/>
  </r>
  <r>
    <d v="2017-04-26T00:00:00"/>
    <s v="Transport Michel-maison-css-bureau"/>
    <x v="1"/>
    <x v="1"/>
    <n v="4000"/>
    <s v="Michel"/>
    <x v="1"/>
  </r>
  <r>
    <d v="2017-04-26T00:00:00"/>
    <s v="Transport Cécile-buro-ville-buro"/>
    <x v="1"/>
    <x v="0"/>
    <n v="4500"/>
    <s v="Cécile"/>
    <x v="1"/>
  </r>
  <r>
    <d v="2017-04-26T00:00:00"/>
    <s v="Transport Michel-buro-sgbs-senelec-orange-buro"/>
    <x v="1"/>
    <x v="1"/>
    <n v="6000"/>
    <s v="Michel"/>
    <x v="1"/>
  </r>
  <r>
    <d v="2017-04-27T00:00:00"/>
    <s v="Frais de transport déménagement bureau"/>
    <x v="1"/>
    <x v="1"/>
    <n v="60000"/>
    <s v="Michel"/>
    <x v="1"/>
  </r>
  <r>
    <d v="2017-04-27T00:00:00"/>
    <s v="Transport  suplémentaireTaximan /déménagement"/>
    <x v="1"/>
    <x v="1"/>
    <n v="10000"/>
    <s v="Michel"/>
    <x v="1"/>
  </r>
  <r>
    <d v="2017-04-27T00:00:00"/>
    <s v="Transport Michel-buro-senelec-salle vente"/>
    <x v="1"/>
    <x v="1"/>
    <n v="3000"/>
    <s v="Michel"/>
    <x v="1"/>
  </r>
  <r>
    <d v="2017-04-27T00:00:00"/>
    <s v="frais de transport meuble de bureau acheté"/>
    <x v="1"/>
    <x v="1"/>
    <n v="8000"/>
    <s v="Michel"/>
    <x v="1"/>
  </r>
  <r>
    <d v="2017-04-27T00:00:00"/>
    <s v="Achat 02 lit +travaux menuiserie+transport"/>
    <x v="3"/>
    <x v="1"/>
    <n v="108000"/>
    <s v="Michel"/>
    <x v="1"/>
  </r>
  <r>
    <d v="2017-04-27T00:00:00"/>
    <s v="Achat 02 ventilateurs/bureau"/>
    <x v="3"/>
    <x v="1"/>
    <n v="40000"/>
    <s v="Michel"/>
    <x v="1"/>
  </r>
  <r>
    <d v="2017-04-27T00:00:00"/>
    <s v="Achat porte clés"/>
    <x v="3"/>
    <x v="1"/>
    <n v="500"/>
    <s v="Cécile"/>
    <x v="1"/>
  </r>
  <r>
    <d v="2017-04-28T00:00:00"/>
    <s v="Transport Michel-bureau-aéroport-bureau"/>
    <x v="1"/>
    <x v="1"/>
    <n v="5000"/>
    <s v="Michel"/>
    <x v="1"/>
  </r>
  <r>
    <d v="2017-04-28T00:00:00"/>
    <s v="Achat vis"/>
    <x v="3"/>
    <x v="1"/>
    <n v="500"/>
    <s v="Michel"/>
    <x v="1"/>
  </r>
  <r>
    <d v="2017-04-28T00:00:00"/>
    <s v=" Achat divers produits pr épicerie bureau +produits d'entretien"/>
    <x v="3"/>
    <x v="1"/>
    <n v="60800"/>
    <s v="Cécile"/>
    <x v="1"/>
  </r>
  <r>
    <d v="2017-04-28T00:00:00"/>
    <s v="complément achat épicerie bureau"/>
    <x v="3"/>
    <x v="1"/>
    <n v="6000"/>
    <s v="Cécile"/>
    <x v="1"/>
  </r>
  <r>
    <d v="2017-04-28T00:00:00"/>
    <s v="Achat 01(un) imprimante+3 régulateurs+03 souris"/>
    <x v="8"/>
    <x v="1"/>
    <n v="212569"/>
    <s v="Cécile"/>
    <x v="1"/>
  </r>
  <r>
    <d v="2017-04-28T00:00:00"/>
    <s v="Frais de branchement secours senelec nouveau bureau"/>
    <x v="5"/>
    <x v="1"/>
    <n v="20000"/>
    <s v="Cécile"/>
    <x v="1"/>
  </r>
  <r>
    <d v="2017-04-28T00:00:00"/>
    <s v="Transport Charlotte Bureau-aéroport"/>
    <x v="1"/>
    <x v="0"/>
    <n v="12000"/>
    <s v="charlotte"/>
    <x v="1"/>
  </r>
  <r>
    <d v="2017-04-28T00:00:00"/>
    <s v="Transport Cécile-buro-ville-ville-buro"/>
    <x v="1"/>
    <x v="0"/>
    <n v="15000"/>
    <s v="Cécile"/>
    <x v="1"/>
  </r>
  <r>
    <d v="2017-04-28T00:00:00"/>
    <s v="Achat divers articles pour équipement cuisine/nouveaux buro"/>
    <x v="3"/>
    <x v="1"/>
    <n v="43086"/>
    <s v="Cécile"/>
    <x v="1"/>
  </r>
  <r>
    <d v="2017-04-28T00:00:00"/>
    <s v="Achat divers ustensiles cuisine/nouveaux buro"/>
    <x v="3"/>
    <x v="1"/>
    <n v="20300"/>
    <s v="Cécile"/>
    <x v="1"/>
  </r>
  <r>
    <d v="2017-04-28T00:00:00"/>
    <s v="complément divers articles pour équip, cuisine/nouveaux buro"/>
    <x v="3"/>
    <x v="1"/>
    <n v="13600"/>
    <s v="Cécile"/>
    <x v="1"/>
  </r>
  <r>
    <d v="2017-04-28T00:00:00"/>
    <s v="Transport Cécile-buro-ville-ville-buro"/>
    <x v="1"/>
    <x v="0"/>
    <n v="15000"/>
    <s v="Cécile"/>
    <x v="1"/>
  </r>
  <r>
    <d v="2017-04-30T00:00:00"/>
    <s v="Agios du 31/03/17 au 30/04/17"/>
    <x v="9"/>
    <x v="1"/>
    <n v="20847"/>
    <s v="SGBS"/>
    <x v="1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s v=" "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  <r>
    <m/>
    <m/>
    <x v="10"/>
    <x v="2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2" firstHeaderRow="1" firstDataRow="2" firstDataCol="1"/>
  <pivotFields count="7">
    <pivotField showAll="0"/>
    <pivotField showAll="0"/>
    <pivotField axis="axisCol" showAll="0">
      <items count="29">
        <item m="1" x="21"/>
        <item m="1" x="12"/>
        <item m="1" x="13"/>
        <item m="1" x="25"/>
        <item m="1" x="19"/>
        <item x="7"/>
        <item x="8"/>
        <item m="1" x="24"/>
        <item m="1" x="11"/>
        <item m="1" x="15"/>
        <item x="3"/>
        <item x="2"/>
        <item x="5"/>
        <item m="1" x="22"/>
        <item x="4"/>
        <item m="1" x="20"/>
        <item x="1"/>
        <item m="1" x="23"/>
        <item x="0"/>
        <item m="1" x="18"/>
        <item m="1" x="14"/>
        <item x="10"/>
        <item x="9"/>
        <item x="6"/>
        <item m="1" x="26"/>
        <item m="1" x="17"/>
        <item m="1" x="27"/>
        <item m="1" x="16"/>
        <item t="default"/>
      </items>
    </pivotField>
    <pivotField axis="axisRow" showAll="0">
      <items count="11">
        <item m="1" x="6"/>
        <item m="1" x="5"/>
        <item m="1" x="7"/>
        <item m="1" x="9"/>
        <item m="1" x="4"/>
        <item x="1"/>
        <item m="1" x="8"/>
        <item x="2"/>
        <item x="0"/>
        <item m="1" x="3"/>
        <item t="default"/>
      </items>
    </pivotField>
    <pivotField dataField="1" showAll="0"/>
    <pivotField showAll="0"/>
    <pivotField axis="axisRow" showAll="0">
      <items count="9">
        <item m="1" x="4"/>
        <item m="1" x="6"/>
        <item sd="0" x="2"/>
        <item x="0"/>
        <item m="1" x="3"/>
        <item m="1" x="7"/>
        <item m="1" x="5"/>
        <item x="1"/>
        <item t="default"/>
      </items>
    </pivotField>
  </pivotFields>
  <rowFields count="2">
    <field x="6"/>
    <field x="3"/>
  </rowFields>
  <rowItems count="8">
    <i>
      <x v="2"/>
    </i>
    <i>
      <x v="3"/>
    </i>
    <i r="1">
      <x v="5"/>
    </i>
    <i r="1">
      <x v="8"/>
    </i>
    <i>
      <x v="7"/>
    </i>
    <i r="1">
      <x v="5"/>
    </i>
    <i r="1">
      <x v="8"/>
    </i>
    <i t="grand">
      <x/>
    </i>
  </rowItems>
  <colFields count="1">
    <field x="2"/>
  </colFields>
  <colItems count="12">
    <i>
      <x v="5"/>
    </i>
    <i>
      <x v="6"/>
    </i>
    <i>
      <x v="10"/>
    </i>
    <i>
      <x v="11"/>
    </i>
    <i>
      <x v="12"/>
    </i>
    <i>
      <x v="14"/>
    </i>
    <i>
      <x v="16"/>
    </i>
    <i>
      <x v="18"/>
    </i>
    <i>
      <x v="21"/>
    </i>
    <i>
      <x v="22"/>
    </i>
    <i>
      <x v="2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67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0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0">
        <item m="1" x="13"/>
        <item m="1" x="12"/>
        <item m="1" x="7"/>
        <item x="0"/>
        <item m="1" x="8"/>
        <item m="1" x="14"/>
        <item x="3"/>
        <item m="1" x="17"/>
        <item m="1" x="11"/>
        <item x="5"/>
        <item m="1" x="16"/>
        <item m="1" x="9"/>
        <item m="1" x="15"/>
        <item m="1" x="10"/>
        <item x="2"/>
        <item m="1" x="18"/>
        <item x="1"/>
        <item m="1" x="6"/>
        <item x="4"/>
        <item t="default"/>
      </items>
    </pivotField>
    <pivotField showAll="0"/>
    <pivotField showAll="0"/>
    <pivotField showAll="0"/>
  </pivotFields>
  <rowFields count="1">
    <field x="5"/>
  </rowFields>
  <rowItems count="7">
    <i>
      <x v="3"/>
    </i>
    <i>
      <x v="6"/>
    </i>
    <i>
      <x v="9"/>
    </i>
    <i>
      <x v="14"/>
    </i>
    <i>
      <x v="16"/>
    </i>
    <i>
      <x v="18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zoomScale="78" zoomScaleNormal="78" workbookViewId="0">
      <selection activeCell="B8" sqref="B8"/>
    </sheetView>
  </sheetViews>
  <sheetFormatPr baseColWidth="10" defaultRowHeight="15" x14ac:dyDescent="0.25"/>
  <cols>
    <col min="1" max="1" width="21" customWidth="1"/>
    <col min="2" max="2" width="23.85546875" customWidth="1"/>
    <col min="3" max="3" width="10.7109375" customWidth="1"/>
    <col min="4" max="4" width="15.28515625" customWidth="1"/>
    <col min="5" max="5" width="14.7109375" bestFit="1" customWidth="1"/>
    <col min="6" max="6" width="8.28515625" bestFit="1" customWidth="1"/>
    <col min="7" max="7" width="10.5703125" bestFit="1" customWidth="1"/>
    <col min="8" max="8" width="9.42578125" bestFit="1" customWidth="1"/>
    <col min="9" max="9" width="14.7109375" bestFit="1" customWidth="1"/>
    <col min="10" max="10" width="6.28515625" bestFit="1" customWidth="1"/>
    <col min="11" max="11" width="12.42578125" bestFit="1" customWidth="1"/>
    <col min="12" max="12" width="10" bestFit="1" customWidth="1"/>
    <col min="13" max="13" width="12.5703125" customWidth="1"/>
    <col min="14" max="14" width="10.5703125" customWidth="1"/>
    <col min="15" max="15" width="9.42578125" customWidth="1"/>
    <col min="16" max="16" width="14.7109375" customWidth="1"/>
    <col min="17" max="17" width="10" customWidth="1"/>
    <col min="18" max="18" width="17.85546875" customWidth="1"/>
    <col min="19" max="19" width="12.5703125" customWidth="1"/>
    <col min="20" max="20" width="14.28515625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13" x14ac:dyDescent="0.25">
      <c r="A3" s="2" t="s">
        <v>19</v>
      </c>
      <c r="B3" s="2" t="s">
        <v>21</v>
      </c>
    </row>
    <row r="4" spans="1:13" x14ac:dyDescent="0.25">
      <c r="A4" s="2" t="s">
        <v>18</v>
      </c>
      <c r="B4" t="s">
        <v>16</v>
      </c>
      <c r="C4" t="s">
        <v>15</v>
      </c>
      <c r="D4" t="s">
        <v>49</v>
      </c>
      <c r="E4" t="s">
        <v>148</v>
      </c>
      <c r="F4" t="s">
        <v>13</v>
      </c>
      <c r="G4" t="s">
        <v>23</v>
      </c>
      <c r="H4" t="s">
        <v>11</v>
      </c>
      <c r="I4" t="s">
        <v>51</v>
      </c>
      <c r="J4" t="s">
        <v>22</v>
      </c>
      <c r="K4" t="s">
        <v>52</v>
      </c>
      <c r="L4" t="s">
        <v>45</v>
      </c>
      <c r="M4" t="s">
        <v>20</v>
      </c>
    </row>
    <row r="5" spans="1:13" x14ac:dyDescent="0.25">
      <c r="A5" s="1" t="s">
        <v>22</v>
      </c>
      <c r="B5" s="3"/>
      <c r="C5" s="3"/>
      <c r="D5" s="3"/>
      <c r="E5" s="3"/>
      <c r="F5" s="3"/>
      <c r="G5" s="3"/>
      <c r="H5" s="3"/>
      <c r="I5" s="3"/>
      <c r="J5" s="3">
        <v>0</v>
      </c>
      <c r="K5" s="3"/>
      <c r="L5" s="3"/>
      <c r="M5" s="3">
        <v>0</v>
      </c>
    </row>
    <row r="6" spans="1:13" x14ac:dyDescent="0.25">
      <c r="A6" s="1" t="s">
        <v>55</v>
      </c>
      <c r="B6" s="3">
        <v>350000</v>
      </c>
      <c r="C6" s="3"/>
      <c r="D6" s="3">
        <v>43040</v>
      </c>
      <c r="E6" s="3">
        <v>233100</v>
      </c>
      <c r="F6" s="3">
        <v>213153</v>
      </c>
      <c r="G6" s="3">
        <v>140000</v>
      </c>
      <c r="H6" s="3">
        <v>164000</v>
      </c>
      <c r="I6" s="3">
        <v>57000</v>
      </c>
      <c r="J6" s="3"/>
      <c r="K6" s="3"/>
      <c r="L6" s="3">
        <v>280000</v>
      </c>
      <c r="M6" s="3">
        <v>1480293</v>
      </c>
    </row>
    <row r="7" spans="1:13" x14ac:dyDescent="0.25">
      <c r="A7" s="4" t="s">
        <v>9</v>
      </c>
      <c r="B7" s="3"/>
      <c r="C7" s="3"/>
      <c r="D7" s="3">
        <v>43040</v>
      </c>
      <c r="E7" s="3">
        <v>233100</v>
      </c>
      <c r="F7" s="3">
        <v>213153</v>
      </c>
      <c r="G7" s="3">
        <v>130000</v>
      </c>
      <c r="H7" s="3">
        <v>62000</v>
      </c>
      <c r="I7" s="3"/>
      <c r="J7" s="3"/>
      <c r="K7" s="3"/>
      <c r="L7" s="3">
        <v>280000</v>
      </c>
      <c r="M7" s="3">
        <v>961293</v>
      </c>
    </row>
    <row r="8" spans="1:13" x14ac:dyDescent="0.25">
      <c r="A8" s="4" t="s">
        <v>44</v>
      </c>
      <c r="B8" s="3">
        <v>350000</v>
      </c>
      <c r="C8" s="3"/>
      <c r="D8" s="3"/>
      <c r="E8" s="3"/>
      <c r="F8" s="3"/>
      <c r="G8" s="3">
        <v>10000</v>
      </c>
      <c r="H8" s="3">
        <v>102000</v>
      </c>
      <c r="I8" s="3">
        <v>57000</v>
      </c>
      <c r="J8" s="3"/>
      <c r="K8" s="3"/>
      <c r="L8" s="3"/>
      <c r="M8" s="3">
        <v>519000</v>
      </c>
    </row>
    <row r="9" spans="1:13" x14ac:dyDescent="0.25">
      <c r="A9" s="1" t="s">
        <v>115</v>
      </c>
      <c r="B9" s="3">
        <v>490000</v>
      </c>
      <c r="C9" s="3">
        <v>212569</v>
      </c>
      <c r="D9" s="3">
        <v>295786</v>
      </c>
      <c r="E9" s="3"/>
      <c r="F9" s="3">
        <v>20000</v>
      </c>
      <c r="G9" s="3">
        <v>130000</v>
      </c>
      <c r="H9" s="3">
        <v>179000</v>
      </c>
      <c r="I9" s="3"/>
      <c r="J9" s="3"/>
      <c r="K9" s="3">
        <v>20847</v>
      </c>
      <c r="L9" s="3">
        <v>2210272</v>
      </c>
      <c r="M9" s="3">
        <v>3558474</v>
      </c>
    </row>
    <row r="10" spans="1:13" x14ac:dyDescent="0.25">
      <c r="A10" s="4" t="s">
        <v>9</v>
      </c>
      <c r="B10" s="3">
        <v>40000</v>
      </c>
      <c r="C10" s="3">
        <v>212569</v>
      </c>
      <c r="D10" s="3">
        <v>295786</v>
      </c>
      <c r="E10" s="3"/>
      <c r="F10" s="3">
        <v>20000</v>
      </c>
      <c r="G10" s="3">
        <v>130000</v>
      </c>
      <c r="H10" s="3">
        <v>126500</v>
      </c>
      <c r="I10" s="3"/>
      <c r="J10" s="3"/>
      <c r="K10" s="3">
        <v>20847</v>
      </c>
      <c r="L10" s="3">
        <v>710272</v>
      </c>
      <c r="M10" s="3">
        <v>1555974</v>
      </c>
    </row>
    <row r="11" spans="1:13" x14ac:dyDescent="0.25">
      <c r="A11" s="4" t="s">
        <v>44</v>
      </c>
      <c r="B11" s="3">
        <v>450000</v>
      </c>
      <c r="C11" s="3"/>
      <c r="D11" s="3"/>
      <c r="E11" s="3"/>
      <c r="F11" s="3"/>
      <c r="G11" s="3"/>
      <c r="H11" s="3">
        <v>52500</v>
      </c>
      <c r="I11" s="3"/>
      <c r="J11" s="3"/>
      <c r="K11" s="3"/>
      <c r="L11" s="3">
        <v>1500000</v>
      </c>
      <c r="M11" s="3">
        <v>2002500</v>
      </c>
    </row>
    <row r="12" spans="1:13" x14ac:dyDescent="0.25">
      <c r="A12" s="1" t="s">
        <v>20</v>
      </c>
      <c r="B12" s="3">
        <v>840000</v>
      </c>
      <c r="C12" s="3">
        <v>212569</v>
      </c>
      <c r="D12" s="3">
        <v>338826</v>
      </c>
      <c r="E12" s="3">
        <v>233100</v>
      </c>
      <c r="F12" s="3">
        <v>233153</v>
      </c>
      <c r="G12" s="3">
        <v>270000</v>
      </c>
      <c r="H12" s="3">
        <v>343000</v>
      </c>
      <c r="I12" s="3">
        <v>57000</v>
      </c>
      <c r="J12" s="3">
        <v>0</v>
      </c>
      <c r="K12" s="3">
        <v>20847</v>
      </c>
      <c r="L12" s="3">
        <v>2490272</v>
      </c>
      <c r="M12" s="3">
        <v>5038767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6" sqref="A6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18</v>
      </c>
      <c r="B3" t="s">
        <v>19</v>
      </c>
    </row>
    <row r="4" spans="1:2" x14ac:dyDescent="0.25">
      <c r="A4" s="1" t="s">
        <v>14</v>
      </c>
      <c r="B4" s="3">
        <v>75700</v>
      </c>
    </row>
    <row r="5" spans="1:2" x14ac:dyDescent="0.25">
      <c r="A5" s="1" t="s">
        <v>12</v>
      </c>
      <c r="B5" s="3">
        <v>672340</v>
      </c>
    </row>
    <row r="6" spans="1:2" x14ac:dyDescent="0.25">
      <c r="A6" s="1" t="s">
        <v>22</v>
      </c>
      <c r="B6" s="3">
        <v>0</v>
      </c>
    </row>
    <row r="7" spans="1:2" x14ac:dyDescent="0.25">
      <c r="A7" s="1" t="s">
        <v>50</v>
      </c>
      <c r="B7" s="3">
        <v>2507372</v>
      </c>
    </row>
    <row r="8" spans="1:2" x14ac:dyDescent="0.25">
      <c r="A8" s="1" t="s">
        <v>42</v>
      </c>
      <c r="B8" s="3">
        <v>1683355</v>
      </c>
    </row>
    <row r="9" spans="1:2" x14ac:dyDescent="0.25">
      <c r="A9" s="1" t="s">
        <v>68</v>
      </c>
      <c r="B9" s="3">
        <v>100000</v>
      </c>
    </row>
    <row r="10" spans="1:2" x14ac:dyDescent="0.25">
      <c r="A10" s="1" t="s">
        <v>20</v>
      </c>
      <c r="B10" s="3">
        <v>5038767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opLeftCell="A34" zoomScale="96" zoomScaleNormal="96" workbookViewId="0">
      <selection activeCell="B41" sqref="B41"/>
    </sheetView>
  </sheetViews>
  <sheetFormatPr baseColWidth="10" defaultColWidth="13.7109375" defaultRowHeight="15" x14ac:dyDescent="0.25"/>
  <cols>
    <col min="1" max="1" width="13.7109375" style="66"/>
    <col min="2" max="2" width="53.140625" style="66" customWidth="1"/>
    <col min="3" max="3" width="19.28515625" style="66" customWidth="1"/>
    <col min="4" max="4" width="15.5703125" style="66" customWidth="1"/>
    <col min="5" max="5" width="24.140625" style="76" customWidth="1"/>
    <col min="6" max="6" width="13.7109375" style="66"/>
    <col min="7" max="7" width="15.5703125" style="66" customWidth="1"/>
    <col min="8" max="8" width="16.7109375" style="66" customWidth="1"/>
    <col min="9" max="16384" width="13.7109375" style="66"/>
  </cols>
  <sheetData>
    <row r="1" spans="1:12" s="68" customFormat="1" ht="42" customHeight="1" thickBot="1" x14ac:dyDescent="0.3">
      <c r="A1" s="72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4" t="s">
        <v>5</v>
      </c>
      <c r="G1" s="74" t="s">
        <v>6</v>
      </c>
      <c r="H1" s="74" t="s">
        <v>7</v>
      </c>
      <c r="I1" s="73" t="s">
        <v>8</v>
      </c>
      <c r="K1" s="68" t="s">
        <v>10</v>
      </c>
      <c r="L1" s="68" t="s">
        <v>10</v>
      </c>
    </row>
    <row r="2" spans="1:12" ht="15.75" x14ac:dyDescent="0.25">
      <c r="A2" s="69">
        <v>42830</v>
      </c>
      <c r="B2" s="64" t="s">
        <v>56</v>
      </c>
      <c r="C2" s="65" t="s">
        <v>51</v>
      </c>
      <c r="D2" s="66" t="s">
        <v>44</v>
      </c>
      <c r="E2" s="76">
        <v>7000</v>
      </c>
      <c r="F2" s="66" t="s">
        <v>14</v>
      </c>
      <c r="G2" s="71" t="s">
        <v>55</v>
      </c>
      <c r="H2" s="70" t="s">
        <v>118</v>
      </c>
      <c r="I2" s="67" t="s">
        <v>117</v>
      </c>
    </row>
    <row r="3" spans="1:12" x14ac:dyDescent="0.25">
      <c r="A3" s="69">
        <v>42830</v>
      </c>
      <c r="B3" s="66" t="s">
        <v>57</v>
      </c>
      <c r="C3" s="65" t="s">
        <v>11</v>
      </c>
      <c r="D3" s="66" t="s">
        <v>44</v>
      </c>
      <c r="E3" s="76">
        <v>7000</v>
      </c>
      <c r="F3" s="66" t="s">
        <v>14</v>
      </c>
      <c r="G3" s="71" t="s">
        <v>55</v>
      </c>
      <c r="H3" s="70" t="s">
        <v>119</v>
      </c>
      <c r="I3" s="67" t="s">
        <v>116</v>
      </c>
    </row>
    <row r="4" spans="1:12" x14ac:dyDescent="0.25">
      <c r="A4" s="69">
        <v>42830</v>
      </c>
      <c r="B4" s="66" t="s">
        <v>58</v>
      </c>
      <c r="C4" s="65" t="s">
        <v>51</v>
      </c>
      <c r="D4" s="66" t="s">
        <v>44</v>
      </c>
      <c r="E4" s="76">
        <v>50000</v>
      </c>
      <c r="F4" s="66" t="s">
        <v>42</v>
      </c>
      <c r="G4" s="71" t="s">
        <v>55</v>
      </c>
      <c r="H4" s="70" t="s">
        <v>120</v>
      </c>
      <c r="I4" s="67" t="s">
        <v>117</v>
      </c>
    </row>
    <row r="5" spans="1:12" x14ac:dyDescent="0.25">
      <c r="A5" s="69">
        <v>42830</v>
      </c>
      <c r="B5" s="66" t="s">
        <v>181</v>
      </c>
      <c r="C5" s="65" t="s">
        <v>148</v>
      </c>
      <c r="D5" s="66" t="s">
        <v>9</v>
      </c>
      <c r="E5" s="76">
        <v>233100</v>
      </c>
      <c r="F5" s="66" t="s">
        <v>50</v>
      </c>
      <c r="G5" s="71" t="s">
        <v>55</v>
      </c>
      <c r="H5" s="70" t="s">
        <v>121</v>
      </c>
      <c r="I5" s="67" t="s">
        <v>117</v>
      </c>
    </row>
    <row r="6" spans="1:12" x14ac:dyDescent="0.25">
      <c r="A6" s="69">
        <v>42830</v>
      </c>
      <c r="B6" s="66" t="s">
        <v>59</v>
      </c>
      <c r="C6" s="65" t="s">
        <v>11</v>
      </c>
      <c r="D6" s="66" t="s">
        <v>9</v>
      </c>
      <c r="E6" s="76">
        <v>12500</v>
      </c>
      <c r="F6" s="66" t="s">
        <v>12</v>
      </c>
      <c r="G6" s="71" t="s">
        <v>55</v>
      </c>
      <c r="H6" s="70" t="s">
        <v>122</v>
      </c>
      <c r="I6" s="67" t="s">
        <v>116</v>
      </c>
    </row>
    <row r="7" spans="1:12" ht="15.75" x14ac:dyDescent="0.25">
      <c r="A7" s="69">
        <v>42830</v>
      </c>
      <c r="B7" s="64" t="s">
        <v>60</v>
      </c>
      <c r="C7" s="65" t="s">
        <v>49</v>
      </c>
      <c r="D7" s="66" t="s">
        <v>9</v>
      </c>
      <c r="E7" s="76">
        <v>2700</v>
      </c>
      <c r="F7" s="66" t="s">
        <v>14</v>
      </c>
      <c r="G7" s="71" t="s">
        <v>55</v>
      </c>
      <c r="H7" s="70" t="s">
        <v>149</v>
      </c>
      <c r="I7" s="67" t="s">
        <v>117</v>
      </c>
    </row>
    <row r="8" spans="1:12" x14ac:dyDescent="0.25">
      <c r="A8" s="69">
        <v>42830</v>
      </c>
      <c r="B8" s="66" t="s">
        <v>61</v>
      </c>
      <c r="C8" s="65" t="s">
        <v>49</v>
      </c>
      <c r="D8" s="66" t="s">
        <v>9</v>
      </c>
      <c r="E8" s="76">
        <v>7300</v>
      </c>
      <c r="F8" s="66" t="s">
        <v>12</v>
      </c>
      <c r="G8" s="71" t="s">
        <v>55</v>
      </c>
      <c r="H8" s="70" t="s">
        <v>150</v>
      </c>
      <c r="I8" s="67" t="s">
        <v>117</v>
      </c>
    </row>
    <row r="9" spans="1:12" x14ac:dyDescent="0.25">
      <c r="A9" s="69">
        <v>42830</v>
      </c>
      <c r="B9" s="66" t="s">
        <v>62</v>
      </c>
      <c r="C9" s="65" t="s">
        <v>49</v>
      </c>
      <c r="D9" s="66" t="s">
        <v>9</v>
      </c>
      <c r="E9" s="76">
        <v>2000</v>
      </c>
      <c r="F9" s="66" t="s">
        <v>12</v>
      </c>
      <c r="G9" s="71" t="s">
        <v>55</v>
      </c>
      <c r="H9" s="70" t="s">
        <v>151</v>
      </c>
      <c r="I9" s="67" t="s">
        <v>117</v>
      </c>
    </row>
    <row r="10" spans="1:12" x14ac:dyDescent="0.25">
      <c r="A10" s="69">
        <v>42830</v>
      </c>
      <c r="B10" s="66" t="s">
        <v>63</v>
      </c>
      <c r="C10" s="65" t="s">
        <v>11</v>
      </c>
      <c r="D10" s="66" t="s">
        <v>9</v>
      </c>
      <c r="E10" s="76">
        <v>7000</v>
      </c>
      <c r="F10" s="66" t="s">
        <v>12</v>
      </c>
      <c r="G10" s="71" t="s">
        <v>55</v>
      </c>
      <c r="H10" s="70" t="s">
        <v>122</v>
      </c>
      <c r="I10" s="67" t="s">
        <v>116</v>
      </c>
    </row>
    <row r="11" spans="1:12" x14ac:dyDescent="0.25">
      <c r="A11" s="69">
        <v>42831</v>
      </c>
      <c r="B11" s="66" t="s">
        <v>64</v>
      </c>
      <c r="C11" s="65" t="s">
        <v>49</v>
      </c>
      <c r="D11" s="66" t="s">
        <v>9</v>
      </c>
      <c r="E11" s="76">
        <v>19540</v>
      </c>
      <c r="F11" s="66" t="s">
        <v>12</v>
      </c>
      <c r="G11" s="71" t="s">
        <v>55</v>
      </c>
      <c r="H11" s="70" t="s">
        <v>152</v>
      </c>
      <c r="I11" s="67" t="s">
        <v>117</v>
      </c>
    </row>
    <row r="12" spans="1:12" x14ac:dyDescent="0.25">
      <c r="A12" s="69">
        <v>42831</v>
      </c>
      <c r="B12" s="66" t="s">
        <v>65</v>
      </c>
      <c r="C12" s="65" t="s">
        <v>11</v>
      </c>
      <c r="D12" s="66" t="s">
        <v>9</v>
      </c>
      <c r="E12" s="76">
        <v>6000</v>
      </c>
      <c r="F12" s="66" t="s">
        <v>12</v>
      </c>
      <c r="G12" s="71" t="s">
        <v>55</v>
      </c>
      <c r="H12" s="70" t="s">
        <v>123</v>
      </c>
      <c r="I12" s="67" t="s">
        <v>116</v>
      </c>
    </row>
    <row r="13" spans="1:12" x14ac:dyDescent="0.25">
      <c r="A13" s="69">
        <v>42831</v>
      </c>
      <c r="B13" s="66" t="s">
        <v>66</v>
      </c>
      <c r="C13" s="66" t="s">
        <v>23</v>
      </c>
      <c r="D13" s="66" t="s">
        <v>9</v>
      </c>
      <c r="E13" s="76">
        <v>130000</v>
      </c>
      <c r="F13" s="66" t="s">
        <v>12</v>
      </c>
      <c r="G13" s="71" t="s">
        <v>55</v>
      </c>
      <c r="H13" s="70" t="s">
        <v>153</v>
      </c>
      <c r="I13" s="67" t="s">
        <v>117</v>
      </c>
    </row>
    <row r="14" spans="1:12" x14ac:dyDescent="0.25">
      <c r="A14" s="69">
        <v>42835</v>
      </c>
      <c r="B14" s="66" t="s">
        <v>67</v>
      </c>
      <c r="C14" s="65" t="s">
        <v>13</v>
      </c>
      <c r="D14" s="66" t="s">
        <v>9</v>
      </c>
      <c r="E14" s="76">
        <v>100000</v>
      </c>
      <c r="F14" s="66" t="s">
        <v>68</v>
      </c>
      <c r="G14" s="71" t="s">
        <v>55</v>
      </c>
      <c r="H14" s="70" t="s">
        <v>154</v>
      </c>
      <c r="I14" s="67" t="s">
        <v>117</v>
      </c>
    </row>
    <row r="15" spans="1:12" x14ac:dyDescent="0.25">
      <c r="A15" s="69">
        <v>42835</v>
      </c>
      <c r="B15" s="66" t="s">
        <v>69</v>
      </c>
      <c r="C15" s="65" t="s">
        <v>11</v>
      </c>
      <c r="D15" s="66" t="s">
        <v>44</v>
      </c>
      <c r="E15" s="76">
        <v>20000</v>
      </c>
      <c r="F15" s="66" t="s">
        <v>42</v>
      </c>
      <c r="G15" s="71" t="s">
        <v>55</v>
      </c>
      <c r="H15" s="70" t="s">
        <v>124</v>
      </c>
      <c r="I15" s="67" t="s">
        <v>116</v>
      </c>
    </row>
    <row r="16" spans="1:12" x14ac:dyDescent="0.25">
      <c r="A16" s="69">
        <v>42835</v>
      </c>
      <c r="B16" s="66" t="s">
        <v>70</v>
      </c>
      <c r="C16" s="65" t="s">
        <v>11</v>
      </c>
      <c r="D16" s="66" t="s">
        <v>44</v>
      </c>
      <c r="E16" s="76">
        <v>22000</v>
      </c>
      <c r="F16" s="66" t="s">
        <v>14</v>
      </c>
      <c r="G16" s="71" t="s">
        <v>55</v>
      </c>
      <c r="H16" s="70" t="s">
        <v>125</v>
      </c>
      <c r="I16" s="67" t="s">
        <v>116</v>
      </c>
    </row>
    <row r="17" spans="1:9" x14ac:dyDescent="0.25">
      <c r="A17" s="69">
        <v>42835</v>
      </c>
      <c r="B17" s="66" t="s">
        <v>71</v>
      </c>
      <c r="C17" s="65" t="s">
        <v>11</v>
      </c>
      <c r="D17" s="66" t="s">
        <v>44</v>
      </c>
      <c r="E17" s="76">
        <v>4000</v>
      </c>
      <c r="F17" s="66" t="s">
        <v>42</v>
      </c>
      <c r="G17" s="71" t="s">
        <v>55</v>
      </c>
      <c r="H17" s="70" t="s">
        <v>124</v>
      </c>
      <c r="I17" s="67" t="s">
        <v>116</v>
      </c>
    </row>
    <row r="18" spans="1:9" x14ac:dyDescent="0.25">
      <c r="A18" s="69">
        <v>42835</v>
      </c>
      <c r="B18" s="66" t="s">
        <v>72</v>
      </c>
      <c r="C18" s="65" t="s">
        <v>13</v>
      </c>
      <c r="D18" s="66" t="s">
        <v>9</v>
      </c>
      <c r="E18" s="76">
        <v>113153</v>
      </c>
      <c r="F18" s="66" t="s">
        <v>50</v>
      </c>
      <c r="G18" s="71" t="s">
        <v>55</v>
      </c>
      <c r="H18" s="70" t="s">
        <v>155</v>
      </c>
      <c r="I18" s="67" t="s">
        <v>117</v>
      </c>
    </row>
    <row r="19" spans="1:9" x14ac:dyDescent="0.25">
      <c r="A19" s="69">
        <v>42835</v>
      </c>
      <c r="B19" s="66" t="s">
        <v>59</v>
      </c>
      <c r="C19" s="65" t="s">
        <v>11</v>
      </c>
      <c r="D19" s="66" t="s">
        <v>9</v>
      </c>
      <c r="E19" s="76">
        <v>12500</v>
      </c>
      <c r="F19" s="66" t="s">
        <v>12</v>
      </c>
      <c r="G19" s="71" t="s">
        <v>55</v>
      </c>
      <c r="H19" s="70" t="s">
        <v>126</v>
      </c>
      <c r="I19" s="67" t="s">
        <v>116</v>
      </c>
    </row>
    <row r="20" spans="1:9" x14ac:dyDescent="0.25">
      <c r="A20" s="69">
        <v>42836</v>
      </c>
      <c r="B20" s="66" t="s">
        <v>73</v>
      </c>
      <c r="C20" s="65" t="s">
        <v>49</v>
      </c>
      <c r="D20" s="66" t="s">
        <v>9</v>
      </c>
      <c r="E20" s="76">
        <v>4000</v>
      </c>
      <c r="F20" s="66" t="s">
        <v>42</v>
      </c>
      <c r="G20" s="71" t="s">
        <v>55</v>
      </c>
      <c r="H20" s="70" t="s">
        <v>156</v>
      </c>
      <c r="I20" s="67" t="s">
        <v>117</v>
      </c>
    </row>
    <row r="21" spans="1:9" x14ac:dyDescent="0.25">
      <c r="A21" s="69">
        <v>42836</v>
      </c>
      <c r="B21" s="66" t="s">
        <v>74</v>
      </c>
      <c r="C21" s="65" t="s">
        <v>11</v>
      </c>
      <c r="D21" s="66" t="s">
        <v>44</v>
      </c>
      <c r="E21" s="76">
        <v>10000</v>
      </c>
      <c r="F21" s="66" t="s">
        <v>42</v>
      </c>
      <c r="G21" s="71" t="s">
        <v>55</v>
      </c>
      <c r="H21" s="70" t="s">
        <v>127</v>
      </c>
      <c r="I21" s="67" t="s">
        <v>116</v>
      </c>
    </row>
    <row r="22" spans="1:9" x14ac:dyDescent="0.25">
      <c r="A22" s="69">
        <v>42836</v>
      </c>
      <c r="B22" s="66" t="s">
        <v>75</v>
      </c>
      <c r="C22" s="65" t="s">
        <v>49</v>
      </c>
      <c r="D22" s="66" t="s">
        <v>9</v>
      </c>
      <c r="E22" s="76">
        <v>3500</v>
      </c>
      <c r="F22" s="66" t="s">
        <v>12</v>
      </c>
      <c r="G22" s="71" t="s">
        <v>55</v>
      </c>
      <c r="H22" s="70" t="s">
        <v>157</v>
      </c>
      <c r="I22" s="67" t="s">
        <v>116</v>
      </c>
    </row>
    <row r="23" spans="1:9" x14ac:dyDescent="0.25">
      <c r="A23" s="69">
        <v>42837</v>
      </c>
      <c r="B23" s="66" t="s">
        <v>76</v>
      </c>
      <c r="C23" s="65" t="s">
        <v>11</v>
      </c>
      <c r="D23" s="66" t="s">
        <v>9</v>
      </c>
      <c r="E23" s="76">
        <v>4000</v>
      </c>
      <c r="F23" s="66" t="s">
        <v>12</v>
      </c>
      <c r="G23" s="71" t="s">
        <v>55</v>
      </c>
      <c r="H23" s="70" t="s">
        <v>128</v>
      </c>
      <c r="I23" s="67" t="s">
        <v>116</v>
      </c>
    </row>
    <row r="24" spans="1:9" x14ac:dyDescent="0.25">
      <c r="A24" s="69">
        <v>42838</v>
      </c>
      <c r="B24" s="66" t="s">
        <v>77</v>
      </c>
      <c r="C24" s="65" t="s">
        <v>11</v>
      </c>
      <c r="D24" s="66" t="s">
        <v>9</v>
      </c>
      <c r="E24" s="76">
        <v>4000</v>
      </c>
      <c r="F24" s="66" t="s">
        <v>12</v>
      </c>
      <c r="G24" s="71" t="s">
        <v>55</v>
      </c>
      <c r="H24" s="70" t="s">
        <v>129</v>
      </c>
      <c r="I24" s="67" t="s">
        <v>116</v>
      </c>
    </row>
    <row r="25" spans="1:9" x14ac:dyDescent="0.25">
      <c r="A25" s="69">
        <v>42839</v>
      </c>
      <c r="B25" s="66" t="s">
        <v>78</v>
      </c>
      <c r="C25" s="65" t="s">
        <v>11</v>
      </c>
      <c r="D25" s="66" t="s">
        <v>9</v>
      </c>
      <c r="E25" s="76">
        <v>5500</v>
      </c>
      <c r="F25" s="66" t="s">
        <v>12</v>
      </c>
      <c r="G25" s="71" t="s">
        <v>55</v>
      </c>
      <c r="H25" s="70" t="s">
        <v>130</v>
      </c>
      <c r="I25" s="67" t="s">
        <v>116</v>
      </c>
    </row>
    <row r="26" spans="1:9" x14ac:dyDescent="0.25">
      <c r="A26" s="69">
        <v>42843</v>
      </c>
      <c r="B26" s="66" t="s">
        <v>80</v>
      </c>
      <c r="C26" s="66" t="s">
        <v>23</v>
      </c>
      <c r="D26" s="66" t="s">
        <v>9</v>
      </c>
      <c r="E26" s="76">
        <v>130000</v>
      </c>
      <c r="F26" s="66" t="s">
        <v>12</v>
      </c>
      <c r="G26" s="49" t="s">
        <v>115</v>
      </c>
      <c r="H26" s="70" t="s">
        <v>158</v>
      </c>
      <c r="I26" s="67" t="s">
        <v>117</v>
      </c>
    </row>
    <row r="27" spans="1:9" x14ac:dyDescent="0.25">
      <c r="A27" s="69">
        <v>42843</v>
      </c>
      <c r="B27" s="66" t="s">
        <v>59</v>
      </c>
      <c r="C27" s="65" t="s">
        <v>11</v>
      </c>
      <c r="D27" s="66" t="s">
        <v>9</v>
      </c>
      <c r="E27" s="76">
        <v>12500</v>
      </c>
      <c r="F27" s="66" t="s">
        <v>12</v>
      </c>
      <c r="G27" s="49" t="s">
        <v>115</v>
      </c>
      <c r="H27" s="70" t="s">
        <v>131</v>
      </c>
      <c r="I27" s="67" t="s">
        <v>116</v>
      </c>
    </row>
    <row r="28" spans="1:9" x14ac:dyDescent="0.25">
      <c r="A28" s="69">
        <v>42843</v>
      </c>
      <c r="B28" s="66" t="s">
        <v>79</v>
      </c>
      <c r="C28" s="65" t="s">
        <v>11</v>
      </c>
      <c r="D28" s="66" t="s">
        <v>44</v>
      </c>
      <c r="E28" s="76">
        <v>5000</v>
      </c>
      <c r="F28" s="66" t="s">
        <v>42</v>
      </c>
      <c r="G28" s="71" t="s">
        <v>55</v>
      </c>
      <c r="H28" s="70" t="s">
        <v>131</v>
      </c>
      <c r="I28" s="67" t="s">
        <v>116</v>
      </c>
    </row>
    <row r="29" spans="1:9" x14ac:dyDescent="0.25">
      <c r="A29" s="69">
        <v>42843</v>
      </c>
      <c r="B29" s="66" t="s">
        <v>78</v>
      </c>
      <c r="C29" s="65" t="s">
        <v>11</v>
      </c>
      <c r="D29" s="66" t="s">
        <v>9</v>
      </c>
      <c r="E29" s="76">
        <v>3500</v>
      </c>
      <c r="F29" s="66" t="s">
        <v>12</v>
      </c>
      <c r="G29" s="71" t="s">
        <v>55</v>
      </c>
      <c r="H29" s="70" t="s">
        <v>131</v>
      </c>
      <c r="I29" s="67" t="s">
        <v>116</v>
      </c>
    </row>
    <row r="30" spans="1:9" x14ac:dyDescent="0.25">
      <c r="A30" s="69">
        <v>42844</v>
      </c>
      <c r="B30" s="66" t="s">
        <v>76</v>
      </c>
      <c r="C30" s="65" t="s">
        <v>11</v>
      </c>
      <c r="D30" s="66" t="s">
        <v>9</v>
      </c>
      <c r="E30" s="76">
        <v>7000</v>
      </c>
      <c r="F30" s="66" t="s">
        <v>12</v>
      </c>
      <c r="G30" s="71" t="s">
        <v>55</v>
      </c>
      <c r="H30" s="70" t="s">
        <v>132</v>
      </c>
      <c r="I30" s="67" t="s">
        <v>116</v>
      </c>
    </row>
    <row r="31" spans="1:9" x14ac:dyDescent="0.25">
      <c r="A31" s="69">
        <v>42845</v>
      </c>
      <c r="B31" s="66" t="s">
        <v>79</v>
      </c>
      <c r="C31" s="65" t="s">
        <v>11</v>
      </c>
      <c r="D31" s="66" t="s">
        <v>44</v>
      </c>
      <c r="E31" s="76">
        <v>8000</v>
      </c>
      <c r="F31" s="66" t="s">
        <v>42</v>
      </c>
      <c r="G31" s="71" t="s">
        <v>55</v>
      </c>
      <c r="H31" s="70" t="s">
        <v>136</v>
      </c>
      <c r="I31" s="67" t="s">
        <v>116</v>
      </c>
    </row>
    <row r="32" spans="1:9" x14ac:dyDescent="0.25">
      <c r="A32" s="69">
        <v>42845</v>
      </c>
      <c r="B32" s="66" t="s">
        <v>79</v>
      </c>
      <c r="C32" s="65" t="s">
        <v>11</v>
      </c>
      <c r="D32" s="66" t="s">
        <v>44</v>
      </c>
      <c r="E32" s="76">
        <v>6000</v>
      </c>
      <c r="F32" s="66" t="s">
        <v>42</v>
      </c>
      <c r="G32" s="49" t="s">
        <v>115</v>
      </c>
      <c r="H32" s="70" t="s">
        <v>136</v>
      </c>
      <c r="I32" s="67" t="s">
        <v>116</v>
      </c>
    </row>
    <row r="33" spans="1:22" x14ac:dyDescent="0.25">
      <c r="A33" s="69">
        <v>42846</v>
      </c>
      <c r="B33" s="66" t="s">
        <v>81</v>
      </c>
      <c r="C33" s="66" t="s">
        <v>23</v>
      </c>
      <c r="D33" s="66" t="s">
        <v>44</v>
      </c>
      <c r="E33" s="76">
        <v>10000</v>
      </c>
      <c r="F33" s="66" t="s">
        <v>14</v>
      </c>
      <c r="G33" s="71" t="s">
        <v>55</v>
      </c>
      <c r="H33" s="70" t="s">
        <v>133</v>
      </c>
      <c r="I33" s="67" t="s">
        <v>117</v>
      </c>
    </row>
    <row r="34" spans="1:22" x14ac:dyDescent="0.25">
      <c r="A34" s="69">
        <v>42846</v>
      </c>
      <c r="B34" s="66" t="s">
        <v>82</v>
      </c>
      <c r="C34" s="65" t="s">
        <v>11</v>
      </c>
      <c r="D34" s="66" t="s">
        <v>44</v>
      </c>
      <c r="E34" s="76">
        <v>11000</v>
      </c>
      <c r="F34" s="66" t="s">
        <v>14</v>
      </c>
      <c r="G34" s="71" t="s">
        <v>55</v>
      </c>
      <c r="H34" s="70" t="s">
        <v>134</v>
      </c>
      <c r="I34" s="67" t="s">
        <v>116</v>
      </c>
      <c r="S34" s="66" t="s">
        <v>17</v>
      </c>
    </row>
    <row r="35" spans="1:22" x14ac:dyDescent="0.25">
      <c r="A35" s="69">
        <v>42846</v>
      </c>
      <c r="B35" s="66" t="s">
        <v>83</v>
      </c>
      <c r="C35" s="65" t="s">
        <v>49</v>
      </c>
      <c r="D35" s="66" t="s">
        <v>9</v>
      </c>
      <c r="E35" s="76">
        <v>4000</v>
      </c>
      <c r="F35" s="66" t="s">
        <v>14</v>
      </c>
      <c r="G35" s="71" t="s">
        <v>55</v>
      </c>
      <c r="H35" s="70" t="s">
        <v>159</v>
      </c>
      <c r="I35" s="67" t="s">
        <v>117</v>
      </c>
      <c r="L35" s="80"/>
      <c r="M35" s="80" t="s">
        <v>10</v>
      </c>
    </row>
    <row r="36" spans="1:22" s="78" customFormat="1" x14ac:dyDescent="0.25">
      <c r="A36" s="79">
        <v>42849</v>
      </c>
      <c r="B36" s="80" t="s">
        <v>84</v>
      </c>
      <c r="C36" s="81" t="s">
        <v>45</v>
      </c>
      <c r="D36" s="80" t="s">
        <v>9</v>
      </c>
      <c r="E36" s="77">
        <v>280000</v>
      </c>
      <c r="F36" s="80" t="s">
        <v>50</v>
      </c>
      <c r="G36" s="82" t="s">
        <v>55</v>
      </c>
      <c r="H36" s="83" t="s">
        <v>160</v>
      </c>
      <c r="I36" s="84" t="s">
        <v>117</v>
      </c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</row>
    <row r="37" spans="1:22" s="78" customFormat="1" x14ac:dyDescent="0.25">
      <c r="A37" s="79">
        <v>42849</v>
      </c>
      <c r="B37" s="80" t="s">
        <v>184</v>
      </c>
      <c r="C37" s="65" t="s">
        <v>16</v>
      </c>
      <c r="D37" s="80" t="s">
        <v>9</v>
      </c>
      <c r="E37" s="77">
        <v>40000</v>
      </c>
      <c r="F37" s="66" t="s">
        <v>12</v>
      </c>
      <c r="G37" s="49" t="s">
        <v>115</v>
      </c>
      <c r="H37" s="83" t="s">
        <v>183</v>
      </c>
      <c r="I37" s="84" t="s">
        <v>117</v>
      </c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</row>
    <row r="38" spans="1:22" x14ac:dyDescent="0.25">
      <c r="A38" s="69">
        <v>42849</v>
      </c>
      <c r="B38" s="66" t="s">
        <v>85</v>
      </c>
      <c r="C38" s="65" t="s">
        <v>45</v>
      </c>
      <c r="D38" s="66" t="s">
        <v>44</v>
      </c>
      <c r="E38" s="76">
        <v>800000</v>
      </c>
      <c r="F38" s="66" t="s">
        <v>50</v>
      </c>
      <c r="G38" s="49" t="s">
        <v>115</v>
      </c>
      <c r="H38" s="70" t="s">
        <v>161</v>
      </c>
      <c r="I38" s="67" t="s">
        <v>117</v>
      </c>
      <c r="L38" s="80"/>
      <c r="M38" s="80"/>
    </row>
    <row r="39" spans="1:22" x14ac:dyDescent="0.25">
      <c r="A39" s="69">
        <v>42849</v>
      </c>
      <c r="B39" s="66" t="s">
        <v>87</v>
      </c>
      <c r="C39" s="65" t="s">
        <v>16</v>
      </c>
      <c r="D39" s="66" t="s">
        <v>44</v>
      </c>
      <c r="E39" s="76">
        <v>350000</v>
      </c>
      <c r="F39" s="66" t="s">
        <v>50</v>
      </c>
      <c r="G39" s="71" t="s">
        <v>55</v>
      </c>
      <c r="H39" s="70" t="s">
        <v>162</v>
      </c>
      <c r="I39" s="67" t="s">
        <v>117</v>
      </c>
    </row>
    <row r="40" spans="1:22" x14ac:dyDescent="0.25">
      <c r="A40" s="69">
        <v>42855</v>
      </c>
      <c r="B40" s="66" t="s">
        <v>179</v>
      </c>
      <c r="C40" s="65" t="s">
        <v>45</v>
      </c>
      <c r="D40" s="66" t="s">
        <v>44</v>
      </c>
      <c r="E40" s="76">
        <v>700000</v>
      </c>
      <c r="F40" s="66" t="s">
        <v>42</v>
      </c>
      <c r="G40" s="49" t="s">
        <v>115</v>
      </c>
      <c r="H40" s="70" t="s">
        <v>185</v>
      </c>
      <c r="I40" s="67" t="s">
        <v>117</v>
      </c>
    </row>
    <row r="41" spans="1:22" x14ac:dyDescent="0.25">
      <c r="A41" s="69">
        <v>42849</v>
      </c>
      <c r="B41" s="66" t="s">
        <v>86</v>
      </c>
      <c r="C41" s="65" t="s">
        <v>16</v>
      </c>
      <c r="D41" s="66" t="s">
        <v>44</v>
      </c>
      <c r="E41" s="76">
        <v>450000</v>
      </c>
      <c r="F41" s="66" t="s">
        <v>42</v>
      </c>
      <c r="G41" s="49" t="s">
        <v>115</v>
      </c>
      <c r="H41" s="70" t="s">
        <v>186</v>
      </c>
      <c r="I41" s="67" t="s">
        <v>117</v>
      </c>
    </row>
    <row r="42" spans="1:22" x14ac:dyDescent="0.25">
      <c r="A42" s="69">
        <v>42849</v>
      </c>
      <c r="B42" s="66" t="s">
        <v>88</v>
      </c>
      <c r="C42" s="65" t="s">
        <v>11</v>
      </c>
      <c r="D42" s="66" t="s">
        <v>9</v>
      </c>
      <c r="E42" s="76">
        <v>3000</v>
      </c>
      <c r="F42" s="66" t="s">
        <v>12</v>
      </c>
      <c r="G42" s="49" t="s">
        <v>115</v>
      </c>
      <c r="H42" s="70" t="s">
        <v>135</v>
      </c>
      <c r="I42" s="67" t="s">
        <v>116</v>
      </c>
    </row>
    <row r="43" spans="1:22" x14ac:dyDescent="0.25">
      <c r="A43" s="69">
        <v>42849</v>
      </c>
      <c r="B43" s="66" t="s">
        <v>89</v>
      </c>
      <c r="C43" s="65" t="s">
        <v>11</v>
      </c>
      <c r="D43" s="66" t="s">
        <v>9</v>
      </c>
      <c r="E43" s="76">
        <v>4000</v>
      </c>
      <c r="F43" s="66" t="s">
        <v>12</v>
      </c>
      <c r="G43" s="49" t="s">
        <v>115</v>
      </c>
      <c r="H43" s="70" t="s">
        <v>135</v>
      </c>
      <c r="I43" s="67" t="s">
        <v>116</v>
      </c>
    </row>
    <row r="44" spans="1:22" x14ac:dyDescent="0.25">
      <c r="A44" s="69">
        <v>42849</v>
      </c>
      <c r="B44" s="66" t="s">
        <v>90</v>
      </c>
      <c r="C44" s="65" t="s">
        <v>11</v>
      </c>
      <c r="D44" s="66" t="s">
        <v>9</v>
      </c>
      <c r="E44" s="76">
        <v>5000</v>
      </c>
      <c r="F44" s="66" t="s">
        <v>12</v>
      </c>
      <c r="G44" s="49" t="s">
        <v>115</v>
      </c>
      <c r="H44" s="70" t="s">
        <v>135</v>
      </c>
      <c r="I44" s="67" t="s">
        <v>116</v>
      </c>
    </row>
    <row r="45" spans="1:22" x14ac:dyDescent="0.25">
      <c r="A45" s="69">
        <v>42850</v>
      </c>
      <c r="B45" s="66" t="s">
        <v>91</v>
      </c>
      <c r="C45" s="65" t="s">
        <v>11</v>
      </c>
      <c r="D45" s="66" t="s">
        <v>44</v>
      </c>
      <c r="E45" s="76">
        <v>15000</v>
      </c>
      <c r="F45" s="66" t="s">
        <v>42</v>
      </c>
      <c r="G45" s="71" t="s">
        <v>55</v>
      </c>
      <c r="H45" s="70" t="s">
        <v>137</v>
      </c>
      <c r="I45" s="67" t="s">
        <v>116</v>
      </c>
      <c r="K45" s="49"/>
      <c r="L45" s="70"/>
      <c r="M45" s="67"/>
    </row>
    <row r="46" spans="1:22" x14ac:dyDescent="0.25">
      <c r="A46" s="69">
        <v>42850</v>
      </c>
      <c r="B46" s="66" t="s">
        <v>92</v>
      </c>
      <c r="C46" s="65" t="s">
        <v>49</v>
      </c>
      <c r="D46" s="66" t="s">
        <v>9</v>
      </c>
      <c r="E46" s="76">
        <v>3000</v>
      </c>
      <c r="F46" s="66" t="s">
        <v>12</v>
      </c>
      <c r="G46" s="49" t="s">
        <v>115</v>
      </c>
      <c r="H46" s="70" t="s">
        <v>138</v>
      </c>
      <c r="I46" s="67" t="s">
        <v>117</v>
      </c>
    </row>
    <row r="47" spans="1:22" x14ac:dyDescent="0.25">
      <c r="A47" s="69">
        <v>42850</v>
      </c>
      <c r="B47" s="66" t="s">
        <v>93</v>
      </c>
      <c r="C47" s="65" t="s">
        <v>45</v>
      </c>
      <c r="D47" s="66" t="s">
        <v>9</v>
      </c>
      <c r="E47" s="76">
        <v>628372</v>
      </c>
      <c r="F47" s="66" t="s">
        <v>50</v>
      </c>
      <c r="G47" s="49" t="s">
        <v>115</v>
      </c>
      <c r="H47" s="70" t="s">
        <v>163</v>
      </c>
      <c r="I47" s="67" t="s">
        <v>117</v>
      </c>
    </row>
    <row r="48" spans="1:22" x14ac:dyDescent="0.25">
      <c r="A48" s="69">
        <v>42850</v>
      </c>
      <c r="B48" s="66" t="s">
        <v>94</v>
      </c>
      <c r="C48" s="65" t="s">
        <v>45</v>
      </c>
      <c r="D48" s="66" t="s">
        <v>9</v>
      </c>
      <c r="E48" s="76">
        <v>81900</v>
      </c>
      <c r="F48" s="66" t="s">
        <v>50</v>
      </c>
      <c r="G48" s="49" t="s">
        <v>115</v>
      </c>
      <c r="H48" s="70" t="s">
        <v>164</v>
      </c>
      <c r="I48" s="67" t="s">
        <v>117</v>
      </c>
    </row>
    <row r="49" spans="1:27" x14ac:dyDescent="0.25">
      <c r="A49" s="69">
        <v>42850</v>
      </c>
      <c r="B49" s="66" t="s">
        <v>95</v>
      </c>
      <c r="C49" s="65" t="s">
        <v>11</v>
      </c>
      <c r="D49" s="66" t="s">
        <v>9</v>
      </c>
      <c r="E49" s="76">
        <v>6000</v>
      </c>
      <c r="F49" s="66" t="s">
        <v>12</v>
      </c>
      <c r="G49" s="49" t="s">
        <v>115</v>
      </c>
      <c r="H49" s="70" t="s">
        <v>139</v>
      </c>
      <c r="I49" s="67" t="s">
        <v>116</v>
      </c>
    </row>
    <row r="50" spans="1:27" x14ac:dyDescent="0.25">
      <c r="A50" s="69">
        <v>42851</v>
      </c>
      <c r="B50" s="66" t="s">
        <v>96</v>
      </c>
      <c r="C50" s="65" t="s">
        <v>11</v>
      </c>
      <c r="D50" s="66" t="s">
        <v>9</v>
      </c>
      <c r="E50" s="76">
        <v>4000</v>
      </c>
      <c r="F50" s="66" t="s">
        <v>12</v>
      </c>
      <c r="G50" s="49" t="s">
        <v>115</v>
      </c>
      <c r="H50" s="70" t="s">
        <v>140</v>
      </c>
      <c r="I50" s="67" t="s">
        <v>116</v>
      </c>
    </row>
    <row r="51" spans="1:27" x14ac:dyDescent="0.25">
      <c r="A51" s="69">
        <v>42851</v>
      </c>
      <c r="B51" s="66" t="s">
        <v>71</v>
      </c>
      <c r="C51" s="65" t="s">
        <v>11</v>
      </c>
      <c r="D51" s="66" t="s">
        <v>44</v>
      </c>
      <c r="E51" s="76">
        <v>4500</v>
      </c>
      <c r="F51" s="66" t="s">
        <v>42</v>
      </c>
      <c r="G51" s="49" t="s">
        <v>115</v>
      </c>
      <c r="H51" s="70" t="s">
        <v>141</v>
      </c>
      <c r="I51" s="67" t="s">
        <v>116</v>
      </c>
    </row>
    <row r="52" spans="1:27" x14ac:dyDescent="0.25">
      <c r="A52" s="69">
        <v>42851</v>
      </c>
      <c r="B52" s="66" t="s">
        <v>97</v>
      </c>
      <c r="C52" s="65" t="s">
        <v>11</v>
      </c>
      <c r="D52" s="66" t="s">
        <v>9</v>
      </c>
      <c r="E52" s="76">
        <v>6000</v>
      </c>
      <c r="F52" s="66" t="s">
        <v>12</v>
      </c>
      <c r="G52" s="49" t="s">
        <v>115</v>
      </c>
      <c r="H52" s="70" t="s">
        <v>140</v>
      </c>
      <c r="I52" s="67" t="s">
        <v>116</v>
      </c>
    </row>
    <row r="53" spans="1:27" x14ac:dyDescent="0.25">
      <c r="A53" s="69">
        <v>42852</v>
      </c>
      <c r="B53" s="66" t="s">
        <v>98</v>
      </c>
      <c r="C53" s="65" t="s">
        <v>11</v>
      </c>
      <c r="D53" s="66" t="s">
        <v>9</v>
      </c>
      <c r="E53" s="76">
        <v>60000</v>
      </c>
      <c r="F53" s="66" t="s">
        <v>12</v>
      </c>
      <c r="G53" s="49" t="s">
        <v>115</v>
      </c>
      <c r="H53" s="70" t="s">
        <v>165</v>
      </c>
      <c r="I53" s="67" t="s">
        <v>117</v>
      </c>
    </row>
    <row r="54" spans="1:27" x14ac:dyDescent="0.25">
      <c r="A54" s="69">
        <v>42852</v>
      </c>
      <c r="B54" s="66" t="s">
        <v>99</v>
      </c>
      <c r="C54" s="65" t="s">
        <v>11</v>
      </c>
      <c r="D54" s="66" t="s">
        <v>9</v>
      </c>
      <c r="E54" s="76">
        <v>10000</v>
      </c>
      <c r="F54" s="66" t="s">
        <v>12</v>
      </c>
      <c r="G54" s="49" t="s">
        <v>115</v>
      </c>
      <c r="H54" s="70" t="s">
        <v>166</v>
      </c>
      <c r="I54" s="67" t="s">
        <v>117</v>
      </c>
    </row>
    <row r="55" spans="1:27" x14ac:dyDescent="0.25">
      <c r="A55" s="69">
        <v>42852</v>
      </c>
      <c r="B55" s="66" t="s">
        <v>100</v>
      </c>
      <c r="C55" s="65" t="s">
        <v>11</v>
      </c>
      <c r="D55" s="66" t="s">
        <v>9</v>
      </c>
      <c r="E55" s="76">
        <v>3000</v>
      </c>
      <c r="F55" s="66" t="s">
        <v>12</v>
      </c>
      <c r="G55" s="49" t="s">
        <v>115</v>
      </c>
      <c r="H55" s="70" t="s">
        <v>142</v>
      </c>
      <c r="I55" s="67" t="s">
        <v>116</v>
      </c>
      <c r="AA55" s="66" t="s">
        <v>10</v>
      </c>
    </row>
    <row r="56" spans="1:27" x14ac:dyDescent="0.25">
      <c r="A56" s="69">
        <v>42852</v>
      </c>
      <c r="B56" s="66" t="s">
        <v>101</v>
      </c>
      <c r="C56" s="65" t="s">
        <v>11</v>
      </c>
      <c r="D56" s="66" t="s">
        <v>9</v>
      </c>
      <c r="E56" s="76">
        <v>8000</v>
      </c>
      <c r="F56" s="66" t="s">
        <v>12</v>
      </c>
      <c r="G56" s="49" t="s">
        <v>115</v>
      </c>
      <c r="H56" s="70" t="s">
        <v>142</v>
      </c>
      <c r="I56" s="67" t="s">
        <v>116</v>
      </c>
    </row>
    <row r="57" spans="1:27" x14ac:dyDescent="0.25">
      <c r="A57" s="69">
        <v>42852</v>
      </c>
      <c r="B57" s="66" t="s">
        <v>168</v>
      </c>
      <c r="C57" s="65" t="s">
        <v>49</v>
      </c>
      <c r="D57" s="66" t="s">
        <v>9</v>
      </c>
      <c r="E57" s="76">
        <v>108000</v>
      </c>
      <c r="F57" s="66" t="s">
        <v>12</v>
      </c>
      <c r="G57" s="49" t="s">
        <v>115</v>
      </c>
      <c r="H57" s="70" t="s">
        <v>167</v>
      </c>
      <c r="I57" s="67" t="s">
        <v>117</v>
      </c>
      <c r="J57" s="66" t="s">
        <v>10</v>
      </c>
    </row>
    <row r="58" spans="1:27" x14ac:dyDescent="0.25">
      <c r="A58" s="69">
        <v>42852</v>
      </c>
      <c r="B58" s="66" t="s">
        <v>102</v>
      </c>
      <c r="C58" s="65" t="s">
        <v>49</v>
      </c>
      <c r="D58" s="66" t="s">
        <v>9</v>
      </c>
      <c r="E58" s="76">
        <v>40000</v>
      </c>
      <c r="F58" s="66" t="s">
        <v>12</v>
      </c>
      <c r="G58" s="49" t="s">
        <v>115</v>
      </c>
      <c r="H58" s="70" t="s">
        <v>169</v>
      </c>
      <c r="I58" s="67" t="s">
        <v>117</v>
      </c>
    </row>
    <row r="59" spans="1:27" x14ac:dyDescent="0.25">
      <c r="A59" s="69">
        <v>42852</v>
      </c>
      <c r="B59" s="66" t="s">
        <v>182</v>
      </c>
      <c r="C59" s="65" t="s">
        <v>49</v>
      </c>
      <c r="D59" s="66" t="s">
        <v>9</v>
      </c>
      <c r="E59" s="76">
        <v>500</v>
      </c>
      <c r="F59" s="66" t="s">
        <v>42</v>
      </c>
      <c r="G59" s="49" t="s">
        <v>115</v>
      </c>
      <c r="H59" s="70" t="s">
        <v>170</v>
      </c>
      <c r="I59" s="67" t="s">
        <v>117</v>
      </c>
    </row>
    <row r="60" spans="1:27" x14ac:dyDescent="0.25">
      <c r="A60" s="69">
        <v>42853</v>
      </c>
      <c r="B60" s="66" t="s">
        <v>104</v>
      </c>
      <c r="C60" s="65" t="s">
        <v>11</v>
      </c>
      <c r="D60" s="66" t="s">
        <v>9</v>
      </c>
      <c r="E60" s="76">
        <v>5000</v>
      </c>
      <c r="F60" s="66" t="s">
        <v>12</v>
      </c>
      <c r="G60" s="49" t="s">
        <v>115</v>
      </c>
      <c r="H60" s="70" t="s">
        <v>143</v>
      </c>
      <c r="I60" s="67" t="s">
        <v>116</v>
      </c>
    </row>
    <row r="61" spans="1:27" x14ac:dyDescent="0.25">
      <c r="A61" s="69">
        <v>42853</v>
      </c>
      <c r="B61" s="66" t="s">
        <v>103</v>
      </c>
      <c r="C61" s="65" t="s">
        <v>49</v>
      </c>
      <c r="D61" s="66" t="s">
        <v>9</v>
      </c>
      <c r="E61" s="76">
        <v>500</v>
      </c>
      <c r="F61" s="66" t="s">
        <v>12</v>
      </c>
      <c r="G61" s="49" t="s">
        <v>115</v>
      </c>
      <c r="H61" s="70" t="s">
        <v>171</v>
      </c>
      <c r="I61" s="67" t="s">
        <v>117</v>
      </c>
    </row>
    <row r="62" spans="1:27" x14ac:dyDescent="0.25">
      <c r="A62" s="69">
        <v>42853</v>
      </c>
      <c r="B62" s="66" t="s">
        <v>105</v>
      </c>
      <c r="C62" s="65" t="s">
        <v>49</v>
      </c>
      <c r="D62" s="66" t="s">
        <v>9</v>
      </c>
      <c r="E62" s="76">
        <v>60800</v>
      </c>
      <c r="F62" s="66" t="s">
        <v>42</v>
      </c>
      <c r="G62" s="49" t="s">
        <v>115</v>
      </c>
      <c r="H62" s="70" t="s">
        <v>172</v>
      </c>
      <c r="I62" s="67" t="s">
        <v>117</v>
      </c>
    </row>
    <row r="63" spans="1:27" x14ac:dyDescent="0.25">
      <c r="A63" s="69">
        <v>42853</v>
      </c>
      <c r="B63" s="66" t="s">
        <v>106</v>
      </c>
      <c r="C63" s="65" t="s">
        <v>49</v>
      </c>
      <c r="D63" s="66" t="s">
        <v>9</v>
      </c>
      <c r="E63" s="76">
        <v>6000</v>
      </c>
      <c r="F63" s="66" t="s">
        <v>42</v>
      </c>
      <c r="G63" s="49" t="s">
        <v>115</v>
      </c>
      <c r="H63" s="70" t="s">
        <v>173</v>
      </c>
      <c r="I63" s="67" t="s">
        <v>117</v>
      </c>
    </row>
    <row r="64" spans="1:27" x14ac:dyDescent="0.25">
      <c r="A64" s="69">
        <v>42853</v>
      </c>
      <c r="B64" s="66" t="s">
        <v>107</v>
      </c>
      <c r="C64" s="65" t="s">
        <v>15</v>
      </c>
      <c r="D64" s="66" t="s">
        <v>9</v>
      </c>
      <c r="E64" s="76">
        <v>212569</v>
      </c>
      <c r="F64" s="66" t="s">
        <v>42</v>
      </c>
      <c r="G64" s="49" t="s">
        <v>115</v>
      </c>
      <c r="H64" s="70" t="s">
        <v>174</v>
      </c>
      <c r="I64" s="67" t="s">
        <v>117</v>
      </c>
    </row>
    <row r="65" spans="1:9" x14ac:dyDescent="0.25">
      <c r="A65" s="69">
        <v>42853</v>
      </c>
      <c r="B65" s="66" t="s">
        <v>108</v>
      </c>
      <c r="C65" s="65" t="s">
        <v>13</v>
      </c>
      <c r="D65" s="66" t="s">
        <v>9</v>
      </c>
      <c r="E65" s="76">
        <v>20000</v>
      </c>
      <c r="F65" s="66" t="s">
        <v>42</v>
      </c>
      <c r="G65" s="49" t="s">
        <v>115</v>
      </c>
      <c r="H65" s="70" t="s">
        <v>175</v>
      </c>
      <c r="I65" s="67" t="s">
        <v>117</v>
      </c>
    </row>
    <row r="66" spans="1:9" x14ac:dyDescent="0.25">
      <c r="A66" s="69">
        <v>42853</v>
      </c>
      <c r="B66" s="66" t="s">
        <v>109</v>
      </c>
      <c r="C66" s="65" t="s">
        <v>11</v>
      </c>
      <c r="D66" s="66" t="s">
        <v>44</v>
      </c>
      <c r="E66" s="76">
        <v>12000</v>
      </c>
      <c r="F66" s="66" t="s">
        <v>14</v>
      </c>
      <c r="G66" s="49" t="s">
        <v>115</v>
      </c>
      <c r="H66" s="70" t="s">
        <v>144</v>
      </c>
      <c r="I66" s="67" t="s">
        <v>116</v>
      </c>
    </row>
    <row r="67" spans="1:9" x14ac:dyDescent="0.25">
      <c r="A67" s="69">
        <v>42853</v>
      </c>
      <c r="B67" s="66" t="s">
        <v>110</v>
      </c>
      <c r="C67" s="65" t="s">
        <v>11</v>
      </c>
      <c r="D67" s="66" t="s">
        <v>44</v>
      </c>
      <c r="E67" s="76">
        <v>15000</v>
      </c>
      <c r="F67" s="66" t="s">
        <v>42</v>
      </c>
      <c r="G67" s="49" t="s">
        <v>115</v>
      </c>
      <c r="H67" s="70" t="s">
        <v>143</v>
      </c>
      <c r="I67" s="67" t="s">
        <v>116</v>
      </c>
    </row>
    <row r="68" spans="1:9" x14ac:dyDescent="0.25">
      <c r="A68" s="69">
        <v>42853</v>
      </c>
      <c r="B68" s="66" t="s">
        <v>111</v>
      </c>
      <c r="C68" s="65" t="s">
        <v>49</v>
      </c>
      <c r="D68" s="66" t="s">
        <v>9</v>
      </c>
      <c r="E68" s="77">
        <v>43086</v>
      </c>
      <c r="F68" s="66" t="s">
        <v>42</v>
      </c>
      <c r="G68" s="49" t="s">
        <v>115</v>
      </c>
      <c r="H68" s="70" t="s">
        <v>176</v>
      </c>
      <c r="I68" s="67" t="s">
        <v>117</v>
      </c>
    </row>
    <row r="69" spans="1:9" x14ac:dyDescent="0.25">
      <c r="A69" s="69">
        <v>42853</v>
      </c>
      <c r="B69" s="66" t="s">
        <v>112</v>
      </c>
      <c r="C69" s="65" t="s">
        <v>49</v>
      </c>
      <c r="D69" s="66" t="s">
        <v>9</v>
      </c>
      <c r="E69" s="76">
        <v>20300</v>
      </c>
      <c r="F69" s="66" t="s">
        <v>42</v>
      </c>
      <c r="G69" s="49" t="s">
        <v>115</v>
      </c>
      <c r="H69" s="70" t="s">
        <v>177</v>
      </c>
      <c r="I69" s="67" t="s">
        <v>117</v>
      </c>
    </row>
    <row r="70" spans="1:9" x14ac:dyDescent="0.25">
      <c r="A70" s="69">
        <v>42853</v>
      </c>
      <c r="B70" s="66" t="s">
        <v>113</v>
      </c>
      <c r="C70" s="65" t="s">
        <v>49</v>
      </c>
      <c r="D70" s="66" t="s">
        <v>9</v>
      </c>
      <c r="E70" s="76">
        <v>13600</v>
      </c>
      <c r="F70" s="66" t="s">
        <v>42</v>
      </c>
      <c r="G70" s="49" t="s">
        <v>115</v>
      </c>
      <c r="H70" s="70" t="s">
        <v>178</v>
      </c>
      <c r="I70" s="67" t="s">
        <v>117</v>
      </c>
    </row>
    <row r="71" spans="1:9" x14ac:dyDescent="0.25">
      <c r="A71" s="69">
        <v>42853</v>
      </c>
      <c r="B71" s="66" t="s">
        <v>110</v>
      </c>
      <c r="C71" s="65" t="s">
        <v>11</v>
      </c>
      <c r="D71" s="66" t="s">
        <v>44</v>
      </c>
      <c r="E71" s="76">
        <v>15000</v>
      </c>
      <c r="F71" s="66" t="s">
        <v>42</v>
      </c>
      <c r="G71" s="49" t="s">
        <v>115</v>
      </c>
      <c r="H71" s="70" t="s">
        <v>143</v>
      </c>
      <c r="I71" s="67" t="s">
        <v>116</v>
      </c>
    </row>
    <row r="72" spans="1:9" x14ac:dyDescent="0.25">
      <c r="A72" s="69">
        <v>42855</v>
      </c>
      <c r="B72" s="66" t="s">
        <v>114</v>
      </c>
      <c r="C72" s="65" t="s">
        <v>52</v>
      </c>
      <c r="D72" s="66" t="s">
        <v>9</v>
      </c>
      <c r="E72" s="76">
        <v>20847</v>
      </c>
      <c r="F72" s="66" t="s">
        <v>50</v>
      </c>
      <c r="G72" s="49" t="s">
        <v>115</v>
      </c>
      <c r="H72" s="70" t="s">
        <v>180</v>
      </c>
      <c r="I72" s="67" t="s">
        <v>117</v>
      </c>
    </row>
    <row r="73" spans="1:9" x14ac:dyDescent="0.25">
      <c r="A73" s="69"/>
      <c r="C73" s="65"/>
      <c r="G73" s="49"/>
      <c r="H73" s="70"/>
      <c r="I73" s="67"/>
    </row>
    <row r="74" spans="1:9" x14ac:dyDescent="0.25">
      <c r="A74" s="69"/>
      <c r="C74" s="65"/>
      <c r="G74" s="49"/>
      <c r="H74" s="70"/>
      <c r="I74" s="67"/>
    </row>
    <row r="75" spans="1:9" x14ac:dyDescent="0.25">
      <c r="A75" s="69"/>
      <c r="C75" s="65"/>
      <c r="G75" s="49"/>
      <c r="H75" s="70"/>
      <c r="I75" s="67"/>
    </row>
    <row r="76" spans="1:9" x14ac:dyDescent="0.25">
      <c r="A76" s="69"/>
      <c r="C76" s="65"/>
      <c r="G76" s="49"/>
      <c r="H76" s="70"/>
      <c r="I76" s="67"/>
    </row>
    <row r="77" spans="1:9" x14ac:dyDescent="0.25">
      <c r="A77" s="69"/>
      <c r="C77" s="65"/>
      <c r="G77" s="49"/>
      <c r="H77" s="70"/>
      <c r="I77" s="67"/>
    </row>
    <row r="78" spans="1:9" x14ac:dyDescent="0.25">
      <c r="A78" s="69"/>
      <c r="C78" s="65"/>
      <c r="G78" s="49"/>
      <c r="H78" s="70"/>
      <c r="I78" s="67"/>
    </row>
    <row r="79" spans="1:9" x14ac:dyDescent="0.25">
      <c r="A79" s="69"/>
      <c r="C79" s="65"/>
      <c r="G79" s="49"/>
      <c r="H79" s="70"/>
      <c r="I79" s="67"/>
    </row>
    <row r="80" spans="1:9" x14ac:dyDescent="0.25">
      <c r="A80" s="69"/>
      <c r="C80" s="65"/>
      <c r="G80" s="49"/>
      <c r="H80" s="70"/>
      <c r="I80" s="67"/>
    </row>
    <row r="81" spans="1:9" x14ac:dyDescent="0.25">
      <c r="A81" s="69"/>
      <c r="C81" s="65"/>
      <c r="G81" s="49"/>
      <c r="H81" s="70"/>
      <c r="I81" s="67"/>
    </row>
    <row r="82" spans="1:9" x14ac:dyDescent="0.25">
      <c r="A82" s="69"/>
      <c r="C82" s="65"/>
      <c r="G82" s="49"/>
      <c r="H82" s="70"/>
      <c r="I82" s="67"/>
    </row>
    <row r="83" spans="1:9" x14ac:dyDescent="0.25">
      <c r="A83" s="69"/>
      <c r="C83" s="65"/>
      <c r="G83" s="49"/>
      <c r="H83" s="70"/>
      <c r="I83" s="67"/>
    </row>
    <row r="84" spans="1:9" x14ac:dyDescent="0.25">
      <c r="A84" s="69"/>
      <c r="C84" s="65"/>
      <c r="G84" s="49"/>
      <c r="H84" s="70"/>
      <c r="I84" s="67"/>
    </row>
    <row r="85" spans="1:9" x14ac:dyDescent="0.25">
      <c r="A85" s="69"/>
      <c r="C85" s="65"/>
      <c r="G85" s="49"/>
      <c r="H85" s="70"/>
      <c r="I85" s="67"/>
    </row>
    <row r="86" spans="1:9" x14ac:dyDescent="0.25">
      <c r="A86" s="69"/>
      <c r="C86" s="65"/>
      <c r="G86" s="49"/>
      <c r="H86" s="70"/>
      <c r="I86" s="67"/>
    </row>
    <row r="87" spans="1:9" x14ac:dyDescent="0.25">
      <c r="A87" s="69"/>
      <c r="C87" s="65"/>
      <c r="G87" s="49"/>
      <c r="H87" s="70"/>
      <c r="I87" s="67"/>
    </row>
    <row r="88" spans="1:9" x14ac:dyDescent="0.25">
      <c r="A88" s="69"/>
      <c r="C88" s="65"/>
      <c r="G88" s="49"/>
      <c r="H88" s="70"/>
      <c r="I88" s="67"/>
    </row>
    <row r="89" spans="1:9" x14ac:dyDescent="0.25">
      <c r="A89" s="69"/>
      <c r="C89" s="65"/>
      <c r="G89" s="49"/>
      <c r="H89" s="70"/>
      <c r="I89" s="67"/>
    </row>
    <row r="90" spans="1:9" x14ac:dyDescent="0.25">
      <c r="A90" s="69"/>
      <c r="C90" s="65"/>
      <c r="G90" s="49"/>
      <c r="H90" s="70"/>
      <c r="I90" s="67"/>
    </row>
    <row r="91" spans="1:9" x14ac:dyDescent="0.25">
      <c r="A91" s="69"/>
      <c r="C91" s="65"/>
      <c r="G91" s="49"/>
      <c r="H91" s="70"/>
      <c r="I91" s="67"/>
    </row>
    <row r="92" spans="1:9" x14ac:dyDescent="0.25">
      <c r="A92" s="69"/>
      <c r="C92" s="65"/>
      <c r="G92" s="49"/>
      <c r="H92" s="70"/>
      <c r="I92" s="67"/>
    </row>
    <row r="93" spans="1:9" x14ac:dyDescent="0.25">
      <c r="A93" s="69"/>
      <c r="C93" s="65"/>
      <c r="G93" s="49"/>
      <c r="H93" s="70"/>
      <c r="I93" s="67"/>
    </row>
    <row r="94" spans="1:9" x14ac:dyDescent="0.25">
      <c r="A94" s="69"/>
      <c r="C94" s="65"/>
      <c r="G94" s="49"/>
      <c r="H94" s="70"/>
      <c r="I94" s="67"/>
    </row>
    <row r="95" spans="1:9" x14ac:dyDescent="0.25">
      <c r="A95" s="69"/>
      <c r="C95" s="65"/>
      <c r="G95" s="49"/>
      <c r="H95" s="70"/>
      <c r="I95" s="67"/>
    </row>
    <row r="96" spans="1:9" x14ac:dyDescent="0.25">
      <c r="A96" s="69"/>
      <c r="C96" s="65"/>
      <c r="G96" s="49"/>
      <c r="H96" s="70"/>
      <c r="I96" s="67"/>
    </row>
    <row r="97" spans="1:12" x14ac:dyDescent="0.25">
      <c r="A97" s="69"/>
      <c r="C97" s="65"/>
      <c r="G97" s="49"/>
      <c r="H97" s="70"/>
      <c r="I97" s="67"/>
    </row>
    <row r="98" spans="1:12" x14ac:dyDescent="0.25">
      <c r="A98" s="69"/>
      <c r="C98" s="65"/>
      <c r="G98" s="49"/>
      <c r="H98" s="70"/>
      <c r="I98" s="67"/>
    </row>
    <row r="99" spans="1:12" x14ac:dyDescent="0.25">
      <c r="A99" s="69"/>
      <c r="C99" s="65"/>
      <c r="G99" s="49"/>
      <c r="H99" s="70"/>
      <c r="I99" s="67"/>
    </row>
    <row r="100" spans="1:12" x14ac:dyDescent="0.25">
      <c r="A100" s="69"/>
      <c r="C100" s="65"/>
      <c r="G100" s="49"/>
      <c r="H100" s="70"/>
      <c r="I100" s="67"/>
    </row>
    <row r="101" spans="1:12" x14ac:dyDescent="0.25">
      <c r="A101" s="69"/>
      <c r="G101" s="49"/>
      <c r="H101" s="70"/>
      <c r="I101" s="67"/>
    </row>
    <row r="102" spans="1:12" x14ac:dyDescent="0.25">
      <c r="A102" s="69"/>
      <c r="C102" s="65"/>
      <c r="G102" s="49"/>
      <c r="H102" s="70"/>
      <c r="I102" s="67"/>
    </row>
    <row r="103" spans="1:12" x14ac:dyDescent="0.25">
      <c r="A103" s="69"/>
      <c r="C103" s="65"/>
      <c r="G103" s="49"/>
      <c r="H103" s="70"/>
      <c r="I103" s="67"/>
    </row>
    <row r="104" spans="1:12" x14ac:dyDescent="0.25">
      <c r="A104" s="69"/>
      <c r="C104" s="65"/>
      <c r="G104" s="49"/>
      <c r="H104" s="70"/>
      <c r="I104" s="67"/>
    </row>
    <row r="106" spans="1:12" x14ac:dyDescent="0.25">
      <c r="E106" s="76" t="s">
        <v>10</v>
      </c>
    </row>
    <row r="110" spans="1:12" x14ac:dyDescent="0.25">
      <c r="L110" s="66" t="s">
        <v>10</v>
      </c>
    </row>
  </sheetData>
  <autoFilter ref="A1:I104"/>
  <conditionalFormatting sqref="G38 G41:G44 G46:G72">
    <cfRule type="cellIs" dxfId="116" priority="118" operator="equal">
      <formula>"USFWS EAGLE2"</formula>
    </cfRule>
    <cfRule type="cellIs" dxfId="115" priority="119" operator="equal">
      <formula>"USFWS EAGLE1"</formula>
    </cfRule>
    <cfRule type="cellIs" dxfId="114" priority="120" operator="equal">
      <formula>"RUFFORD 2"</formula>
    </cfRule>
    <cfRule type="cellIs" dxfId="113" priority="121" operator="equal">
      <formula>"PPI"</formula>
    </cfRule>
    <cfRule type="cellIs" dxfId="112" priority="122" operator="equal">
      <formula>"BONDERMAN 5"</formula>
    </cfRule>
    <cfRule type="cellIs" dxfId="111" priority="123" operator="equal">
      <formula>"BONDERMAN 4"</formula>
    </cfRule>
    <cfRule type="cellIs" dxfId="110" priority="124" operator="equal">
      <formula>"BONDERMAN 3"</formula>
    </cfRule>
    <cfRule type="cellIs" dxfId="109" priority="125" operator="equal">
      <formula>"BONDERMAN 2"</formula>
    </cfRule>
    <cfRule type="cellIs" dxfId="108" priority="126" operator="equal">
      <formula>"WPT"</formula>
    </cfRule>
    <cfRule type="cellIs" dxfId="107" priority="127" operator="equal">
      <formula>"RUFFORD"</formula>
    </cfRule>
    <cfRule type="cellIs" dxfId="106" priority="128" operator="equal">
      <formula>"WWF"</formula>
    </cfRule>
    <cfRule type="cellIs" dxfId="105" priority="129" operator="equal">
      <formula>"BONDERMAN 1"</formula>
    </cfRule>
    <cfRule type="cellIs" dxfId="104" priority="130" operator="equal">
      <formula>"BORNFREE"</formula>
    </cfRule>
  </conditionalFormatting>
  <conditionalFormatting sqref="G36">
    <cfRule type="cellIs" dxfId="103" priority="92" operator="equal">
      <formula>"USFWS EAGLE2"</formula>
    </cfRule>
    <cfRule type="cellIs" dxfId="102" priority="93" operator="equal">
      <formula>"USFWS EAGLE1"</formula>
    </cfRule>
    <cfRule type="cellIs" dxfId="101" priority="94" operator="equal">
      <formula>"RUFFORD 2"</formula>
    </cfRule>
    <cfRule type="cellIs" dxfId="100" priority="95" operator="equal">
      <formula>"PPI"</formula>
    </cfRule>
    <cfRule type="cellIs" dxfId="99" priority="96" operator="equal">
      <formula>"BONDERMAN 5"</formula>
    </cfRule>
    <cfRule type="cellIs" dxfId="98" priority="97" operator="equal">
      <formula>"BONDERMAN 4"</formula>
    </cfRule>
    <cfRule type="cellIs" dxfId="97" priority="98" operator="equal">
      <formula>"BONDERMAN 3"</formula>
    </cfRule>
    <cfRule type="cellIs" dxfId="96" priority="99" operator="equal">
      <formula>"BONDERMAN 2"</formula>
    </cfRule>
    <cfRule type="cellIs" dxfId="95" priority="100" operator="equal">
      <formula>"WPT"</formula>
    </cfRule>
    <cfRule type="cellIs" dxfId="94" priority="101" operator="equal">
      <formula>"RUFFORD"</formula>
    </cfRule>
    <cfRule type="cellIs" dxfId="93" priority="102" operator="equal">
      <formula>"WWF"</formula>
    </cfRule>
    <cfRule type="cellIs" dxfId="92" priority="103" operator="equal">
      <formula>"BONDERMAN 1"</formula>
    </cfRule>
    <cfRule type="cellIs" dxfId="91" priority="104" operator="equal">
      <formula>"BORNFREE"</formula>
    </cfRule>
  </conditionalFormatting>
  <conditionalFormatting sqref="G26">
    <cfRule type="cellIs" dxfId="90" priority="79" operator="equal">
      <formula>"USFWS EAGLE2"</formula>
    </cfRule>
    <cfRule type="cellIs" dxfId="89" priority="80" operator="equal">
      <formula>"USFWS EAGLE1"</formula>
    </cfRule>
    <cfRule type="cellIs" dxfId="88" priority="81" operator="equal">
      <formula>"RUFFORD 2"</formula>
    </cfRule>
    <cfRule type="cellIs" dxfId="87" priority="82" operator="equal">
      <formula>"PPI"</formula>
    </cfRule>
    <cfRule type="cellIs" dxfId="86" priority="83" operator="equal">
      <formula>"BONDERMAN 5"</formula>
    </cfRule>
    <cfRule type="cellIs" dxfId="85" priority="84" operator="equal">
      <formula>"BONDERMAN 4"</formula>
    </cfRule>
    <cfRule type="cellIs" dxfId="84" priority="85" operator="equal">
      <formula>"BONDERMAN 3"</formula>
    </cfRule>
    <cfRule type="cellIs" dxfId="83" priority="86" operator="equal">
      <formula>"BONDERMAN 2"</formula>
    </cfRule>
    <cfRule type="cellIs" dxfId="82" priority="87" operator="equal">
      <formula>"WPT"</formula>
    </cfRule>
    <cfRule type="cellIs" dxfId="81" priority="88" operator="equal">
      <formula>"RUFFORD"</formula>
    </cfRule>
    <cfRule type="cellIs" dxfId="80" priority="89" operator="equal">
      <formula>"WWF"</formula>
    </cfRule>
    <cfRule type="cellIs" dxfId="79" priority="90" operator="equal">
      <formula>"BONDERMAN 1"</formula>
    </cfRule>
    <cfRule type="cellIs" dxfId="78" priority="91" operator="equal">
      <formula>"BORNFREE"</formula>
    </cfRule>
  </conditionalFormatting>
  <conditionalFormatting sqref="G27">
    <cfRule type="cellIs" dxfId="77" priority="66" operator="equal">
      <formula>"USFWS EAGLE2"</formula>
    </cfRule>
    <cfRule type="cellIs" dxfId="76" priority="67" operator="equal">
      <formula>"USFWS EAGLE1"</formula>
    </cfRule>
    <cfRule type="cellIs" dxfId="75" priority="68" operator="equal">
      <formula>"RUFFORD 2"</formula>
    </cfRule>
    <cfRule type="cellIs" dxfId="74" priority="69" operator="equal">
      <formula>"PPI"</formula>
    </cfRule>
    <cfRule type="cellIs" dxfId="73" priority="70" operator="equal">
      <formula>"BONDERMAN 5"</formula>
    </cfRule>
    <cfRule type="cellIs" dxfId="72" priority="71" operator="equal">
      <formula>"BONDERMAN 4"</formula>
    </cfRule>
    <cfRule type="cellIs" dxfId="71" priority="72" operator="equal">
      <formula>"BONDERMAN 3"</formula>
    </cfRule>
    <cfRule type="cellIs" dxfId="70" priority="73" operator="equal">
      <formula>"BONDERMAN 2"</formula>
    </cfRule>
    <cfRule type="cellIs" dxfId="69" priority="74" operator="equal">
      <formula>"WPT"</formula>
    </cfRule>
    <cfRule type="cellIs" dxfId="68" priority="75" operator="equal">
      <formula>"RUFFORD"</formula>
    </cfRule>
    <cfRule type="cellIs" dxfId="67" priority="76" operator="equal">
      <formula>"WWF"</formula>
    </cfRule>
    <cfRule type="cellIs" dxfId="66" priority="77" operator="equal">
      <formula>"BONDERMAN 1"</formula>
    </cfRule>
    <cfRule type="cellIs" dxfId="65" priority="78" operator="equal">
      <formula>"BORNFREE"</formula>
    </cfRule>
  </conditionalFormatting>
  <conditionalFormatting sqref="G32">
    <cfRule type="cellIs" dxfId="64" priority="53" operator="equal">
      <formula>"USFWS EAGLE2"</formula>
    </cfRule>
    <cfRule type="cellIs" dxfId="63" priority="54" operator="equal">
      <formula>"USFWS EAGLE1"</formula>
    </cfRule>
    <cfRule type="cellIs" dxfId="62" priority="55" operator="equal">
      <formula>"RUFFORD 2"</formula>
    </cfRule>
    <cfRule type="cellIs" dxfId="61" priority="56" operator="equal">
      <formula>"PPI"</formula>
    </cfRule>
    <cfRule type="cellIs" dxfId="60" priority="57" operator="equal">
      <formula>"BONDERMAN 5"</formula>
    </cfRule>
    <cfRule type="cellIs" dxfId="59" priority="58" operator="equal">
      <formula>"BONDERMAN 4"</formula>
    </cfRule>
    <cfRule type="cellIs" dxfId="58" priority="59" operator="equal">
      <formula>"BONDERMAN 3"</formula>
    </cfRule>
    <cfRule type="cellIs" dxfId="57" priority="60" operator="equal">
      <formula>"BONDERMAN 2"</formula>
    </cfRule>
    <cfRule type="cellIs" dxfId="56" priority="61" operator="equal">
      <formula>"WPT"</formula>
    </cfRule>
    <cfRule type="cellIs" dxfId="55" priority="62" operator="equal">
      <formula>"RUFFORD"</formula>
    </cfRule>
    <cfRule type="cellIs" dxfId="54" priority="63" operator="equal">
      <formula>"WWF"</formula>
    </cfRule>
    <cfRule type="cellIs" dxfId="53" priority="64" operator="equal">
      <formula>"BONDERMAN 1"</formula>
    </cfRule>
    <cfRule type="cellIs" dxfId="52" priority="65" operator="equal">
      <formula>"BORNFREE"</formula>
    </cfRule>
  </conditionalFormatting>
  <conditionalFormatting sqref="G37">
    <cfRule type="cellIs" dxfId="38" priority="14" operator="equal">
      <formula>"USFWS EAGLE2"</formula>
    </cfRule>
    <cfRule type="cellIs" dxfId="37" priority="15" operator="equal">
      <formula>"USFWS EAGLE1"</formula>
    </cfRule>
    <cfRule type="cellIs" dxfId="36" priority="16" operator="equal">
      <formula>"RUFFORD 2"</formula>
    </cfRule>
    <cfRule type="cellIs" dxfId="35" priority="17" operator="equal">
      <formula>"PPI"</formula>
    </cfRule>
    <cfRule type="cellIs" dxfId="34" priority="18" operator="equal">
      <formula>"BONDERMAN 5"</formula>
    </cfRule>
    <cfRule type="cellIs" dxfId="33" priority="19" operator="equal">
      <formula>"BONDERMAN 4"</formula>
    </cfRule>
    <cfRule type="cellIs" dxfId="32" priority="20" operator="equal">
      <formula>"BONDERMAN 3"</formula>
    </cfRule>
    <cfRule type="cellIs" dxfId="31" priority="21" operator="equal">
      <formula>"BONDERMAN 2"</formula>
    </cfRule>
    <cfRule type="cellIs" dxfId="30" priority="22" operator="equal">
      <formula>"WPT"</formula>
    </cfRule>
    <cfRule type="cellIs" dxfId="29" priority="23" operator="equal">
      <formula>"RUFFORD"</formula>
    </cfRule>
    <cfRule type="cellIs" dxfId="28" priority="24" operator="equal">
      <formula>"WWF"</formula>
    </cfRule>
    <cfRule type="cellIs" dxfId="27" priority="25" operator="equal">
      <formula>"BONDERMAN 1"</formula>
    </cfRule>
    <cfRule type="cellIs" dxfId="26" priority="26" operator="equal">
      <formula>"BORNFREE"</formula>
    </cfRule>
  </conditionalFormatting>
  <conditionalFormatting sqref="G40">
    <cfRule type="cellIs" dxfId="25" priority="1" operator="equal">
      <formula>"USFWS EAGLE2"</formula>
    </cfRule>
    <cfRule type="cellIs" dxfId="24" priority="2" operator="equal">
      <formula>"USFWS EAGLE1"</formula>
    </cfRule>
    <cfRule type="cellIs" dxfId="23" priority="3" operator="equal">
      <formula>"RUFFORD 2"</formula>
    </cfRule>
    <cfRule type="cellIs" dxfId="22" priority="4" operator="equal">
      <formula>"PPI"</formula>
    </cfRule>
    <cfRule type="cellIs" dxfId="21" priority="5" operator="equal">
      <formula>"BONDERMAN 5"</formula>
    </cfRule>
    <cfRule type="cellIs" dxfId="20" priority="6" operator="equal">
      <formula>"BONDERMAN 4"</formula>
    </cfRule>
    <cfRule type="cellIs" dxfId="19" priority="7" operator="equal">
      <formula>"BONDERMAN 3"</formula>
    </cfRule>
    <cfRule type="cellIs" dxfId="18" priority="8" operator="equal">
      <formula>"BONDERMAN 2"</formula>
    </cfRule>
    <cfRule type="cellIs" dxfId="17" priority="9" operator="equal">
      <formula>"WPT"</formula>
    </cfRule>
    <cfRule type="cellIs" dxfId="16" priority="10" operator="equal">
      <formula>"RUFFORD"</formula>
    </cfRule>
    <cfRule type="cellIs" dxfId="15" priority="11" operator="equal">
      <formula>"WWF"</formula>
    </cfRule>
    <cfRule type="cellIs" dxfId="14" priority="12" operator="equal">
      <formula>"BONDERMAN 1"</formula>
    </cfRule>
    <cfRule type="cellIs" dxfId="13" priority="13" operator="equal">
      <formula>"BORNFREE"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pane ySplit="1" topLeftCell="A2" activePane="bottomLeft" state="frozen"/>
      <selection pane="bottomLeft" activeCell="M7" sqref="M7:M20"/>
    </sheetView>
  </sheetViews>
  <sheetFormatPr baseColWidth="10" defaultColWidth="10.28515625" defaultRowHeight="12.75" x14ac:dyDescent="0.2"/>
  <cols>
    <col min="1" max="1" width="24.42578125" style="8" customWidth="1"/>
    <col min="2" max="2" width="15.85546875" style="8" customWidth="1"/>
    <col min="3" max="3" width="17.42578125" style="8" customWidth="1"/>
    <col min="4" max="4" width="15.7109375" style="8" customWidth="1"/>
    <col min="5" max="5" width="20.7109375" style="8" customWidth="1"/>
    <col min="6" max="6" width="14.85546875" style="8" customWidth="1"/>
    <col min="7" max="7" width="17.570312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0" ht="25.5" x14ac:dyDescent="0.2">
      <c r="A1" s="6" t="s">
        <v>29</v>
      </c>
      <c r="B1" s="6" t="s">
        <v>24</v>
      </c>
      <c r="C1" s="7" t="s">
        <v>145</v>
      </c>
      <c r="D1" s="7" t="s">
        <v>30</v>
      </c>
      <c r="E1" s="7" t="s">
        <v>31</v>
      </c>
      <c r="F1" s="50" t="s">
        <v>54</v>
      </c>
      <c r="G1" s="50" t="s">
        <v>53</v>
      </c>
      <c r="H1" s="7" t="s">
        <v>10</v>
      </c>
      <c r="I1" s="6">
        <v>42855</v>
      </c>
      <c r="J1" s="7" t="s">
        <v>25</v>
      </c>
    </row>
    <row r="2" spans="1:10" ht="15" x14ac:dyDescent="0.25">
      <c r="A2" s="9" t="s">
        <v>43</v>
      </c>
      <c r="B2" s="10" t="s">
        <v>44</v>
      </c>
      <c r="C2" s="11"/>
      <c r="D2" s="3">
        <v>75700</v>
      </c>
      <c r="E2" s="55">
        <f>+GETPIVOTDATA("spent",Individuel!$A$3,"nom","charlotte")</f>
        <v>75700</v>
      </c>
      <c r="F2" s="12"/>
      <c r="G2" s="11"/>
      <c r="H2" s="12"/>
      <c r="I2" s="11" t="s">
        <v>10</v>
      </c>
      <c r="J2" s="12">
        <f>C2+D2-E2</f>
        <v>0</v>
      </c>
    </row>
    <row r="3" spans="1:10" ht="15" x14ac:dyDescent="0.25">
      <c r="A3" s="9" t="s">
        <v>12</v>
      </c>
      <c r="B3" s="10" t="s">
        <v>9</v>
      </c>
      <c r="C3" s="11"/>
      <c r="D3" s="3">
        <v>624340</v>
      </c>
      <c r="E3" s="3">
        <f>+GETPIVOTDATA("spent",Individuel!$A$3,"nom","Michel")</f>
        <v>672340</v>
      </c>
      <c r="F3" s="12"/>
      <c r="G3" s="11"/>
      <c r="H3" s="12"/>
      <c r="I3" s="11"/>
      <c r="J3" s="12">
        <f t="shared" ref="J3:J4" si="0">C3+D3-E3</f>
        <v>-48000</v>
      </c>
    </row>
    <row r="4" spans="1:10" ht="15" x14ac:dyDescent="0.25">
      <c r="A4" s="9" t="s">
        <v>42</v>
      </c>
      <c r="B4" s="10" t="s">
        <v>44</v>
      </c>
      <c r="C4" s="11"/>
      <c r="D4" s="3">
        <v>1673355</v>
      </c>
      <c r="E4" s="3">
        <f>+GETPIVOTDATA("spent",Individuel!$A$3,"nom","Cécile")</f>
        <v>1683355</v>
      </c>
      <c r="F4" s="12"/>
      <c r="G4" s="11"/>
      <c r="H4" s="12"/>
      <c r="I4" s="11"/>
      <c r="J4" s="12">
        <f t="shared" si="0"/>
        <v>-10000</v>
      </c>
    </row>
    <row r="5" spans="1:10" ht="15" x14ac:dyDescent="0.25">
      <c r="A5" s="9" t="s">
        <v>68</v>
      </c>
      <c r="B5" s="10" t="s">
        <v>9</v>
      </c>
      <c r="C5" s="11"/>
      <c r="D5" s="63">
        <v>100000</v>
      </c>
      <c r="E5" s="3">
        <v>100000</v>
      </c>
      <c r="F5" s="12"/>
      <c r="G5" s="11"/>
      <c r="H5" s="12"/>
      <c r="I5" s="11"/>
      <c r="J5" s="12"/>
    </row>
    <row r="6" spans="1:10" x14ac:dyDescent="0.2">
      <c r="A6" s="13" t="s">
        <v>47</v>
      </c>
      <c r="B6" s="14"/>
      <c r="C6" s="15"/>
      <c r="D6" s="16">
        <f>SUM(D2:D5)</f>
        <v>2473395</v>
      </c>
      <c r="E6" s="16">
        <f>SUM(E2:E5)</f>
        <v>2531395</v>
      </c>
      <c r="F6" s="15">
        <f>SUM(F2:F4)</f>
        <v>0</v>
      </c>
      <c r="G6" s="15">
        <f>SUM(G2:G4)</f>
        <v>0</v>
      </c>
      <c r="H6" s="15">
        <f>SUM(H2:H4)</f>
        <v>0</v>
      </c>
      <c r="I6" s="15">
        <f>SUM(I2:I4)</f>
        <v>0</v>
      </c>
      <c r="J6" s="17">
        <f>SUM(J2:J4)</f>
        <v>-58000</v>
      </c>
    </row>
    <row r="7" spans="1:10" x14ac:dyDescent="0.2">
      <c r="A7" s="36" t="s">
        <v>39</v>
      </c>
      <c r="B7" s="37"/>
      <c r="C7" s="47"/>
      <c r="D7" s="38"/>
      <c r="E7" s="39"/>
      <c r="F7" s="39"/>
      <c r="G7" s="38"/>
      <c r="H7" s="38">
        <v>0</v>
      </c>
      <c r="I7" s="40"/>
      <c r="J7" s="21">
        <f>+C7+D7-E7+F7-G7</f>
        <v>0</v>
      </c>
    </row>
    <row r="8" spans="1:10" x14ac:dyDescent="0.2">
      <c r="A8" s="41" t="s">
        <v>40</v>
      </c>
      <c r="B8" s="18"/>
      <c r="C8" s="22"/>
      <c r="D8" s="20"/>
      <c r="E8" s="20"/>
      <c r="F8" s="20"/>
      <c r="G8" s="20"/>
      <c r="H8" s="20"/>
      <c r="I8" s="42"/>
      <c r="J8" s="21">
        <f>+C8+D8-E8+F8-G8</f>
        <v>0</v>
      </c>
    </row>
    <row r="9" spans="1:10" x14ac:dyDescent="0.2">
      <c r="A9" s="41" t="s">
        <v>41</v>
      </c>
      <c r="B9" s="19">
        <v>0</v>
      </c>
      <c r="C9" s="53">
        <v>6352345</v>
      </c>
      <c r="D9" s="19">
        <v>0</v>
      </c>
      <c r="E9" s="53">
        <v>2402372</v>
      </c>
      <c r="F9" s="54">
        <v>2300000</v>
      </c>
      <c r="G9" s="19">
        <v>1001628</v>
      </c>
      <c r="H9" s="19"/>
      <c r="I9" s="42">
        <v>0</v>
      </c>
      <c r="J9" s="56">
        <f>+C9+D9-E9-F9-G9</f>
        <v>648345</v>
      </c>
    </row>
    <row r="10" spans="1:10" x14ac:dyDescent="0.2">
      <c r="A10" s="41"/>
      <c r="B10" s="19">
        <v>0</v>
      </c>
      <c r="C10" s="19">
        <v>0</v>
      </c>
      <c r="D10" s="19">
        <v>0</v>
      </c>
      <c r="E10" s="19"/>
      <c r="F10" s="23">
        <v>0</v>
      </c>
      <c r="G10" s="19"/>
      <c r="H10" s="19">
        <v>0</v>
      </c>
      <c r="I10" s="42">
        <v>0</v>
      </c>
      <c r="J10" s="21">
        <f>+C10+D10-E10+F10</f>
        <v>0</v>
      </c>
    </row>
    <row r="11" spans="1:10" x14ac:dyDescent="0.2">
      <c r="A11" s="43"/>
      <c r="B11" s="44">
        <v>0</v>
      </c>
      <c r="C11" s="44"/>
      <c r="D11" s="44"/>
      <c r="E11" s="44"/>
      <c r="F11" s="45"/>
      <c r="G11" s="44"/>
      <c r="H11" s="44"/>
      <c r="I11" s="46">
        <v>0</v>
      </c>
      <c r="J11" s="21">
        <f>+C11+D11-E11+F11</f>
        <v>0</v>
      </c>
    </row>
    <row r="12" spans="1:10" ht="13.5" thickBot="1" x14ac:dyDescent="0.25">
      <c r="A12" s="24" t="s">
        <v>26</v>
      </c>
      <c r="B12" s="24"/>
      <c r="C12" s="25">
        <f t="shared" ref="C12:J12" si="1">SUM(C7:C11)</f>
        <v>6352345</v>
      </c>
      <c r="D12" s="25">
        <f t="shared" si="1"/>
        <v>0</v>
      </c>
      <c r="E12" s="25">
        <f t="shared" si="1"/>
        <v>2402372</v>
      </c>
      <c r="F12" s="25">
        <f t="shared" si="1"/>
        <v>2300000</v>
      </c>
      <c r="G12" s="25">
        <f t="shared" si="1"/>
        <v>1001628</v>
      </c>
      <c r="H12" s="25">
        <f t="shared" si="1"/>
        <v>0</v>
      </c>
      <c r="I12" s="25">
        <f t="shared" si="1"/>
        <v>0</v>
      </c>
      <c r="J12" s="34">
        <f t="shared" si="1"/>
        <v>648345</v>
      </c>
    </row>
    <row r="13" spans="1:10" ht="13.5" thickBot="1" x14ac:dyDescent="0.25">
      <c r="A13" s="26" t="s">
        <v>48</v>
      </c>
      <c r="B13" s="27"/>
      <c r="C13" s="28">
        <f>+C6+C12</f>
        <v>6352345</v>
      </c>
      <c r="D13" s="28">
        <f>+D6+D12</f>
        <v>2473395</v>
      </c>
      <c r="E13" s="28">
        <f>+E6+E12</f>
        <v>4933767</v>
      </c>
      <c r="F13" s="28">
        <f t="shared" ref="F13:J13" si="2">+F6+F12</f>
        <v>2300000</v>
      </c>
      <c r="G13" s="28">
        <f t="shared" si="2"/>
        <v>1001628</v>
      </c>
      <c r="H13" s="28">
        <f t="shared" si="2"/>
        <v>0</v>
      </c>
      <c r="I13" s="28">
        <f t="shared" si="2"/>
        <v>0</v>
      </c>
      <c r="J13" s="35">
        <f t="shared" si="2"/>
        <v>590345</v>
      </c>
    </row>
    <row r="15" spans="1:10" x14ac:dyDescent="0.2">
      <c r="A15" s="5" t="s">
        <v>46</v>
      </c>
      <c r="B15" s="5"/>
      <c r="C15" s="5">
        <v>804818</v>
      </c>
      <c r="D15" s="57">
        <v>2800000</v>
      </c>
      <c r="E15" s="5">
        <v>3291313</v>
      </c>
      <c r="F15" s="5"/>
      <c r="G15" s="57">
        <v>0</v>
      </c>
      <c r="H15" s="5"/>
      <c r="I15" s="57">
        <f>+C15+D15-E15-F15-G15</f>
        <v>313505</v>
      </c>
      <c r="J15" s="52"/>
    </row>
    <row r="16" spans="1:10" x14ac:dyDescent="0.2">
      <c r="A16" s="29"/>
      <c r="B16" s="29"/>
      <c r="C16" s="29"/>
      <c r="D16" s="29"/>
      <c r="E16" s="29"/>
      <c r="F16" s="29"/>
      <c r="G16" s="29"/>
      <c r="H16" s="29"/>
      <c r="I16" s="29"/>
    </row>
    <row r="17" spans="1:10" x14ac:dyDescent="0.2">
      <c r="A17" s="30" t="s">
        <v>146</v>
      </c>
      <c r="B17" s="31"/>
      <c r="C17" s="29"/>
      <c r="D17" s="30" t="s">
        <v>38</v>
      </c>
      <c r="E17" s="31"/>
      <c r="F17" s="29"/>
      <c r="G17" s="30" t="s">
        <v>147</v>
      </c>
      <c r="H17" s="31"/>
      <c r="I17" s="29"/>
      <c r="J17" s="52"/>
    </row>
    <row r="18" spans="1:10" x14ac:dyDescent="0.2">
      <c r="A18" s="32" t="s">
        <v>32</v>
      </c>
      <c r="B18" s="33">
        <v>804818</v>
      </c>
      <c r="C18" s="29"/>
      <c r="D18" s="32" t="s">
        <v>35</v>
      </c>
      <c r="E18" s="33">
        <f>+D12</f>
        <v>0</v>
      </c>
      <c r="F18" s="29"/>
      <c r="G18" s="32" t="s">
        <v>32</v>
      </c>
      <c r="H18" s="33">
        <f>+I15</f>
        <v>313505</v>
      </c>
      <c r="I18" s="48"/>
    </row>
    <row r="19" spans="1:10" x14ac:dyDescent="0.2">
      <c r="A19" s="58" t="s">
        <v>33</v>
      </c>
      <c r="B19" s="59">
        <f>+C12</f>
        <v>6352345</v>
      </c>
      <c r="C19" s="60"/>
      <c r="D19" s="58" t="s">
        <v>34</v>
      </c>
      <c r="E19" s="59">
        <v>4875767</v>
      </c>
      <c r="F19" s="60"/>
      <c r="G19" s="58" t="s">
        <v>33</v>
      </c>
      <c r="H19" s="59">
        <f>+J12</f>
        <v>648345</v>
      </c>
      <c r="I19" s="48"/>
    </row>
    <row r="20" spans="1:10" x14ac:dyDescent="0.2">
      <c r="A20" s="61" t="s">
        <v>27</v>
      </c>
      <c r="B20" s="62">
        <f>SUM(B18:B19)</f>
        <v>7157163</v>
      </c>
      <c r="C20" s="60"/>
      <c r="D20" s="61"/>
      <c r="E20" s="62">
        <f>+E18-E19</f>
        <v>-4875767</v>
      </c>
      <c r="F20" s="60"/>
      <c r="G20" s="61" t="s">
        <v>27</v>
      </c>
      <c r="H20" s="62">
        <f>SUM(H18:H19)</f>
        <v>961850</v>
      </c>
      <c r="I20" s="48"/>
      <c r="J20" s="8" t="s">
        <v>10</v>
      </c>
    </row>
    <row r="21" spans="1:10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2" spans="1:10" x14ac:dyDescent="0.2">
      <c r="A22" s="29" t="s">
        <v>36</v>
      </c>
      <c r="B22" s="60">
        <f>+B20+E20</f>
        <v>2281396</v>
      </c>
      <c r="C22" s="60"/>
      <c r="D22" s="29"/>
      <c r="E22" s="51"/>
      <c r="F22" s="51"/>
      <c r="G22" s="29"/>
      <c r="H22" s="29"/>
      <c r="I22" s="29"/>
    </row>
    <row r="23" spans="1:10" x14ac:dyDescent="0.2">
      <c r="A23" s="29" t="s">
        <v>37</v>
      </c>
      <c r="B23" s="60">
        <f>+H20</f>
        <v>961850</v>
      </c>
      <c r="C23" s="60"/>
      <c r="D23" s="29"/>
      <c r="E23" s="29"/>
      <c r="F23" s="29"/>
      <c r="G23" s="29"/>
      <c r="H23" s="29"/>
      <c r="I23" s="29"/>
    </row>
    <row r="24" spans="1:10" x14ac:dyDescent="0.2">
      <c r="A24" s="29" t="s">
        <v>28</v>
      </c>
      <c r="B24" s="60">
        <f>+B22-B23</f>
        <v>1319546</v>
      </c>
      <c r="C24" s="60"/>
      <c r="D24" s="29"/>
      <c r="E24" s="29"/>
      <c r="F24" s="29"/>
      <c r="G24" s="29"/>
      <c r="H24" s="29"/>
      <c r="I24" s="29"/>
    </row>
    <row r="25" spans="1:10" x14ac:dyDescent="0.2">
      <c r="A25" s="29"/>
      <c r="B25" s="29"/>
      <c r="C25" s="29"/>
      <c r="D25" s="29"/>
      <c r="E25" s="29"/>
      <c r="F25" s="29" t="s">
        <v>10</v>
      </c>
      <c r="G25" s="29"/>
      <c r="H25" s="29"/>
      <c r="I25" s="29"/>
    </row>
    <row r="26" spans="1:10" x14ac:dyDescent="0.2">
      <c r="A26" s="29"/>
      <c r="B26" s="29"/>
      <c r="C26" s="29"/>
      <c r="D26" s="29"/>
      <c r="E26" s="29"/>
      <c r="F26" s="29"/>
      <c r="G26" s="29"/>
      <c r="H26" s="29"/>
      <c r="I26" s="29"/>
    </row>
    <row r="27" spans="1:10" x14ac:dyDescent="0.2">
      <c r="A27" s="29"/>
      <c r="B27" s="29"/>
      <c r="C27" s="29"/>
      <c r="D27" s="29"/>
      <c r="E27" s="29"/>
      <c r="F27" s="29"/>
      <c r="G27" s="29"/>
      <c r="H27" s="29"/>
      <c r="I27" s="29"/>
    </row>
    <row r="28" spans="1:10" x14ac:dyDescent="0.2">
      <c r="A28" s="29"/>
      <c r="B28" s="29"/>
      <c r="C28" s="29"/>
      <c r="D28" s="29"/>
      <c r="E28" s="29"/>
      <c r="F28" s="29"/>
      <c r="G28" s="29"/>
      <c r="H28" s="29"/>
      <c r="I28" s="29"/>
    </row>
    <row r="29" spans="1:10" x14ac:dyDescent="0.2">
      <c r="A29" s="29"/>
      <c r="B29" s="29"/>
      <c r="C29" s="29"/>
      <c r="D29" s="29"/>
      <c r="E29" s="29"/>
      <c r="F29" s="29"/>
      <c r="G29" s="29"/>
      <c r="H29" s="29"/>
      <c r="I29" s="29"/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BILANAVRIL17</vt:lpstr>
      <vt:lpstr>Individuel</vt:lpstr>
      <vt:lpstr>DATAAvril17</vt:lpstr>
      <vt:lpstr>RECAPAVRIL17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 Salf</cp:lastModifiedBy>
  <cp:lastPrinted>2017-03-03T12:25:32Z</cp:lastPrinted>
  <dcterms:created xsi:type="dcterms:W3CDTF">2016-04-25T11:19:09Z</dcterms:created>
  <dcterms:modified xsi:type="dcterms:W3CDTF">2017-05-17T11:53:15Z</dcterms:modified>
</cp:coreProperties>
</file>