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b\Desktop\SALF COMPTA 17\"/>
    </mc:Choice>
  </mc:AlternateContent>
  <bookViews>
    <workbookView xWindow="0" yWindow="0" windowWidth="24000" windowHeight="10425" activeTab="2"/>
  </bookViews>
  <sheets>
    <sheet name="BILANFEV17" sheetId="3" r:id="rId1"/>
    <sheet name="Individuel" sheetId="5" r:id="rId2"/>
    <sheet name="DATAFEV17" sheetId="1" r:id="rId3"/>
    <sheet name="RECAPFEV17" sheetId="4" r:id="rId4"/>
  </sheets>
  <definedNames>
    <definedName name="_xlnm._FilterDatabase" localSheetId="2" hidden="1">DATAFEV17!$A$1:$I$101</definedName>
  </definedNames>
  <calcPr calcId="152511"/>
  <pivotCaches>
    <pivotCache cacheId="3" r:id="rId5"/>
    <pivotCache cacheId="6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4" l="1"/>
  <c r="E19" i="4"/>
  <c r="D19" i="4" l="1"/>
  <c r="C19" i="4"/>
  <c r="J11" i="4"/>
  <c r="E10" i="4" l="1"/>
  <c r="D10" i="4"/>
  <c r="B24" i="4" l="1"/>
  <c r="E23" i="4"/>
  <c r="C16" i="4" l="1"/>
  <c r="C17" i="4" s="1"/>
  <c r="F16" i="4"/>
  <c r="I10" i="4" l="1"/>
  <c r="I16" i="4"/>
  <c r="H10" i="4"/>
  <c r="H16" i="4"/>
  <c r="G10" i="4"/>
  <c r="G16" i="4"/>
  <c r="G17" i="4" s="1"/>
  <c r="F10" i="4"/>
  <c r="F17" i="4" s="1"/>
  <c r="D16" i="4"/>
  <c r="E22" i="4" s="1"/>
  <c r="E24" i="4" s="1"/>
  <c r="B26" i="4" s="1"/>
  <c r="J13" i="4"/>
  <c r="J14" i="4"/>
  <c r="J15" i="4"/>
  <c r="D17" i="4" l="1"/>
  <c r="I19" i="4"/>
  <c r="H22" i="4" s="1"/>
  <c r="I17" i="4"/>
  <c r="H17" i="4"/>
  <c r="J9" i="4"/>
  <c r="J8" i="4"/>
  <c r="J7" i="4"/>
  <c r="J6" i="4"/>
  <c r="J5" i="4"/>
  <c r="J4" i="4"/>
  <c r="J3" i="4"/>
  <c r="J2" i="4"/>
  <c r="J16" i="4"/>
  <c r="E16" i="4"/>
  <c r="E17" i="4" s="1"/>
  <c r="J10" i="4" l="1"/>
  <c r="J17" i="4" s="1"/>
  <c r="H23" i="4" s="1"/>
  <c r="H24" i="4" s="1"/>
  <c r="B27" i="4" s="1"/>
  <c r="B28" i="4" s="1"/>
</calcChain>
</file>

<file path=xl/sharedStrings.xml><?xml version="1.0" encoding="utf-8"?>
<sst xmlns="http://schemas.openxmlformats.org/spreadsheetml/2006/main" count="813" uniqueCount="240">
  <si>
    <t>Date</t>
  </si>
  <si>
    <t>Détails</t>
  </si>
  <si>
    <t>Type Personnel (salaires, impots, securité sociale) - Bonus/ Lawyer Bonus ( bonus avocat, indicateur, personnel) -TravelExpenses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</t>
  </si>
  <si>
    <t>Department (Investigations, Legal, Operations, Media, Management ,Office ,  Animal Care, Policy &amp; External Relations ( Frais de voyages à l'etranger, missions en dehors du projet) , Team Building ( Repas de l'equipe, faire une excursion)</t>
  </si>
  <si>
    <t>spent</t>
  </si>
  <si>
    <t>nom</t>
  </si>
  <si>
    <t>donor</t>
  </si>
  <si>
    <t>number</t>
  </si>
  <si>
    <t>facture</t>
  </si>
  <si>
    <t>Office</t>
  </si>
  <si>
    <t>oui</t>
  </si>
  <si>
    <t>E3</t>
  </si>
  <si>
    <t xml:space="preserve"> </t>
  </si>
  <si>
    <t>Transport</t>
  </si>
  <si>
    <t>AH</t>
  </si>
  <si>
    <t>Legal</t>
  </si>
  <si>
    <t>Michel</t>
  </si>
  <si>
    <t>Services</t>
  </si>
  <si>
    <t>Trust building</t>
  </si>
  <si>
    <t>Transfer fees</t>
  </si>
  <si>
    <t>Rent &amp; Utilities</t>
  </si>
  <si>
    <t>charlotte</t>
  </si>
  <si>
    <t>Equipment</t>
  </si>
  <si>
    <t>Internet</t>
  </si>
  <si>
    <t>Travel subsistence</t>
  </si>
  <si>
    <t>Bonus</t>
  </si>
  <si>
    <t>²</t>
  </si>
  <si>
    <t>Étiquettes de lignes</t>
  </si>
  <si>
    <t>Somme de spent</t>
  </si>
  <si>
    <t>Total général</t>
  </si>
  <si>
    <t>Étiquettes de colonnes</t>
  </si>
  <si>
    <t>(vide)</t>
  </si>
  <si>
    <t>Telephone</t>
  </si>
  <si>
    <t>Département</t>
  </si>
  <si>
    <t>Balance</t>
  </si>
  <si>
    <t>TOTAL BANQUES</t>
  </si>
  <si>
    <t>total</t>
  </si>
  <si>
    <t>Difference</t>
  </si>
  <si>
    <t>NOM</t>
  </si>
  <si>
    <t>Total reçu</t>
  </si>
  <si>
    <t>Total dépensé</t>
  </si>
  <si>
    <t>Fonds Exterieur pour le projet</t>
  </si>
  <si>
    <t>caisse</t>
  </si>
  <si>
    <t>banque</t>
  </si>
  <si>
    <t>Dépensé</t>
  </si>
  <si>
    <t>Reçu</t>
  </si>
  <si>
    <t>Comptabilité</t>
  </si>
  <si>
    <t>Réel</t>
  </si>
  <si>
    <t>Mouvements mensuels</t>
  </si>
  <si>
    <t>CBAO-36174655302-53</t>
  </si>
  <si>
    <t>CBAO-34175958901-15</t>
  </si>
  <si>
    <t>SGBS-014009815191-69</t>
  </si>
  <si>
    <t>Total Transfert</t>
  </si>
  <si>
    <t>Cécile</t>
  </si>
  <si>
    <t>Charlotte</t>
  </si>
  <si>
    <t>Management</t>
  </si>
  <si>
    <t>Investigations</t>
  </si>
  <si>
    <t>Personnel</t>
  </si>
  <si>
    <t>Cash book</t>
  </si>
  <si>
    <t>TOTAL CAISSE</t>
  </si>
  <si>
    <t>TOTAL GENERAL</t>
  </si>
  <si>
    <t>Office Materials</t>
  </si>
  <si>
    <t>E4</t>
  </si>
  <si>
    <t>E5</t>
  </si>
  <si>
    <t>E6</t>
  </si>
  <si>
    <t>SGBS</t>
  </si>
  <si>
    <t>TravelExpenses</t>
  </si>
  <si>
    <t>Lawyer fees</t>
  </si>
  <si>
    <t>Transport michel diverses courses de ville</t>
  </si>
  <si>
    <t>Transport michel castors - bureau</t>
  </si>
  <si>
    <t>Transport ville-bureau-tribunal-bureau/cécile</t>
  </si>
  <si>
    <t>Transport aéroport-bureau/charlotte</t>
  </si>
  <si>
    <t>Frais envoi western union/charlotte cote d ivoire</t>
  </si>
  <si>
    <t>Prestation juriste/Mohamet FALL</t>
  </si>
  <si>
    <t>Solde Honoraire Avocat/maitre Cissé/affaire Oiseaux Espagnol</t>
  </si>
  <si>
    <t>Transport michel -samedi</t>
  </si>
  <si>
    <t>Mise en fonction téléphone Charlotte</t>
  </si>
  <si>
    <t>prestation femme de ménage</t>
  </si>
  <si>
    <t>Bonus comptabilité</t>
  </si>
  <si>
    <t>Transport Taxi  bureau-ambassa-Dic-bureau</t>
  </si>
  <si>
    <t>Seeddo 2iéme quinzaine Janvier 17</t>
  </si>
  <si>
    <t>Achat divers fourniture de bureau</t>
  </si>
  <si>
    <t>Frais de visa cécile/Cameroun</t>
  </si>
  <si>
    <t>Transport Pr visa /Cécile</t>
  </si>
  <si>
    <t>Transport E11 /Achat buro-orange-buro</t>
  </si>
  <si>
    <t>E11</t>
  </si>
  <si>
    <t>Achat Puce Orange</t>
  </si>
  <si>
    <t>Frais de visa charlotte/guinée</t>
  </si>
  <si>
    <t>Transport Taxi  bureau-ambassa-ministére-bureau</t>
  </si>
  <si>
    <t>Transport Taxi  bureau-ville-ville-bureau</t>
  </si>
  <si>
    <t>Transport michel -buro-impots-css-inspect°-buro</t>
  </si>
  <si>
    <t>Solde indemnité de fin de contrat E6/stagiaire</t>
  </si>
  <si>
    <t xml:space="preserve"> Personnel</t>
  </si>
  <si>
    <t>Solde indemnité de fin de contrat E5/stagiaire</t>
  </si>
  <si>
    <t>Transport global 3 jours /Démarche Administrative</t>
  </si>
  <si>
    <t>Régularisation Ipres 2015 et 2016</t>
  </si>
  <si>
    <t>Transport  /Cécile-buro-ville-buro</t>
  </si>
  <si>
    <t>Transport huissier 2 jours ville-buro-ville</t>
  </si>
  <si>
    <t>Transport  /Cécile-buro-banque-buro</t>
  </si>
  <si>
    <t>Transport michel maison-ambassade guiné-impot-ipres-bureau</t>
  </si>
  <si>
    <t>Transport michel maison-CCS-impot-ipres-bureau</t>
  </si>
  <si>
    <t>Transport charlotte buro- aéroport/dakar</t>
  </si>
  <si>
    <t>Transport michel /Démarche Administrative</t>
  </si>
  <si>
    <t>Avance /salaire michel</t>
  </si>
  <si>
    <t>Transport michel semaines (5jrs)</t>
  </si>
  <si>
    <t>internet bureau février 2017</t>
  </si>
  <si>
    <t>Transport règlement internet en ville Aller/Retour</t>
  </si>
  <si>
    <t>Avance /salaire cécile</t>
  </si>
  <si>
    <t>Transport michel maison-CCS-ipres-bureau</t>
  </si>
  <si>
    <t>Transport cecile bureau-ipres-bureau</t>
  </si>
  <si>
    <t xml:space="preserve"> Bonus</t>
  </si>
  <si>
    <t>bonus logement cécile Février-Mars17/cécile</t>
  </si>
  <si>
    <t>Transport cecile bureau-ambassade-bureau</t>
  </si>
  <si>
    <t>Transport cecile bureau-bip-bureau</t>
  </si>
  <si>
    <t>Transport /prospection/courtier</t>
  </si>
  <si>
    <t>Achat appareil photos canon</t>
  </si>
  <si>
    <t>Achat porte cartes visite</t>
  </si>
  <si>
    <t>Transport sur achat/fourniture de bureau /E3</t>
  </si>
  <si>
    <t>Seeddo 1iére quinzaine février 17</t>
  </si>
  <si>
    <t>Transport  semaine (3jrs) /E3</t>
  </si>
  <si>
    <t>Transport  semaine (3jrs) /E4</t>
  </si>
  <si>
    <t>BONDERMAN 6</t>
  </si>
  <si>
    <t>Droit d'enregistrement statut de l'association</t>
  </si>
  <si>
    <t>Droit d'enregistrement contrat de location</t>
  </si>
  <si>
    <t>Achat timbre/pr droit d'enregistrement</t>
  </si>
  <si>
    <t>Transport cecile bureau-aéroport/pour voyage cameroune</t>
  </si>
  <si>
    <t>Régularisation caisse sécurité sociale 2015 et 2016</t>
  </si>
  <si>
    <t>Transport michel bureau-sgbs-bureau</t>
  </si>
  <si>
    <t>Transport michel maison-caisse de sécurité sociale-bureau</t>
  </si>
  <si>
    <t>Transport michel bureau-sgbs-aéroport-bureau</t>
  </si>
  <si>
    <t>Transport michel bureau-ville-Avocat-Aérop-bureau</t>
  </si>
  <si>
    <t>Frais de transport Meubles et bureau/Charlotte</t>
  </si>
  <si>
    <t>Transport michel maison-ville-senelec-inspect°-bureau</t>
  </si>
  <si>
    <t>Transport/nuit- Michel-maison-aéropor-bureau-maison/nuit</t>
  </si>
  <si>
    <t xml:space="preserve">Transport Charlotte-aéroport-bureau/Aller-Retour </t>
  </si>
  <si>
    <t xml:space="preserve">Salaire Michel Fév 17l </t>
  </si>
  <si>
    <t xml:space="preserve">Salaire E3 Fév 17l </t>
  </si>
  <si>
    <t xml:space="preserve">Salaire E4 Fév 17l </t>
  </si>
  <si>
    <t>Frais de redevance carte</t>
  </si>
  <si>
    <t>Bank charges</t>
  </si>
  <si>
    <t>Frais Edition Extrait compte</t>
  </si>
  <si>
    <t>USFWS EAGLE2</t>
  </si>
  <si>
    <t xml:space="preserve">01/02/SALF06FAH </t>
  </si>
  <si>
    <t>02/02/SALF0F01</t>
  </si>
  <si>
    <t>02/02/SALF02</t>
  </si>
  <si>
    <t xml:space="preserve">02/02/SALF06FAH </t>
  </si>
  <si>
    <t>02/02/SALF02F03</t>
  </si>
  <si>
    <t>02/02/SALF01F04</t>
  </si>
  <si>
    <t>02/02/SALF02AH</t>
  </si>
  <si>
    <t xml:space="preserve">02/02/SALF01FAH </t>
  </si>
  <si>
    <t xml:space="preserve">02/02/SALF01F05 </t>
  </si>
  <si>
    <t xml:space="preserve">02/02/SALF05F06 </t>
  </si>
  <si>
    <t xml:space="preserve">02/02/SALF04F07 </t>
  </si>
  <si>
    <t>Transport global/invest du 02/02/ au 03/02/dakar/E3</t>
  </si>
  <si>
    <t>Achat de raffraichissement et repas/investigat° du 02/02au/E3</t>
  </si>
  <si>
    <t>Transport global/invest du 02/02/ au 03/02/dakar/E4</t>
  </si>
  <si>
    <t>Achat de raffraichissement et repas/investigat° du 02/02au/E4</t>
  </si>
  <si>
    <t xml:space="preserve">02/02/SALF07FAH </t>
  </si>
  <si>
    <t xml:space="preserve">02/02/SALF08FAH </t>
  </si>
  <si>
    <t xml:space="preserve">03/02/SALF06F09 </t>
  </si>
  <si>
    <t>03/02/SAL02F08</t>
  </si>
  <si>
    <t xml:space="preserve">03/02/SALF01FAH </t>
  </si>
  <si>
    <t xml:space="preserve">03/02/SALF06FAH </t>
  </si>
  <si>
    <t xml:space="preserve">03/02/SALF08FAH </t>
  </si>
  <si>
    <t xml:space="preserve">06/02/SALF11FAH </t>
  </si>
  <si>
    <t>06/02/SALF02AH</t>
  </si>
  <si>
    <t xml:space="preserve">06/02/SALF06FAH </t>
  </si>
  <si>
    <t>07/02/SALF06AH</t>
  </si>
  <si>
    <t>Bonus Loyer Cécile Fév et Mars</t>
  </si>
  <si>
    <t>bonus logement charlotte Février-Mars17/charlotte</t>
  </si>
  <si>
    <t>07/02/SALF01AH</t>
  </si>
  <si>
    <t xml:space="preserve">07/02/SALF06FAH </t>
  </si>
  <si>
    <t xml:space="preserve">08/02/SALFFAH </t>
  </si>
  <si>
    <t>08/02/SALF06AH</t>
  </si>
  <si>
    <t>08/02/SALF02AH</t>
  </si>
  <si>
    <t>09/02/SALF06AH</t>
  </si>
  <si>
    <t xml:space="preserve">09/02/SALF06FAH </t>
  </si>
  <si>
    <t xml:space="preserve">10/02/SALF06FAH </t>
  </si>
  <si>
    <t>10/02/SALF06AH</t>
  </si>
  <si>
    <t>Transport global/invest du 10/02/ au 11/02/dakar/E3</t>
  </si>
  <si>
    <t>Transport global/invest du 10/02/ au 11/02/dakar/E4</t>
  </si>
  <si>
    <t>13/02/SALF06AH</t>
  </si>
  <si>
    <t xml:space="preserve">10/02/SALF07FAH </t>
  </si>
  <si>
    <t xml:space="preserve">10/02/SALF08FAH </t>
  </si>
  <si>
    <t xml:space="preserve">13/02/SALF06FAH </t>
  </si>
  <si>
    <t xml:space="preserve">13/02/SALFFAH </t>
  </si>
  <si>
    <t>13/02/SALF01AH</t>
  </si>
  <si>
    <t>14/02/SALF01AH</t>
  </si>
  <si>
    <t>15/02/SALF01F</t>
  </si>
  <si>
    <t>15/02/SALF06AH</t>
  </si>
  <si>
    <t xml:space="preserve">15/02/SALF11FAH </t>
  </si>
  <si>
    <t xml:space="preserve">15/15/SALF11FAH </t>
  </si>
  <si>
    <t>16/02/SALF06AH</t>
  </si>
  <si>
    <t>Prime de panier 5 jours/investigat°/Kédougou/E3</t>
  </si>
  <si>
    <t>17//02/2017</t>
  </si>
  <si>
    <t>Herbergement /4 nuitées/investigat°/Kédougou/E3</t>
  </si>
  <si>
    <t>Transport global/invest du 20/02/ au 25/02/Kédougou/E3</t>
  </si>
  <si>
    <t>Transport global/invest du 20/02/ au 25/02/Kédougou/E4</t>
  </si>
  <si>
    <t>Herbergement /4 nuitées/investigat°/Kédougou/E4</t>
  </si>
  <si>
    <t>Prime de panier 5 jours/investigat°/Kédougou/E4</t>
  </si>
  <si>
    <t xml:space="preserve">17/02/SALF06FAH </t>
  </si>
  <si>
    <t xml:space="preserve">17/02/SALF07FAH </t>
  </si>
  <si>
    <t xml:space="preserve">17/02/SALF08FAH </t>
  </si>
  <si>
    <t xml:space="preserve">02/02/SALF02FAH </t>
  </si>
  <si>
    <t>Frais Wari/envoi budget à E3/Investigation</t>
  </si>
  <si>
    <t>Frais Wari/envoi budget à E4/Investigation</t>
  </si>
  <si>
    <t>Transfer fee</t>
  </si>
  <si>
    <t xml:space="preserve">27/02/SALF08FAH </t>
  </si>
  <si>
    <t xml:space="preserve">27/02/SALF06FAH </t>
  </si>
  <si>
    <t xml:space="preserve">23/02/SALF06FAH </t>
  </si>
  <si>
    <t xml:space="preserve">21/02/SALF06FAH </t>
  </si>
  <si>
    <t xml:space="preserve">20/02/SALF06FAH </t>
  </si>
  <si>
    <t xml:space="preserve">27/02/SALF07FAH </t>
  </si>
  <si>
    <t xml:space="preserve">28/02/SALF06FAH </t>
  </si>
  <si>
    <t xml:space="preserve"> 01/02/2017</t>
  </si>
  <si>
    <t>Solde comptable au 01/02/2017</t>
  </si>
  <si>
    <t>Solde comptable au 28/02/2017</t>
  </si>
  <si>
    <t>Loyer bureau fév17</t>
  </si>
  <si>
    <t>06/02/SALF06F10</t>
  </si>
  <si>
    <t xml:space="preserve">06/02/SALF11F11 </t>
  </si>
  <si>
    <t>06/02/SALF11F12</t>
  </si>
  <si>
    <t>06/02/SALF02F13</t>
  </si>
  <si>
    <t>06/02/SALF0F14</t>
  </si>
  <si>
    <t xml:space="preserve">07/02/SALF11F15 </t>
  </si>
  <si>
    <t>07/02/SALF01F16</t>
  </si>
  <si>
    <t>07/02/SALF02F17</t>
  </si>
  <si>
    <t xml:space="preserve">02/02/SALF12F18 </t>
  </si>
  <si>
    <t xml:space="preserve">02/02/SALF11F19 </t>
  </si>
  <si>
    <t xml:space="preserve">02/02/SALF06F20 </t>
  </si>
  <si>
    <t>08/02/SALF11F21</t>
  </si>
  <si>
    <t xml:space="preserve">08/02/SALF11F22 </t>
  </si>
  <si>
    <t>13/02/SALFF23</t>
  </si>
  <si>
    <t>15/02/SALF01F24</t>
  </si>
  <si>
    <t xml:space="preserve">15/02/SALF11F25 </t>
  </si>
  <si>
    <t xml:space="preserve">17/02/SALF07F26 </t>
  </si>
  <si>
    <t xml:space="preserve">17/02/SALF06F27 </t>
  </si>
  <si>
    <t xml:space="preserve">17/02/SALF06F28 </t>
  </si>
  <si>
    <t xml:space="preserve">22/02/SALF07F29 </t>
  </si>
  <si>
    <t xml:space="preserve">22/02/SALF08F30 </t>
  </si>
  <si>
    <t xml:space="preserve">23/02/SALF01F31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</si>
</sst>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(* #,##0.00_);_(* \(#,##0.00\);_(* &quot;-&quot;??_);_(@_)"/>
    <numFmt numFmtId="165" formatCode="_-* #,##0\ _€_-;\-* #,##0\ _€_-;_-* &quot;-&quot;??\ _€_-;_-@_-"/>
    <numFmt numFmtId="166" formatCode="_-* #,##0.0\ _€_-;\-* #,##0.0\ _€_-;_-* &quot;-&quot;??\ _€_-;_-@_-"/>
    <numFmt numFmtId="167" formatCode="#,##0.00\ _A_r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81FFE7"/>
        <bgColor indexed="64"/>
      </patternFill>
    </fill>
    <fill>
      <patternFill patternType="solid">
        <fgColor rgb="FF89F7BD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8FEBA"/>
        <bgColor indexed="64"/>
      </patternFill>
    </fill>
    <fill>
      <patternFill patternType="solid">
        <fgColor theme="5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3" fillId="0" borderId="0" applyFont="0" applyFill="0" applyBorder="0" applyAlignment="0" applyProtection="0"/>
    <xf numFmtId="0" fontId="3" fillId="0" borderId="0"/>
  </cellStyleXfs>
  <cellXfs count="7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right"/>
    </xf>
    <xf numFmtId="2" fontId="2" fillId="0" borderId="2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0" fontId="5" fillId="0" borderId="0" xfId="0" applyFont="1" applyBorder="1"/>
    <xf numFmtId="0" fontId="4" fillId="0" borderId="0" xfId="0" applyFont="1" applyAlignment="1">
      <alignment horizontal="right"/>
    </xf>
    <xf numFmtId="0" fontId="4" fillId="2" borderId="0" xfId="0" applyFont="1" applyFill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 indent="1"/>
    </xf>
    <xf numFmtId="165" fontId="7" fillId="0" borderId="4" xfId="1" applyNumberFormat="1" applyFont="1" applyBorder="1"/>
    <xf numFmtId="14" fontId="8" fillId="4" borderId="4" xfId="2" applyNumberFormat="1" applyFont="1" applyFill="1" applyBorder="1" applyAlignment="1">
      <alignment horizontal="center"/>
    </xf>
    <xf numFmtId="0" fontId="8" fillId="4" borderId="4" xfId="2" applyFont="1" applyFill="1" applyBorder="1" applyAlignment="1">
      <alignment horizontal="center"/>
    </xf>
    <xf numFmtId="0" fontId="7" fillId="0" borderId="0" xfId="0" applyFont="1"/>
    <xf numFmtId="164" fontId="9" fillId="0" borderId="4" xfId="0" applyNumberFormat="1" applyFont="1" applyBorder="1" applyAlignment="1">
      <alignment horizontal="left"/>
    </xf>
    <xf numFmtId="164" fontId="9" fillId="0" borderId="4" xfId="0" applyNumberFormat="1" applyFont="1" applyBorder="1"/>
    <xf numFmtId="165" fontId="8" fillId="5" borderId="4" xfId="3" applyNumberFormat="1" applyFont="1" applyFill="1" applyBorder="1"/>
    <xf numFmtId="165" fontId="8" fillId="0" borderId="4" xfId="3" applyNumberFormat="1" applyFont="1" applyFill="1" applyBorder="1"/>
    <xf numFmtId="14" fontId="7" fillId="6" borderId="4" xfId="4" applyNumberFormat="1" applyFont="1" applyFill="1" applyBorder="1"/>
    <xf numFmtId="164" fontId="7" fillId="6" borderId="4" xfId="4" applyNumberFormat="1" applyFont="1" applyFill="1" applyBorder="1"/>
    <xf numFmtId="165" fontId="7" fillId="6" borderId="4" xfId="3" applyNumberFormat="1" applyFont="1" applyFill="1" applyBorder="1"/>
    <xf numFmtId="43" fontId="7" fillId="6" borderId="4" xfId="1" applyFont="1" applyFill="1" applyBorder="1"/>
    <xf numFmtId="165" fontId="8" fillId="6" borderId="4" xfId="3" applyNumberFormat="1" applyFont="1" applyFill="1" applyBorder="1"/>
    <xf numFmtId="14" fontId="7" fillId="7" borderId="0" xfId="4" applyNumberFormat="1" applyFont="1" applyFill="1" applyBorder="1"/>
    <xf numFmtId="165" fontId="7" fillId="7" borderId="0" xfId="3" applyNumberFormat="1" applyFont="1" applyFill="1" applyBorder="1"/>
    <xf numFmtId="43" fontId="7" fillId="7" borderId="0" xfId="3" applyNumberFormat="1" applyFont="1" applyFill="1" applyBorder="1"/>
    <xf numFmtId="43" fontId="7" fillId="3" borderId="4" xfId="3" applyNumberFormat="1" applyFont="1" applyFill="1" applyBorder="1"/>
    <xf numFmtId="165" fontId="10" fillId="7" borderId="0" xfId="3" applyNumberFormat="1" applyFont="1" applyFill="1" applyBorder="1" applyAlignment="1">
      <alignment horizontal="center" vertical="center"/>
    </xf>
    <xf numFmtId="166" fontId="7" fillId="7" borderId="0" xfId="3" applyNumberFormat="1" applyFont="1" applyFill="1" applyBorder="1"/>
    <xf numFmtId="0" fontId="9" fillId="8" borderId="0" xfId="4" applyFont="1" applyFill="1"/>
    <xf numFmtId="43" fontId="8" fillId="0" borderId="0" xfId="3" applyNumberFormat="1" applyFont="1"/>
    <xf numFmtId="167" fontId="9" fillId="0" borderId="5" xfId="4" applyNumberFormat="1" applyFont="1" applyBorder="1"/>
    <xf numFmtId="167" fontId="9" fillId="0" borderId="6" xfId="4" applyNumberFormat="1" applyFont="1" applyBorder="1"/>
    <xf numFmtId="43" fontId="7" fillId="7" borderId="6" xfId="3" applyNumberFormat="1" applyFont="1" applyFill="1" applyBorder="1"/>
    <xf numFmtId="165" fontId="7" fillId="0" borderId="0" xfId="1" applyNumberFormat="1" applyFont="1"/>
    <xf numFmtId="165" fontId="7" fillId="0" borderId="7" xfId="1" applyNumberFormat="1" applyFont="1" applyBorder="1"/>
    <xf numFmtId="165" fontId="7" fillId="0" borderId="8" xfId="1" applyNumberFormat="1" applyFont="1" applyBorder="1"/>
    <xf numFmtId="165" fontId="7" fillId="0" borderId="9" xfId="1" applyNumberFormat="1" applyFont="1" applyBorder="1"/>
    <xf numFmtId="165" fontId="7" fillId="0" borderId="10" xfId="1" applyNumberFormat="1" applyFont="1" applyBorder="1"/>
    <xf numFmtId="165" fontId="7" fillId="0" borderId="11" xfId="1" applyNumberFormat="1" applyFont="1" applyBorder="1"/>
    <xf numFmtId="165" fontId="7" fillId="0" borderId="12" xfId="1" applyNumberFormat="1" applyFont="1" applyBorder="1"/>
    <xf numFmtId="43" fontId="8" fillId="0" borderId="13" xfId="3" applyNumberFormat="1" applyFont="1" applyBorder="1"/>
    <xf numFmtId="43" fontId="7" fillId="7" borderId="14" xfId="3" applyNumberFormat="1" applyFont="1" applyFill="1" applyBorder="1"/>
    <xf numFmtId="14" fontId="7" fillId="7" borderId="7" xfId="4" applyNumberFormat="1" applyFont="1" applyFill="1" applyBorder="1"/>
    <xf numFmtId="14" fontId="7" fillId="7" borderId="15" xfId="4" applyNumberFormat="1" applyFont="1" applyFill="1" applyBorder="1"/>
    <xf numFmtId="165" fontId="7" fillId="7" borderId="15" xfId="3" applyNumberFormat="1" applyFont="1" applyFill="1" applyBorder="1"/>
    <xf numFmtId="43" fontId="7" fillId="7" borderId="15" xfId="3" applyNumberFormat="1" applyFont="1" applyFill="1" applyBorder="1"/>
    <xf numFmtId="43" fontId="7" fillId="7" borderId="8" xfId="3" applyNumberFormat="1" applyFont="1" applyFill="1" applyBorder="1"/>
    <xf numFmtId="14" fontId="7" fillId="7" borderId="9" xfId="4" applyNumberFormat="1" applyFont="1" applyFill="1" applyBorder="1"/>
    <xf numFmtId="165" fontId="7" fillId="7" borderId="10" xfId="3" applyNumberFormat="1" applyFont="1" applyFill="1" applyBorder="1"/>
    <xf numFmtId="14" fontId="7" fillId="7" borderId="11" xfId="4" applyNumberFormat="1" applyFont="1" applyFill="1" applyBorder="1"/>
    <xf numFmtId="165" fontId="7" fillId="7" borderId="16" xfId="3" applyNumberFormat="1" applyFont="1" applyFill="1" applyBorder="1"/>
    <xf numFmtId="166" fontId="7" fillId="7" borderId="16" xfId="3" applyNumberFormat="1" applyFont="1" applyFill="1" applyBorder="1"/>
    <xf numFmtId="165" fontId="7" fillId="7" borderId="12" xfId="3" applyNumberFormat="1" applyFont="1" applyFill="1" applyBorder="1"/>
    <xf numFmtId="43" fontId="10" fillId="7" borderId="15" xfId="3" applyFont="1" applyFill="1" applyBorder="1"/>
    <xf numFmtId="165" fontId="7" fillId="0" borderId="0" xfId="1" applyNumberFormat="1" applyFont="1" applyAlignment="1">
      <alignment horizontal="center"/>
    </xf>
    <xf numFmtId="0" fontId="1" fillId="2" borderId="0" xfId="0" applyFont="1" applyFill="1"/>
    <xf numFmtId="14" fontId="0" fillId="0" borderId="0" xfId="0" applyNumberFormat="1" applyFont="1" applyAlignment="1">
      <alignment horizontal="center"/>
    </xf>
    <xf numFmtId="0" fontId="0" fillId="2" borderId="0" xfId="0" applyFont="1" applyFill="1" applyBorder="1"/>
    <xf numFmtId="2" fontId="0" fillId="0" borderId="0" xfId="0" applyNumberFormat="1" applyFont="1" applyAlignment="1">
      <alignment horizontal="center"/>
    </xf>
    <xf numFmtId="0" fontId="0" fillId="0" borderId="0" xfId="0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0" fillId="2" borderId="0" xfId="0" applyFont="1" applyFill="1" applyBorder="1" applyAlignment="1">
      <alignment horizontal="left"/>
    </xf>
    <xf numFmtId="2" fontId="0" fillId="2" borderId="0" xfId="1" applyNumberFormat="1" applyFont="1" applyFill="1" applyBorder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14" fontId="0" fillId="2" borderId="0" xfId="0" applyNumberFormat="1" applyFont="1" applyFill="1" applyAlignment="1">
      <alignment horizontal="center"/>
    </xf>
    <xf numFmtId="0" fontId="0" fillId="2" borderId="0" xfId="0" applyFont="1" applyFill="1" applyAlignment="1">
      <alignment horizontal="left"/>
    </xf>
    <xf numFmtId="2" fontId="0" fillId="2" borderId="0" xfId="0" applyNumberFormat="1" applyFont="1" applyFill="1" applyAlignment="1">
      <alignment horizontal="center"/>
    </xf>
    <xf numFmtId="0" fontId="0" fillId="0" borderId="0" xfId="0" applyFont="1"/>
  </cellXfs>
  <cellStyles count="5">
    <cellStyle name="Comma 3" xfId="3"/>
    <cellStyle name="Milliers" xfId="1" builtinId="3"/>
    <cellStyle name="Normal" xfId="0" builtinId="0"/>
    <cellStyle name="Normal 2" xfId="4"/>
    <cellStyle name="Normal_Total expenses by date" xfId="2"/>
  </cellStyles>
  <dxfs count="0"/>
  <tableStyles count="0" defaultTableStyle="TableStyleMedium2" defaultPivotStyle="PivotStyleLight16"/>
  <colors>
    <mruColors>
      <color rgb="FFF8FE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sus Salf" refreshedDate="42811.461529282409" createdVersion="5" refreshedVersion="5" minRefreshableVersion="3" recordCount="102">
  <cacheSource type="worksheet">
    <worksheetSource ref="A1:G1048576" sheet="DATAFEV17"/>
  </cacheSource>
  <cacheFields count="7">
    <cacheField name="Date" numFmtId="0">
      <sharedItems containsDate="1" containsBlank="1" containsMixedTypes="1" minDate="2017-02-01T00:00:00" maxDate="2017-03-01T00:00:00"/>
    </cacheField>
    <cacheField name="Détails" numFmtId="0">
      <sharedItems containsBlank="1"/>
    </cacheField>
    <cacheField name="Type Personnel (salaires, impots, securité sociale) - Bonus/ Lawyer Bonus ( bonus avocat, indicateur, personnel) -Travel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" numFmtId="0">
      <sharedItems containsBlank="1" count="27">
        <s v="Transport"/>
        <s v="Rent &amp; Utilities"/>
        <s v="Bank charges"/>
        <s v=" Bonus"/>
        <s v="Transfer fees"/>
        <s v="Lawyer fees"/>
        <s v="Trust building"/>
        <s v="Services"/>
        <s v="Bonus"/>
        <s v="Telephone"/>
        <s v="Office Materials"/>
        <s v="TravelExpenses"/>
        <s v=" Personnel"/>
        <s v="Personnel"/>
        <s v="Internet"/>
        <s v="Equipment"/>
        <s v="Travel subsistence"/>
        <s v="Transfer fee"/>
        <m/>
        <s v=" Jail Visits" u="1"/>
        <s v=" Lawyer fees" u="1"/>
        <s v="Office Material" u="1"/>
        <s v="TravelExpenses " u="1"/>
        <s v=" Trust building" u="1"/>
        <s v=" " u="1"/>
        <s v="Telephon" u="1"/>
        <s v="Flight" u="1"/>
      </sharedItems>
    </cacheField>
    <cacheField name="Department (Investigations, Legal, Operations, Media, Management ,Office ,  Animal Care, Policy &amp; External Relations ( Frais de voyages à l'etranger, missions en dehors du projet) , Team Building ( Repas de l'equipe, faire une excursion)" numFmtId="0">
      <sharedItems containsBlank="1" count="10">
        <s v="Office"/>
        <s v="Management"/>
        <s v="Legal"/>
        <s v="Investigations"/>
        <m/>
        <s v="Operations" u="1"/>
        <s v=" Investigations" u="1"/>
        <s v="Media" u="1"/>
        <s v=" Management" u="1"/>
        <s v="Bonus" u="1"/>
      </sharedItems>
    </cacheField>
    <cacheField name="spent" numFmtId="2">
      <sharedItems containsString="0" containsBlank="1" containsNumber="1" containsInteger="1" minValue="1000" maxValue="2566432"/>
    </cacheField>
    <cacheField name="nom" numFmtId="0">
      <sharedItems containsBlank="1"/>
    </cacheField>
    <cacheField name="donor" numFmtId="0">
      <sharedItems containsBlank="1" count="7">
        <s v="USFWS EAGLE2"/>
        <s v="BONDERMAN 6"/>
        <m/>
        <s v="BONDERMAN 5" u="1"/>
        <s v="USFWS EAGLE1" u="1"/>
        <s v="BORNFREE" u="1"/>
        <s v="BONDERMAN 4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sus Salf" refreshedDate="42873.643841319441" createdVersion="4" refreshedVersion="5" minRefreshableVersion="3" recordCount="107">
  <cacheSource type="worksheet">
    <worksheetSource ref="A1:I1048576" sheet="DATAFEV17"/>
  </cacheSource>
  <cacheFields count="9">
    <cacheField name="Date" numFmtId="0">
      <sharedItems containsDate="1" containsBlank="1" containsMixedTypes="1" minDate="2017-02-01T00:00:00" maxDate="2017-03-01T00:00:00"/>
    </cacheField>
    <cacheField name="Détails" numFmtId="0">
      <sharedItems containsBlank="1"/>
    </cacheField>
    <cacheField name="Type Personnel (salaires, impots, securité sociale) - Bonus/ Lawyer Bonus ( bonus avocat, indicateur, personnel) -Travel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" numFmtId="0">
      <sharedItems containsBlank="1"/>
    </cacheField>
    <cacheField name="Department (Investigations, Legal, Operations, Media, Management ,Office ,  Animal Care, Policy &amp; External Relations ( Frais de voyages à l'etranger, missions en dehors du projet) , Team Building ( Repas de l'equipe, faire une excursion)" numFmtId="0">
      <sharedItems containsBlank="1"/>
    </cacheField>
    <cacheField name="spent" numFmtId="2">
      <sharedItems containsBlank="1" containsMixedTypes="1" containsNumber="1" containsInteger="1" minValue="1000" maxValue="2566432"/>
    </cacheField>
    <cacheField name="nom" numFmtId="0">
      <sharedItems containsBlank="1" count="19">
        <s v="Michel"/>
        <s v="SGBS"/>
        <s v="Cécile"/>
        <s v="charlotte"/>
        <s v="E3"/>
        <s v="E4"/>
        <s v="E11"/>
        <s v="E6"/>
        <s v="E5"/>
        <m/>
        <s v="Lucas" u="1"/>
        <s v="Cecile" u="1"/>
        <s v="E2" u="1"/>
        <s v="seynabou" u="1"/>
        <s v="Alioune" u="1"/>
        <s v="Alain" u="1"/>
        <s v="CBAO" u="1"/>
        <s v="Mody" u="1"/>
        <s v="danielle" u="1"/>
      </sharedItems>
    </cacheField>
    <cacheField name="donor" numFmtId="0">
      <sharedItems containsBlank="1"/>
    </cacheField>
    <cacheField name="number" numFmtId="0">
      <sharedItems containsBlank="1"/>
    </cacheField>
    <cacheField name="factur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2">
  <r>
    <d v="2017-02-01T00:00:00"/>
    <s v="Transport michel diverses courses de ville"/>
    <x v="0"/>
    <x v="0"/>
    <n v="9500"/>
    <s v="Michel"/>
    <x v="0"/>
  </r>
  <r>
    <d v="2017-02-01T00:00:00"/>
    <s v="Loyer bureau fév17"/>
    <x v="1"/>
    <x v="0"/>
    <n v="233100"/>
    <s v="SGBS"/>
    <x v="0"/>
  </r>
  <r>
    <d v="2017-02-01T00:00:00"/>
    <s v="Frais de redevance carte"/>
    <x v="2"/>
    <x v="0"/>
    <n v="70200"/>
    <s v="SGBS"/>
    <x v="0"/>
  </r>
  <r>
    <d v="2017-02-02T00:00:00"/>
    <s v="Transport michel diverses courses de ville"/>
    <x v="0"/>
    <x v="0"/>
    <n v="10000"/>
    <s v="Michel"/>
    <x v="0"/>
  </r>
  <r>
    <d v="2017-02-02T00:00:00"/>
    <s v="Transport michel castors - bureau"/>
    <x v="0"/>
    <x v="0"/>
    <n v="1500"/>
    <s v="Michel"/>
    <x v="0"/>
  </r>
  <r>
    <d v="2017-02-02T00:00:00"/>
    <s v="bonus logement cécile Février-Mars17/cécile"/>
    <x v="3"/>
    <x v="1"/>
    <n v="700000"/>
    <s v="Cécile"/>
    <x v="0"/>
  </r>
  <r>
    <d v="2017-02-02T00:00:00"/>
    <s v="bonus logement charlotte Février-Mars17/charlotte"/>
    <x v="3"/>
    <x v="1"/>
    <n v="700000"/>
    <s v="charlotte"/>
    <x v="0"/>
  </r>
  <r>
    <d v="2017-02-02T00:00:00"/>
    <s v="Transport ville-bureau-tribunal-bureau/cécile"/>
    <x v="0"/>
    <x v="0"/>
    <n v="4000"/>
    <s v="Cécile"/>
    <x v="0"/>
  </r>
  <r>
    <d v="2017-02-02T00:00:00"/>
    <s v="Transport aéroport-bureau/charlotte"/>
    <x v="0"/>
    <x v="1"/>
    <n v="4000"/>
    <s v="charlotte"/>
    <x v="0"/>
  </r>
  <r>
    <d v="2017-02-02T00:00:00"/>
    <s v="Frais envoi western union/charlotte cote d ivoire"/>
    <x v="4"/>
    <x v="0"/>
    <n v="5200"/>
    <s v="charlotte"/>
    <x v="0"/>
  </r>
  <r>
    <d v="2017-02-02T00:00:00"/>
    <s v="Prestation juriste/Mohamet FALL"/>
    <x v="5"/>
    <x v="2"/>
    <n v="300000"/>
    <s v="SGBS"/>
    <x v="0"/>
  </r>
  <r>
    <d v="2017-02-02T00:00:00"/>
    <s v="Solde Honoraire Avocat/maitre Cissé/affaire Oiseaux Espagnol"/>
    <x v="5"/>
    <x v="2"/>
    <n v="350000"/>
    <s v="SGBS"/>
    <x v="0"/>
  </r>
  <r>
    <d v="2017-02-02T00:00:00"/>
    <s v="Transport global/invest du 02/02/ au 03/02/dakar/E3"/>
    <x v="0"/>
    <x v="3"/>
    <n v="10000"/>
    <s v="E3"/>
    <x v="1"/>
  </r>
  <r>
    <d v="2017-02-02T00:00:00"/>
    <s v="Achat de raffraichissement et repas/investigat° du 02/02au/E3"/>
    <x v="6"/>
    <x v="3"/>
    <n v="5000"/>
    <s v="E3"/>
    <x v="1"/>
  </r>
  <r>
    <d v="2017-02-02T00:00:00"/>
    <s v="Transport global/invest du 02/02/ au 03/02/dakar/E4"/>
    <x v="0"/>
    <x v="3"/>
    <n v="9000"/>
    <s v="E4"/>
    <x v="1"/>
  </r>
  <r>
    <d v="2017-02-02T00:00:00"/>
    <s v="Achat de raffraichissement et repas/investigat° du 02/02au/E4"/>
    <x v="6"/>
    <x v="3"/>
    <n v="5000"/>
    <s v="E4"/>
    <x v="1"/>
  </r>
  <r>
    <d v="2017-02-03T00:00:00"/>
    <s v="Transport michel -samedi"/>
    <x v="0"/>
    <x v="0"/>
    <n v="2000"/>
    <s v="Michel"/>
    <x v="0"/>
  </r>
  <r>
    <d v="2017-02-03T00:00:00"/>
    <s v="Mise en fonction téléphone Charlotte"/>
    <x v="7"/>
    <x v="0"/>
    <n v="10000"/>
    <s v="charlotte"/>
    <x v="0"/>
  </r>
  <r>
    <d v="2017-02-03T00:00:00"/>
    <s v="prestation femme de ménage"/>
    <x v="7"/>
    <x v="0"/>
    <n v="108600"/>
    <s v="SGBS"/>
    <x v="0"/>
  </r>
  <r>
    <d v="2017-02-03T00:00:00"/>
    <s v="Bonus comptabilité"/>
    <x v="8"/>
    <x v="0"/>
    <n v="200000"/>
    <s v="SGBS"/>
    <x v="0"/>
  </r>
  <r>
    <d v="2017-02-06T00:00:00"/>
    <s v="Transport Taxi  bureau-ambassa-Dic-bureau"/>
    <x v="0"/>
    <x v="0"/>
    <n v="5500"/>
    <s v="Cécile"/>
    <x v="0"/>
  </r>
  <r>
    <d v="2017-02-06T00:00:00"/>
    <s v="Seeddo 2iéme quinzaine Janvier 17"/>
    <x v="9"/>
    <x v="0"/>
    <n v="235500"/>
    <s v="Michel"/>
    <x v="0"/>
  </r>
  <r>
    <d v="2017-02-06T00:00:00"/>
    <s v="Achat divers fourniture de bureau"/>
    <x v="10"/>
    <x v="0"/>
    <n v="34907"/>
    <s v="Michel"/>
    <x v="0"/>
  </r>
  <r>
    <d v="2017-02-06T00:00:00"/>
    <s v="Frais de visa cécile/Cameroun"/>
    <x v="11"/>
    <x v="1"/>
    <n v="51000"/>
    <s v="Cécile"/>
    <x v="0"/>
  </r>
  <r>
    <d v="2017-02-06T00:00:00"/>
    <s v="Transport Pr visa /Cécile"/>
    <x v="0"/>
    <x v="0"/>
    <n v="4000"/>
    <s v="Cécile"/>
    <x v="0"/>
  </r>
  <r>
    <d v="2017-02-06T00:00:00"/>
    <s v="Transport michel diverses courses de ville"/>
    <x v="0"/>
    <x v="0"/>
    <n v="5000"/>
    <s v="Michel"/>
    <x v="0"/>
  </r>
  <r>
    <d v="2017-02-06T00:00:00"/>
    <s v="Transport E11 /Achat buro-orange-buro"/>
    <x v="0"/>
    <x v="0"/>
    <n v="3000"/>
    <s v="E11"/>
    <x v="0"/>
  </r>
  <r>
    <d v="2017-02-06T00:00:00"/>
    <s v="Achat Puce Orange"/>
    <x v="10"/>
    <x v="0"/>
    <n v="1000"/>
    <s v="Cécile"/>
    <x v="0"/>
  </r>
  <r>
    <d v="2017-02-06T00:00:00"/>
    <s v="Frais Edition Extrait compte"/>
    <x v="2"/>
    <x v="0"/>
    <n v="8775"/>
    <s v="SGBS"/>
    <x v="0"/>
  </r>
  <r>
    <d v="2017-02-07T00:00:00"/>
    <s v="Frais de visa charlotte/guinée"/>
    <x v="11"/>
    <x v="1"/>
    <n v="70000"/>
    <s v="charlotte"/>
    <x v="0"/>
  </r>
  <r>
    <d v="2017-02-07T00:00:00"/>
    <s v="Bonus Loyer Cécile Fév et Mars"/>
    <x v="8"/>
    <x v="1"/>
    <n v="500000"/>
    <s v="Cécile"/>
    <x v="0"/>
  </r>
  <r>
    <d v="2017-02-07T00:00:00"/>
    <s v="Transport Taxi  bureau-ambassa-ministére-bureau"/>
    <x v="0"/>
    <x v="1"/>
    <n v="9000"/>
    <s v="charlotte"/>
    <x v="0"/>
  </r>
  <r>
    <d v="2017-02-07T00:00:00"/>
    <s v="Transport Taxi  bureau-ville-ville-bureau"/>
    <x v="0"/>
    <x v="1"/>
    <n v="10000"/>
    <s v="Cécile"/>
    <x v="0"/>
  </r>
  <r>
    <d v="2017-02-07T00:00:00"/>
    <s v="Transport michel -buro-impots-css-inspect°-buro"/>
    <x v="0"/>
    <x v="0"/>
    <n v="7000"/>
    <s v="Michel"/>
    <x v="0"/>
  </r>
  <r>
    <d v="2017-02-07T00:00:00"/>
    <s v="Transport global/invest du 02/02/ au 03/02/dakar/E3"/>
    <x v="0"/>
    <x v="3"/>
    <n v="13500"/>
    <s v="E3"/>
    <x v="1"/>
  </r>
  <r>
    <d v="2017-02-07T00:00:00"/>
    <s v="Achat de raffraichissement et repas/investigat° du 02/02au/E3"/>
    <x v="6"/>
    <x v="3"/>
    <n v="3000"/>
    <s v="E3"/>
    <x v="1"/>
  </r>
  <r>
    <d v="2017-02-07T00:00:00"/>
    <s v="Transport global/invest du 02/02/ au 03/02/dakar/E4"/>
    <x v="0"/>
    <x v="3"/>
    <n v="12800"/>
    <s v="E4"/>
    <x v="1"/>
  </r>
  <r>
    <d v="2017-02-07T00:00:00"/>
    <s v="Achat de raffraichissement et repas/investigat° du 02/02au/E4"/>
    <x v="6"/>
    <x v="3"/>
    <n v="5000"/>
    <s v="E4"/>
    <x v="1"/>
  </r>
  <r>
    <d v="2017-02-07T00:00:00"/>
    <s v="Solde indemnité de fin de contrat E6/stagiaire"/>
    <x v="12"/>
    <x v="3"/>
    <n v="20700"/>
    <s v="E6"/>
    <x v="1"/>
  </r>
  <r>
    <d v="2017-02-07T00:00:00"/>
    <s v="Solde indemnité de fin de contrat E5/stagiaire"/>
    <x v="12"/>
    <x v="3"/>
    <n v="20700"/>
    <s v="E5"/>
    <x v="1"/>
  </r>
  <r>
    <d v="2017-02-07T00:00:00"/>
    <s v="Transport global 3 jours /Démarche Administrative"/>
    <x v="0"/>
    <x v="0"/>
    <n v="20000"/>
    <s v="Michel"/>
    <x v="0"/>
  </r>
  <r>
    <d v="2017-02-08T00:00:00"/>
    <s v="Régularisation Ipres 2015 et 2016"/>
    <x v="13"/>
    <x v="0"/>
    <n v="2566432"/>
    <s v="SGBS"/>
    <x v="1"/>
  </r>
  <r>
    <d v="2017-02-08T00:00:00"/>
    <s v="Transport  /Cécile-buro-ville-buro"/>
    <x v="0"/>
    <x v="0"/>
    <n v="5500"/>
    <s v="Cécile"/>
    <x v="0"/>
  </r>
  <r>
    <d v="2017-02-08T00:00:00"/>
    <s v="Transport huissier 2 jours ville-buro-ville"/>
    <x v="0"/>
    <x v="0"/>
    <n v="10000"/>
    <s v="Cécile"/>
    <x v="0"/>
  </r>
  <r>
    <d v="2017-02-08T00:00:00"/>
    <s v="Droit d'enregistrement statut de l'association"/>
    <x v="12"/>
    <x v="0"/>
    <n v="31000"/>
    <s v="SGBS"/>
    <x v="0"/>
  </r>
  <r>
    <d v="2017-02-08T00:00:00"/>
    <s v="Droit d'enregistrement contrat de location"/>
    <x v="12"/>
    <x v="0"/>
    <n v="66000"/>
    <s v="SGBS"/>
    <x v="0"/>
  </r>
  <r>
    <d v="2017-02-09T00:00:00"/>
    <s v="Transport  /Cécile-buro-banque-buro"/>
    <x v="0"/>
    <x v="0"/>
    <n v="3000"/>
    <s v="Cécile"/>
    <x v="0"/>
  </r>
  <r>
    <d v="2017-02-09T00:00:00"/>
    <s v="Transport michel maison-ambassade guiné-impot-ipres-bureau"/>
    <x v="0"/>
    <x v="0"/>
    <n v="7000"/>
    <s v="Michel"/>
    <x v="0"/>
  </r>
  <r>
    <d v="2017-02-09T00:00:00"/>
    <s v="Transport michel diverses courses de ville"/>
    <x v="0"/>
    <x v="0"/>
    <n v="5000"/>
    <s v="Michel"/>
    <x v="0"/>
  </r>
  <r>
    <d v="2017-02-10T00:00:00"/>
    <s v="Transport michel maison-CCS-impot-ipres-bureau"/>
    <x v="0"/>
    <x v="0"/>
    <n v="6000"/>
    <s v="Michel"/>
    <x v="0"/>
  </r>
  <r>
    <d v="2017-02-10T00:00:00"/>
    <s v="Transport charlotte buro- aéroport/dakar"/>
    <x v="0"/>
    <x v="1"/>
    <n v="5000"/>
    <s v="charlotte"/>
    <x v="0"/>
  </r>
  <r>
    <d v="2017-02-10T00:00:00"/>
    <s v="Transport michel /Démarche Administrative"/>
    <x v="0"/>
    <x v="0"/>
    <n v="6000"/>
    <s v="Michel"/>
    <x v="0"/>
  </r>
  <r>
    <d v="2017-02-10T00:00:00"/>
    <s v="Transport global/invest du 10/02/ au 11/02/dakar/E3"/>
    <x v="0"/>
    <x v="3"/>
    <n v="17000"/>
    <s v="E3"/>
    <x v="1"/>
  </r>
  <r>
    <d v="2017-02-10T00:00:00"/>
    <s v="Transport global/invest du 10/02/ au 11/02/dakar/E4"/>
    <x v="0"/>
    <x v="3"/>
    <n v="20000"/>
    <s v="E4"/>
    <x v="1"/>
  </r>
  <r>
    <d v="2017-02-13T00:00:00"/>
    <s v="Avance /salaire michel"/>
    <x v="12"/>
    <x v="0"/>
    <n v="50000"/>
    <s v="Michel"/>
    <x v="0"/>
  </r>
  <r>
    <d v="2017-02-13T00:00:00"/>
    <s v="Transport michel semaines (5jrs)"/>
    <x v="0"/>
    <x v="0"/>
    <n v="12500"/>
    <s v="Michel"/>
    <x v="1"/>
  </r>
  <r>
    <d v="2017-02-13T00:00:00"/>
    <s v="internet bureau février 2017"/>
    <x v="14"/>
    <x v="0"/>
    <n v="29000"/>
    <s v="Michel"/>
    <x v="0"/>
  </r>
  <r>
    <d v="2017-02-13T00:00:00"/>
    <s v="Transport règlement internet en ville Aller/Retour"/>
    <x v="0"/>
    <x v="0"/>
    <n v="6000"/>
    <s v="Michel"/>
    <x v="1"/>
  </r>
  <r>
    <d v="2017-02-13T00:00:00"/>
    <s v="Avance /salaire cécile"/>
    <x v="12"/>
    <x v="0"/>
    <n v="350000"/>
    <s v="Michel"/>
    <x v="1"/>
  </r>
  <r>
    <d v="2017-02-13T00:00:00"/>
    <s v="Transport michel maison-CCS-impot-ipres-bureau"/>
    <x v="0"/>
    <x v="0"/>
    <n v="6000"/>
    <s v="Michel"/>
    <x v="1"/>
  </r>
  <r>
    <d v="2017-02-13T00:00:00"/>
    <s v="Transport michel maison-CCS-ipres-bureau"/>
    <x v="0"/>
    <x v="0"/>
    <n v="5000"/>
    <s v="Michel"/>
    <x v="1"/>
  </r>
  <r>
    <d v="2017-02-13T00:00:00"/>
    <s v="Transport cecile bureau-ipres-bureau"/>
    <x v="0"/>
    <x v="0"/>
    <n v="4000"/>
    <s v="Cécile"/>
    <x v="1"/>
  </r>
  <r>
    <d v="2017-02-14T00:00:00"/>
    <s v="Transport cecile bureau-ambassade-bureau"/>
    <x v="0"/>
    <x v="0"/>
    <n v="4000"/>
    <s v="Cécile"/>
    <x v="1"/>
  </r>
  <r>
    <d v="2017-02-14T00:00:00"/>
    <s v="Transport cecile bureau-bip-bureau"/>
    <x v="0"/>
    <x v="0"/>
    <n v="4000"/>
    <s v="Cécile"/>
    <x v="1"/>
  </r>
  <r>
    <d v="2017-02-14T00:00:00"/>
    <s v="Transport /prospection/courtier"/>
    <x v="0"/>
    <x v="0"/>
    <n v="4000"/>
    <s v="Cécile"/>
    <x v="1"/>
  </r>
  <r>
    <d v="2017-02-15T00:00:00"/>
    <s v="Achat appareil photos canon"/>
    <x v="15"/>
    <x v="0"/>
    <n v="66070"/>
    <s v="Cécile"/>
    <x v="1"/>
  </r>
  <r>
    <d v="2017-02-15T00:00:00"/>
    <s v="Achat porte cartes visite"/>
    <x v="10"/>
    <x v="0"/>
    <n v="7260"/>
    <s v="Cécile"/>
    <x v="0"/>
  </r>
  <r>
    <d v="2017-02-15T00:00:00"/>
    <s v="Transport sur achat/fourniture de bureau /E3"/>
    <x v="0"/>
    <x v="0"/>
    <n v="4000"/>
    <s v="E3"/>
    <x v="1"/>
  </r>
  <r>
    <d v="2017-02-15T00:00:00"/>
    <s v="Seeddo 1iére quinzaine février 17"/>
    <x v="14"/>
    <x v="0"/>
    <n v="127500"/>
    <s v="Michel"/>
    <x v="1"/>
  </r>
  <r>
    <d v="2017-02-15T00:00:00"/>
    <s v="Transport  semaine (3jrs) /E3"/>
    <x v="0"/>
    <x v="3"/>
    <n v="7500"/>
    <s v="E3"/>
    <x v="1"/>
  </r>
  <r>
    <d v="2017-02-15T00:00:00"/>
    <s v="Transport  semaine (3jrs) /E4"/>
    <x v="0"/>
    <x v="3"/>
    <n v="6000"/>
    <s v="E4"/>
    <x v="1"/>
  </r>
  <r>
    <d v="2017-02-16T00:00:00"/>
    <s v="Transport cecile bureau-ipres-bureau"/>
    <x v="0"/>
    <x v="0"/>
    <n v="4000"/>
    <s v="Cécile"/>
    <x v="1"/>
  </r>
  <r>
    <d v="2017-02-16T00:00:00"/>
    <s v="Transport michel maison-CCS-impot-ipres-bureau"/>
    <x v="0"/>
    <x v="0"/>
    <n v="5000"/>
    <s v="Michel"/>
    <x v="1"/>
  </r>
  <r>
    <s v="17//02/2017"/>
    <s v="Transport global/invest du 20/02/ au 25/02/Kédougou/E3"/>
    <x v="0"/>
    <x v="3"/>
    <n v="130000"/>
    <s v="E3"/>
    <x v="1"/>
  </r>
  <r>
    <d v="2017-02-17T00:00:00"/>
    <s v="Herbergement /4 nuitées/investigat°/Kédougou/E3"/>
    <x v="16"/>
    <x v="3"/>
    <n v="52000"/>
    <s v="E3"/>
    <x v="1"/>
  </r>
  <r>
    <d v="2017-02-17T00:00:00"/>
    <s v="Prime de panier 5 jours/investigat°/Kédougou/E3"/>
    <x v="16"/>
    <x v="3"/>
    <n v="25000"/>
    <s v="E3"/>
    <x v="1"/>
  </r>
  <r>
    <s v="17//02/2017"/>
    <s v="Transport global/invest du 20/02/ au 25/02/Kédougou/E4"/>
    <x v="0"/>
    <x v="3"/>
    <n v="130000"/>
    <s v="E4"/>
    <x v="1"/>
  </r>
  <r>
    <d v="2017-02-17T00:00:00"/>
    <s v="Herbergement /4 nuitées/investigat°/Kédougou/E4"/>
    <x v="16"/>
    <x v="3"/>
    <n v="52000"/>
    <s v="E4"/>
    <x v="1"/>
  </r>
  <r>
    <d v="2017-02-17T00:00:00"/>
    <s v="Prime de panier 5 jours/investigat°/Kédougou/E4"/>
    <x v="16"/>
    <x v="3"/>
    <n v="25000"/>
    <s v="E4"/>
    <x v="1"/>
  </r>
  <r>
    <d v="2017-02-17T00:00:00"/>
    <s v="Achat timbre/pr droit d'enregistrement"/>
    <x v="12"/>
    <x v="0"/>
    <n v="4000"/>
    <s v="Michel"/>
    <x v="1"/>
  </r>
  <r>
    <d v="2017-02-17T00:00:00"/>
    <s v="Transport michel maison-CCS-ipres-bureau"/>
    <x v="0"/>
    <x v="0"/>
    <n v="5000"/>
    <s v="Michel"/>
    <x v="1"/>
  </r>
  <r>
    <d v="2017-02-17T00:00:00"/>
    <s v="Transport cecile bureau-aéroport/pour voyage cameroune"/>
    <x v="0"/>
    <x v="0"/>
    <n v="20000"/>
    <s v="Cécile"/>
    <x v="1"/>
  </r>
  <r>
    <d v="2017-02-17T00:00:00"/>
    <s v="Régularisation caisse sécurité sociale 2015 et 2016"/>
    <x v="13"/>
    <x v="0"/>
    <n v="419580"/>
    <s v="SGBS"/>
    <x v="1"/>
  </r>
  <r>
    <d v="2017-02-17T00:00:00"/>
    <s v="Transport michel bureau-sgbs-bureau"/>
    <x v="0"/>
    <x v="0"/>
    <n v="2000"/>
    <s v="Michel"/>
    <x v="1"/>
  </r>
  <r>
    <d v="2017-02-20T00:00:00"/>
    <s v="Transport michel semaines (5jrs)"/>
    <x v="0"/>
    <x v="0"/>
    <n v="12500"/>
    <s v="Michel"/>
    <x v="1"/>
  </r>
  <r>
    <d v="2017-02-20T00:00:00"/>
    <s v="Transport michel maison-caisse de sécurité sociale-bureau"/>
    <x v="0"/>
    <x v="0"/>
    <n v="4000"/>
    <s v="Michel"/>
    <x v="1"/>
  </r>
  <r>
    <d v="2017-02-20T00:00:00"/>
    <s v="Transport michel bureau-sgbs-aéroport-bureau"/>
    <x v="0"/>
    <x v="0"/>
    <n v="6000"/>
    <s v="Michel"/>
    <x v="1"/>
  </r>
  <r>
    <d v="2017-02-21T00:00:00"/>
    <s v="Transport michel bureau-ville-Avocat-Aérop-bureau"/>
    <x v="0"/>
    <x v="0"/>
    <n v="8000"/>
    <s v="Michel"/>
    <x v="1"/>
  </r>
  <r>
    <d v="2017-02-22T00:00:00"/>
    <s v="Frais Wari/envoi budget à E3/Investigation"/>
    <x v="17"/>
    <x v="0"/>
    <n v="3200"/>
    <s v="E3"/>
    <x v="1"/>
  </r>
  <r>
    <d v="2017-02-22T00:00:00"/>
    <s v="Frais Wari/envoi budget à E4/Investigation"/>
    <x v="17"/>
    <x v="0"/>
    <n v="3200"/>
    <s v="E4"/>
    <x v="1"/>
  </r>
  <r>
    <d v="2017-02-23T00:00:00"/>
    <s v="Frais de transport Meubles et bureau/Charlotte"/>
    <x v="0"/>
    <x v="1"/>
    <n v="30000"/>
    <s v="charlotte"/>
    <x v="1"/>
  </r>
  <r>
    <d v="2017-02-23T00:00:00"/>
    <s v="Transport michel maison-ville-senelec-inspect°-bureau"/>
    <x v="0"/>
    <x v="0"/>
    <n v="6000"/>
    <s v="Michel"/>
    <x v="1"/>
  </r>
  <r>
    <d v="2017-02-27T00:00:00"/>
    <s v="Transport michel semaines (5jrs)"/>
    <x v="0"/>
    <x v="0"/>
    <n v="12500"/>
    <s v="Michel"/>
    <x v="1"/>
  </r>
  <r>
    <d v="2017-02-27T00:00:00"/>
    <s v="Transport  semaine (3jrs) /E4"/>
    <x v="0"/>
    <x v="3"/>
    <n v="4000"/>
    <s v="E4"/>
    <x v="1"/>
  </r>
  <r>
    <d v="2017-02-27T00:00:00"/>
    <s v="Transport  semaine (3jrs) /E3"/>
    <x v="0"/>
    <x v="3"/>
    <n v="5000"/>
    <s v="E3"/>
    <x v="1"/>
  </r>
  <r>
    <d v="2017-02-27T00:00:00"/>
    <s v="Transport Charlotte-aéroport-bureau/Aller-Retour "/>
    <x v="0"/>
    <x v="1"/>
    <n v="10000"/>
    <s v="charlotte"/>
    <x v="1"/>
  </r>
  <r>
    <d v="2017-02-27T00:00:00"/>
    <s v="Transport/nuit- Michel-maison-aéropor-bureau-maison/nuit"/>
    <x v="0"/>
    <x v="0"/>
    <n v="15000"/>
    <s v="Michel"/>
    <x v="1"/>
  </r>
  <r>
    <d v="2017-02-28T00:00:00"/>
    <s v="Salaire Michel Fév 17l "/>
    <x v="13"/>
    <x v="0"/>
    <n v="230000"/>
    <s v="SGBS"/>
    <x v="1"/>
  </r>
  <r>
    <d v="2017-02-28T00:00:00"/>
    <s v="Salaire E3 Fév 17l "/>
    <x v="13"/>
    <x v="3"/>
    <n v="150000"/>
    <s v="SGBS"/>
    <x v="1"/>
  </r>
  <r>
    <d v="2017-02-28T00:00:00"/>
    <s v="Salaire E4 Fév 17l "/>
    <x v="13"/>
    <x v="3"/>
    <n v="150000"/>
    <s v="SGBS"/>
    <x v="1"/>
  </r>
  <r>
    <m/>
    <m/>
    <x v="18"/>
    <x v="4"/>
    <m/>
    <m/>
    <x v="2"/>
  </r>
  <r>
    <m/>
    <m/>
    <x v="18"/>
    <x v="4"/>
    <m/>
    <m/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07">
  <r>
    <d v="2017-02-01T00:00:00"/>
    <s v="Transport michel diverses courses de ville"/>
    <s v="Transport"/>
    <s v="Office"/>
    <n v="9500"/>
    <x v="0"/>
    <s v="USFWS EAGLE2"/>
    <s v="01/02/SALF06FAH "/>
    <s v="AH"/>
  </r>
  <r>
    <d v="2017-02-01T00:00:00"/>
    <s v="Loyer bureau fév17"/>
    <s v="Rent &amp; Utilities"/>
    <s v="Office"/>
    <n v="233100"/>
    <x v="1"/>
    <s v="USFWS EAGLE2"/>
    <s v="02/02/SALF0F01"/>
    <s v="oui"/>
  </r>
  <r>
    <d v="2017-02-01T00:00:00"/>
    <s v="Frais de redevance carte"/>
    <s v="Bank charges"/>
    <s v="Office"/>
    <n v="70200"/>
    <x v="1"/>
    <s v="USFWS EAGLE2"/>
    <s v="02/02/SALF02"/>
    <s v="AH"/>
  </r>
  <r>
    <d v="2017-02-02T00:00:00"/>
    <s v="Transport michel diverses courses de ville"/>
    <s v="Transport"/>
    <s v="Office"/>
    <n v="10000"/>
    <x v="0"/>
    <s v="USFWS EAGLE2"/>
    <s v="02/02/SALF06FAH "/>
    <s v="AH"/>
  </r>
  <r>
    <d v="2017-02-02T00:00:00"/>
    <s v="Transport michel castors - bureau"/>
    <s v="Transport"/>
    <s v="Office"/>
    <n v="1500"/>
    <x v="0"/>
    <s v="USFWS EAGLE2"/>
    <s v="02/02/SALF06FAH "/>
    <s v="AH"/>
  </r>
  <r>
    <d v="2017-02-02T00:00:00"/>
    <s v="bonus logement cécile Février-Mars17/cécile"/>
    <s v=" Bonus"/>
    <s v="Management"/>
    <n v="700000"/>
    <x v="2"/>
    <s v="USFWS EAGLE2"/>
    <s v="02/02/SALF02F03"/>
    <s v="AH"/>
  </r>
  <r>
    <d v="2017-02-02T00:00:00"/>
    <s v="bonus logement charlotte Février-Mars17/charlotte"/>
    <s v=" Bonus"/>
    <s v="Management"/>
    <n v="700000"/>
    <x v="3"/>
    <s v="USFWS EAGLE2"/>
    <s v="02/02/SALF01F04"/>
    <s v="AH"/>
  </r>
  <r>
    <d v="2017-02-02T00:00:00"/>
    <s v="Transport ville-bureau-tribunal-bureau/cécile"/>
    <s v="Transport"/>
    <s v="Office"/>
    <n v="4000"/>
    <x v="2"/>
    <s v="USFWS EAGLE2"/>
    <s v="02/02/SALF02AH"/>
    <s v="AH"/>
  </r>
  <r>
    <d v="2017-02-02T00:00:00"/>
    <s v="Transport aéroport-bureau/charlotte"/>
    <s v="Transport"/>
    <s v="Management"/>
    <n v="4000"/>
    <x v="3"/>
    <s v="USFWS EAGLE2"/>
    <s v="02/02/SALF01FAH "/>
    <s v="AH"/>
  </r>
  <r>
    <d v="2017-02-02T00:00:00"/>
    <s v="Frais envoi western union/charlotte cote d ivoire"/>
    <s v="Transfer fees"/>
    <s v="Office"/>
    <n v="5200"/>
    <x v="3"/>
    <s v="USFWS EAGLE2"/>
    <s v="02/02/SALF01F05 "/>
    <s v="AH"/>
  </r>
  <r>
    <d v="2017-02-02T00:00:00"/>
    <s v="Prestation juriste/Mohamet FALL"/>
    <s v="Lawyer fees"/>
    <s v="Legal"/>
    <n v="300000"/>
    <x v="1"/>
    <s v="USFWS EAGLE2"/>
    <s v="02/02/SALF05F06 "/>
    <s v="oui"/>
  </r>
  <r>
    <d v="2017-02-02T00:00:00"/>
    <s v="Solde Honoraire Avocat/maitre Cissé/affaire Oiseaux Espagnol"/>
    <s v="Lawyer fees"/>
    <s v="Legal"/>
    <n v="350000"/>
    <x v="1"/>
    <s v="USFWS EAGLE2"/>
    <s v="02/02/SALF04F07 "/>
    <s v="oui"/>
  </r>
  <r>
    <d v="2017-02-02T00:00:00"/>
    <s v="Transport global/invest du 02/02/ au 03/02/dakar/E3"/>
    <s v="Transport"/>
    <s v="Investigations"/>
    <n v="10000"/>
    <x v="4"/>
    <s v="BONDERMAN 6"/>
    <s v="02/02/SALF07FAH "/>
    <s v="AH"/>
  </r>
  <r>
    <d v="2017-02-02T00:00:00"/>
    <s v="Achat de raffraichissement et repas/investigat° du 02/02au/E3"/>
    <s v="Trust building"/>
    <s v="Investigations"/>
    <n v="5000"/>
    <x v="4"/>
    <s v="BONDERMAN 6"/>
    <s v="02/02/SALF07FAH "/>
    <s v="AH"/>
  </r>
  <r>
    <d v="2017-02-02T00:00:00"/>
    <s v="Transport global/invest du 02/02/ au 03/02/dakar/E4"/>
    <s v="Transport"/>
    <s v="Investigations"/>
    <n v="9000"/>
    <x v="5"/>
    <s v="BONDERMAN 6"/>
    <s v="02/02/SALF08FAH "/>
    <s v="AH"/>
  </r>
  <r>
    <d v="2017-02-02T00:00:00"/>
    <s v="Achat de raffraichissement et repas/investigat° du 02/02au/E4"/>
    <s v="Trust building"/>
    <s v="Investigations"/>
    <n v="5000"/>
    <x v="5"/>
    <s v="BONDERMAN 6"/>
    <s v="03/02/SALF08FAH "/>
    <s v="AH"/>
  </r>
  <r>
    <d v="2017-02-03T00:00:00"/>
    <s v="Transport michel -samedi"/>
    <s v="Transport"/>
    <s v="Office"/>
    <n v="2000"/>
    <x v="0"/>
    <s v="USFWS EAGLE2"/>
    <s v="03/02/SALF06FAH "/>
    <s v="AH"/>
  </r>
  <r>
    <d v="2017-02-03T00:00:00"/>
    <s v="Mise en fonction téléphone Charlotte"/>
    <s v="Services"/>
    <s v="Office"/>
    <n v="10000"/>
    <x v="3"/>
    <s v="USFWS EAGLE2"/>
    <s v="03/02/SALF01FAH "/>
    <s v="AH"/>
  </r>
  <r>
    <d v="2017-02-03T00:00:00"/>
    <s v="prestation femme de ménage"/>
    <s v="Services"/>
    <s v="Office"/>
    <n v="108600"/>
    <x v="1"/>
    <s v="USFWS EAGLE2"/>
    <s v="03/02/SAL02F08"/>
    <s v="AH"/>
  </r>
  <r>
    <d v="2017-02-03T00:00:00"/>
    <s v="Bonus comptabilité"/>
    <s v="Bonus"/>
    <s v="Office"/>
    <n v="200000"/>
    <x v="1"/>
    <s v="USFWS EAGLE2"/>
    <s v="03/02/SALF06F09 "/>
    <s v="AH"/>
  </r>
  <r>
    <d v="2017-02-06T00:00:00"/>
    <s v="Transport Taxi  bureau-ambassa-Dic-bureau"/>
    <s v="Transport"/>
    <s v="Office"/>
    <n v="5500"/>
    <x v="2"/>
    <s v="USFWS EAGLE2"/>
    <s v="06/02/SALF06AH"/>
    <s v="AH"/>
  </r>
  <r>
    <d v="2017-02-06T00:00:00"/>
    <s v="Seeddo 2iéme quinzaine Janvier 17"/>
    <s v="Telephone"/>
    <s v="Office"/>
    <n v="235500"/>
    <x v="0"/>
    <s v="USFWS EAGLE2"/>
    <s v="06/02/SALF11FAH "/>
    <s v="AH"/>
  </r>
  <r>
    <d v="2017-02-06T00:00:00"/>
    <s v="Achat divers fourniture de bureau"/>
    <s v="Office Materials"/>
    <s v="Office"/>
    <n v="34907"/>
    <x v="0"/>
    <s v="USFWS EAGLE2"/>
    <s v="06/02/SALF11FAH "/>
    <s v="AH"/>
  </r>
  <r>
    <d v="2017-02-06T00:00:00"/>
    <s v="Frais de visa cécile/Cameroun"/>
    <s v="TravelExpenses"/>
    <s v="Management"/>
    <n v="51000"/>
    <x v="2"/>
    <s v="USFWS EAGLE2"/>
    <s v="06/02/SALF02AH"/>
    <s v="oui"/>
  </r>
  <r>
    <d v="2017-02-06T00:00:00"/>
    <s v="Transport Pr visa /Cécile"/>
    <s v="Transport"/>
    <s v="Office"/>
    <n v="4000"/>
    <x v="2"/>
    <s v="USFWS EAGLE2"/>
    <s v="06/02/SALF02AH"/>
    <s v="AH"/>
  </r>
  <r>
    <d v="2017-02-06T00:00:00"/>
    <s v="Transport michel diverses courses de ville"/>
    <s v="Transport"/>
    <s v="Office"/>
    <n v="5000"/>
    <x v="0"/>
    <s v="USFWS EAGLE2"/>
    <s v="06/02/SALF06FAH "/>
    <s v="AH"/>
  </r>
  <r>
    <d v="2017-02-06T00:00:00"/>
    <s v="Transport E11 /Achat buro-orange-buro"/>
    <s v="Transport"/>
    <s v="Office"/>
    <n v="3000"/>
    <x v="6"/>
    <s v="USFWS EAGLE2"/>
    <s v="06/02/SALF11FAH "/>
    <s v="AH"/>
  </r>
  <r>
    <d v="2017-02-06T00:00:00"/>
    <s v="Achat Puce Orange"/>
    <s v="Office Materials"/>
    <s v="Office"/>
    <n v="1000"/>
    <x v="2"/>
    <s v="USFWS EAGLE2"/>
    <s v="06/02/SALF06AH"/>
    <s v="AH"/>
  </r>
  <r>
    <d v="2017-02-06T00:00:00"/>
    <s v="Frais Edition Extrait compte"/>
    <s v="Bank charges"/>
    <s v="Office"/>
    <n v="8775"/>
    <x v="1"/>
    <s v="USFWS EAGLE2"/>
    <s v="07/02/SALF11FAH "/>
    <s v="AH"/>
  </r>
  <r>
    <d v="2017-02-07T00:00:00"/>
    <s v="Frais de visa charlotte/guinée"/>
    <s v="TravelExpenses"/>
    <s v="Management"/>
    <n v="70000"/>
    <x v="3"/>
    <s v="USFWS EAGLE2"/>
    <s v="07/02/SALF01F10"/>
    <m/>
  </r>
  <r>
    <d v="2017-02-07T00:00:00"/>
    <s v="Bonus Loyer Cécile Fév et Mars"/>
    <s v="Bonus"/>
    <s v="Management"/>
    <n v="500000"/>
    <x v="2"/>
    <s v="USFWS EAGLE2"/>
    <s v="07/02/SALF02AH"/>
    <s v="AH"/>
  </r>
  <r>
    <d v="2017-02-07T00:00:00"/>
    <s v="Transport Taxi  bureau-ambassa-ministére-bureau"/>
    <s v="Transport"/>
    <s v="Management"/>
    <n v="9000"/>
    <x v="3"/>
    <s v="USFWS EAGLE2"/>
    <s v="07/02/SALF01AH"/>
    <s v="AH"/>
  </r>
  <r>
    <d v="2017-02-07T00:00:00"/>
    <s v="Transport Taxi  bureau-ville-ville-bureau"/>
    <s v="Transport"/>
    <s v="Management"/>
    <n v="10000"/>
    <x v="2"/>
    <s v="USFWS EAGLE2"/>
    <s v="07/02/SALF06AH"/>
    <s v="AH"/>
  </r>
  <r>
    <d v="2017-02-07T00:00:00"/>
    <s v="Transport michel -buro-impots-css-inspect°-buro"/>
    <s v="Transport"/>
    <s v="Office"/>
    <n v="7000"/>
    <x v="0"/>
    <s v="USFWS EAGLE2"/>
    <s v="07/02/SALF06FAH "/>
    <s v="AH"/>
  </r>
  <r>
    <d v="2017-02-07T00:00:00"/>
    <s v="Transport global/invest du 02/02/ au 03/02/dakar/E3"/>
    <s v="Transport"/>
    <s v="Investigations"/>
    <n v="13500"/>
    <x v="4"/>
    <s v="BONDERMAN 6"/>
    <s v="02/02/SALF07FAH "/>
    <s v="AH"/>
  </r>
  <r>
    <d v="2017-02-07T00:00:00"/>
    <s v="Achat de raffraichissement et repas/investigat° du 02/02au/E3"/>
    <s v="Trust building"/>
    <s v="Investigations"/>
    <n v="3000"/>
    <x v="4"/>
    <s v="BONDERMAN 6"/>
    <s v="02/02/SALF07FAH "/>
    <s v="AH"/>
  </r>
  <r>
    <d v="2017-02-07T00:00:00"/>
    <s v="Transport global/invest du 02/02/ au 03/02/dakar/E4"/>
    <s v="Transport"/>
    <s v="Investigations"/>
    <n v="12800"/>
    <x v="5"/>
    <s v="BONDERMAN 6"/>
    <s v="02/02/SALF08FAH "/>
    <s v="AH"/>
  </r>
  <r>
    <d v="2017-02-07T00:00:00"/>
    <s v="Achat de raffraichissement et repas/investigat° du 02/02au/E4"/>
    <s v="Trust building"/>
    <s v="Investigations"/>
    <n v="5000"/>
    <x v="5"/>
    <s v="BONDERMAN 6"/>
    <s v="02/02/SALF08FAH "/>
    <s v="AH"/>
  </r>
  <r>
    <d v="2017-02-07T00:00:00"/>
    <s v="Solde indemnité de fin de contrat E6/stagiaire"/>
    <s v=" Personnel"/>
    <s v="Investigations"/>
    <n v="20700"/>
    <x v="7"/>
    <s v="BONDERMAN 6"/>
    <s v="02/02/SALF12FAH "/>
    <s v="AH"/>
  </r>
  <r>
    <d v="2017-02-07T00:00:00"/>
    <s v="Solde indemnité de fin de contrat E5/stagiaire"/>
    <s v=" Personnel"/>
    <s v="Investigations"/>
    <n v="20700"/>
    <x v="8"/>
    <s v="BONDERMAN 6"/>
    <s v="02/02/SALF11FAH "/>
    <s v="AH"/>
  </r>
  <r>
    <d v="2017-02-07T00:00:00"/>
    <s v="Transport global 3 jours /Démarche Administrative"/>
    <s v="Transport"/>
    <s v="Office"/>
    <n v="20000"/>
    <x v="0"/>
    <s v="USFWS EAGLE2"/>
    <s v="02/02/SALF06FAH "/>
    <s v="AH"/>
  </r>
  <r>
    <d v="2017-02-08T00:00:00"/>
    <s v="Régularisation Ipres 2015 et 2016"/>
    <s v="Personnel"/>
    <s v="Office"/>
    <n v="2566432"/>
    <x v="1"/>
    <s v="BONDERMAN 6"/>
    <s v="08/02/SALFFAH "/>
    <s v="AH"/>
  </r>
  <r>
    <d v="2017-02-08T00:00:00"/>
    <s v="Transport  /Cécile-buro-ville-buro"/>
    <s v="Transport"/>
    <s v="Office"/>
    <n v="5500"/>
    <x v="2"/>
    <s v="USFWS EAGLE2"/>
    <s v="08/02/SALF02AH"/>
    <s v="AH"/>
  </r>
  <r>
    <d v="2017-02-08T00:00:00"/>
    <s v="Transport huissier 2 jours ville-buro-ville"/>
    <s v="Transport"/>
    <s v="Office"/>
    <n v="10000"/>
    <x v="2"/>
    <s v="USFWS EAGLE2"/>
    <s v="08/02/SALF06AH"/>
    <s v="AH"/>
  </r>
  <r>
    <d v="2017-02-08T00:00:00"/>
    <s v="Droit d'enregistrement statut de l'association"/>
    <s v=" Personnel"/>
    <s v="Office"/>
    <n v="31000"/>
    <x v="1"/>
    <s v="USFWS EAGLE2"/>
    <s v="08/02/SALF11FAH "/>
    <s v="oui"/>
  </r>
  <r>
    <d v="2017-02-08T00:00:00"/>
    <s v="Droit d'enregistrement contrat de location"/>
    <s v=" Personnel"/>
    <s v="Office"/>
    <n v="66000"/>
    <x v="1"/>
    <s v="USFWS EAGLE2"/>
    <s v="08/02/SALF11FAH "/>
    <s v="oui"/>
  </r>
  <r>
    <d v="2017-02-09T00:00:00"/>
    <s v="Transport  /Cécile-buro-banque-buro"/>
    <s v="Transport"/>
    <s v="Office"/>
    <n v="3000"/>
    <x v="2"/>
    <s v="USFWS EAGLE2"/>
    <s v="09/02/SALF06AH"/>
    <s v="AH"/>
  </r>
  <r>
    <d v="2017-02-09T00:00:00"/>
    <s v="Transport michel maison-ambassade guiné-impot-ipres-bureau"/>
    <s v="Transport"/>
    <s v="Office"/>
    <n v="7000"/>
    <x v="0"/>
    <s v="USFWS EAGLE2"/>
    <s v="09/02/SALF06FAH "/>
    <s v="AH"/>
  </r>
  <r>
    <d v="2017-02-09T00:00:00"/>
    <s v="Transport michel diverses courses de ville"/>
    <s v="Transport"/>
    <s v="Office"/>
    <n v="5000"/>
    <x v="0"/>
    <s v="USFWS EAGLE2"/>
    <s v="09/02/SALF06FAH "/>
    <s v="AH"/>
  </r>
  <r>
    <d v="2017-02-10T00:00:00"/>
    <s v="Transport michel maison-CCS-impot-ipres-bureau"/>
    <s v="Transport"/>
    <s v="Office"/>
    <n v="6000"/>
    <x v="0"/>
    <s v="USFWS EAGLE2"/>
    <s v="10/02/SALF06FAH "/>
    <s v="AH"/>
  </r>
  <r>
    <d v="2017-02-10T00:00:00"/>
    <s v="Transport charlotte buro- aéroport/dakar"/>
    <s v="Transport"/>
    <s v="Management"/>
    <n v="5000"/>
    <x v="3"/>
    <s v="USFWS EAGLE2"/>
    <s v="10/02/SALF06AH"/>
    <s v="AH"/>
  </r>
  <r>
    <d v="2017-02-10T00:00:00"/>
    <s v="Transport michel /Démarche Administrative"/>
    <s v="Transport"/>
    <s v="Office"/>
    <n v="6000"/>
    <x v="0"/>
    <s v="USFWS EAGLE2"/>
    <s v="10/02/SALF06FAH "/>
    <s v="AH"/>
  </r>
  <r>
    <d v="2017-02-10T00:00:00"/>
    <s v="Transport global/invest du 10/02/ au 11/02/dakar/E3"/>
    <s v="Transport"/>
    <s v="Investigations"/>
    <n v="17000"/>
    <x v="4"/>
    <s v="BONDERMAN 6"/>
    <s v="10/02/SALF07FAH "/>
    <s v="AH"/>
  </r>
  <r>
    <d v="2017-02-10T00:00:00"/>
    <s v="Transport global/invest du 10/02/ au 11/02/dakar/E4"/>
    <s v="Transport"/>
    <s v="Investigations"/>
    <n v="20000"/>
    <x v="5"/>
    <s v="BONDERMAN 6"/>
    <s v="10/02/SALF08FAH "/>
    <s v="AH"/>
  </r>
  <r>
    <d v="2017-02-13T00:00:00"/>
    <s v="Avance /salaire michel"/>
    <s v=" Personnel"/>
    <s v="Office"/>
    <n v="50000"/>
    <x v="0"/>
    <s v="USFWS EAGLE2"/>
    <s v="13/02/SALF06AH"/>
    <s v="AH"/>
  </r>
  <r>
    <d v="2017-02-13T00:00:00"/>
    <s v="Transport michel semaines (5jrs)"/>
    <s v="Transport"/>
    <s v="Office"/>
    <n v="12500"/>
    <x v="0"/>
    <s v="BONDERMAN 6"/>
    <s v="13/02/SALF06FAH "/>
    <s v="AH"/>
  </r>
  <r>
    <d v="2017-02-13T00:00:00"/>
    <s v="internet bureau février 2017"/>
    <s v="Internet"/>
    <s v="Office"/>
    <n v="29000"/>
    <x v="0"/>
    <s v="USFWS EAGLE2"/>
    <s v="13/02/SALFFAH "/>
    <s v="AH"/>
  </r>
  <r>
    <d v="2017-02-13T00:00:00"/>
    <s v="Transport règlement internet en ville Aller/Retour"/>
    <s v="Transport"/>
    <s v="Office"/>
    <n v="6000"/>
    <x v="0"/>
    <s v="BONDERMAN 6"/>
    <s v="13/02/SALFFAH "/>
    <s v="AH"/>
  </r>
  <r>
    <d v="2017-02-13T00:00:00"/>
    <s v="Avance /salaire cécile"/>
    <s v=" Personnel"/>
    <s v="Office"/>
    <n v="350000"/>
    <x v="0"/>
    <s v="BONDERMAN 6"/>
    <s v="13/02/SALF06AH"/>
    <s v="AH"/>
  </r>
  <r>
    <d v="2017-02-13T00:00:00"/>
    <s v="Transport michel maison-CCS-impot-ipres-bureau"/>
    <s v="Transport"/>
    <s v="Office"/>
    <n v="6000"/>
    <x v="0"/>
    <s v="BONDERMAN 6"/>
    <s v="13/02/SALF06FAH "/>
    <s v="AH"/>
  </r>
  <r>
    <d v="2017-02-13T00:00:00"/>
    <s v="Transport michel maison-CCS-ipres-bureau"/>
    <s v="Transport"/>
    <s v="Office"/>
    <n v="5000"/>
    <x v="0"/>
    <s v="BONDERMAN 6"/>
    <s v="13/02/SALF06FAH "/>
    <s v="AH"/>
  </r>
  <r>
    <d v="2017-02-13T00:00:00"/>
    <s v="Transport cecile bureau-ipres-bureau"/>
    <s v="Transport"/>
    <s v="Office"/>
    <n v="4000"/>
    <x v="2"/>
    <s v="BONDERMAN 6"/>
    <s v="13/02/SALF01AH"/>
    <s v="AH"/>
  </r>
  <r>
    <d v="2017-02-14T00:00:00"/>
    <s v="Transport cecile bureau-ambassade-bureau"/>
    <s v="Transport"/>
    <s v="Office"/>
    <n v="4000"/>
    <x v="2"/>
    <s v="BONDERMAN 6"/>
    <s v="14/02/SALF01AH"/>
    <s v="AH"/>
  </r>
  <r>
    <d v="2017-02-14T00:00:00"/>
    <s v="Transport cecile bureau-bip-bureau"/>
    <s v="Transport"/>
    <s v="Office"/>
    <n v="4000"/>
    <x v="2"/>
    <s v="BONDERMAN 6"/>
    <s v="14/02/SALF01AH"/>
    <s v="AH"/>
  </r>
  <r>
    <d v="2017-02-14T00:00:00"/>
    <s v="Transport /prospection/courtier"/>
    <s v="Transport"/>
    <s v="Office"/>
    <n v="4000"/>
    <x v="2"/>
    <s v="BONDERMAN 6"/>
    <s v="14/02/SALF01AH"/>
    <s v="AH"/>
  </r>
  <r>
    <d v="2017-02-15T00:00:00"/>
    <s v="Achat appareil photos canon"/>
    <s v="Equipment"/>
    <s v="Office"/>
    <n v="66070"/>
    <x v="2"/>
    <s v="BONDERMAN 6"/>
    <s v="15/02/SALF01AH"/>
    <s v="oui"/>
  </r>
  <r>
    <d v="2017-02-15T00:00:00"/>
    <s v="Achat porte cartes visite"/>
    <s v="Office Materials"/>
    <s v="Office"/>
    <n v="7260"/>
    <x v="2"/>
    <s v="USFWS EAGLE2"/>
    <s v="15/02/SALF01F"/>
    <s v="AH"/>
  </r>
  <r>
    <d v="2017-02-15T00:00:00"/>
    <s v="Transport sur achat/fourniture de bureau /E3"/>
    <s v="Transport"/>
    <s v="Office"/>
    <n v="4000"/>
    <x v="4"/>
    <s v="BONDERMAN 6"/>
    <s v="15/02/SALF06AH"/>
    <s v="AH"/>
  </r>
  <r>
    <d v="2017-02-15T00:00:00"/>
    <s v="Seeddo 1iére quinzaine février 17"/>
    <s v="Internet"/>
    <s v="Office"/>
    <n v="127500"/>
    <x v="0"/>
    <s v="BONDERMAN 6"/>
    <s v="15/02/SALF11FAH "/>
    <s v="AH"/>
  </r>
  <r>
    <d v="2017-02-15T00:00:00"/>
    <s v="Transport  semaine (3jrs) /E3"/>
    <s v="Transport"/>
    <s v="Investigations"/>
    <n v="7500"/>
    <x v="4"/>
    <s v="BONDERMAN 6"/>
    <s v="15/02/SALF11FAH "/>
    <s v="AH"/>
  </r>
  <r>
    <d v="2017-02-15T00:00:00"/>
    <s v="Transport  semaine (3jrs) /E4"/>
    <s v="Transport"/>
    <s v="Investigations"/>
    <n v="6000"/>
    <x v="5"/>
    <s v="BONDERMAN 6"/>
    <s v="15/15/SALF11FAH "/>
    <s v="AH"/>
  </r>
  <r>
    <d v="2017-02-16T00:00:00"/>
    <s v="Transport cecile bureau-ipres-bureau"/>
    <s v="Transport"/>
    <s v="Office"/>
    <n v="4000"/>
    <x v="2"/>
    <s v="BONDERMAN 6"/>
    <s v="16/02/SALF06AH"/>
    <s v="AH"/>
  </r>
  <r>
    <d v="2017-02-16T00:00:00"/>
    <s v="Transport michel maison-CCS-impot-ipres-bureau"/>
    <s v="Transport"/>
    <s v="Office"/>
    <n v="5000"/>
    <x v="0"/>
    <s v="BONDERMAN 6"/>
    <s v="17/02/SALF06FAH "/>
    <s v="AH"/>
  </r>
  <r>
    <s v="17//02/2017"/>
    <s v="Transport global/invest du 20/02/ au 25/02/Kédougou/E3"/>
    <s v="Transport"/>
    <s v="Investigations"/>
    <n v="130000"/>
    <x v="4"/>
    <s v="BONDERMAN 6"/>
    <s v="17/02/SALF07FAH "/>
    <s v="AH"/>
  </r>
  <r>
    <d v="2017-02-17T00:00:00"/>
    <s v="Herbergement /4 nuitées/investigat°/Kédougou/E3"/>
    <s v="Travel subsistence"/>
    <s v="Investigations"/>
    <n v="52000"/>
    <x v="4"/>
    <s v="BONDERMAN 6"/>
    <s v="17/02/SALF07FAH "/>
    <s v="AH"/>
  </r>
  <r>
    <d v="2017-02-17T00:00:00"/>
    <s v="Prime de panier 5 jours/investigat°/Kédougou/E3"/>
    <s v="Travel subsistence"/>
    <s v="Investigations"/>
    <n v="25000"/>
    <x v="4"/>
    <s v="BONDERMAN 6"/>
    <s v="17/02/SALF07FAH "/>
    <s v="AH"/>
  </r>
  <r>
    <s v="17//02/2017"/>
    <s v="Transport global/invest du 20/02/ au 25/02/Kédougou/E4"/>
    <s v="Transport"/>
    <s v="Investigations"/>
    <n v="130000"/>
    <x v="5"/>
    <s v="BONDERMAN 6"/>
    <s v="17/02/SALF08FAH "/>
    <s v="AH"/>
  </r>
  <r>
    <d v="2017-02-17T00:00:00"/>
    <s v="Herbergement /4 nuitées/investigat°/Kédougou/E4"/>
    <s v="Travel subsistence"/>
    <s v="Investigations"/>
    <n v="52000"/>
    <x v="5"/>
    <s v="BONDERMAN 6"/>
    <s v="17/02/SALF08FAH "/>
    <s v="AH"/>
  </r>
  <r>
    <d v="2017-02-17T00:00:00"/>
    <s v="Prime de panier 5 jours/investigat°/Kédougou/E4"/>
    <s v="Travel subsistence"/>
    <s v="Investigations"/>
    <n v="25000"/>
    <x v="5"/>
    <s v="BONDERMAN 6"/>
    <s v="17/02/SALF08FAH "/>
    <s v="oui"/>
  </r>
  <r>
    <d v="2017-02-17T00:00:00"/>
    <s v="Achat timbre/pr droit d'enregistrement"/>
    <s v=" Personnel"/>
    <s v="Office"/>
    <n v="4000"/>
    <x v="0"/>
    <s v="BONDERMAN 6"/>
    <s v="17/02/SALF06FAH "/>
    <s v="AH"/>
  </r>
  <r>
    <d v="2017-02-17T00:00:00"/>
    <s v="Transport michel maison-CCS-ipres-bureau"/>
    <s v="Transport"/>
    <s v="Office"/>
    <n v="5000"/>
    <x v="0"/>
    <s v="BONDERMAN 6"/>
    <s v="17/02/SALF06FAH "/>
    <s v="AH"/>
  </r>
  <r>
    <d v="2017-02-17T00:00:00"/>
    <s v="Transport cecile bureau-aéroport/pour voyage cameroune"/>
    <s v="Transport"/>
    <s v="Office"/>
    <n v="20000"/>
    <x v="2"/>
    <s v="BONDERMAN 6"/>
    <s v="02/02/SALF02FAH "/>
    <s v="AH"/>
  </r>
  <r>
    <d v="2017-02-17T00:00:00"/>
    <s v="Régularisation caisse sécurité sociale 2015 et 2016"/>
    <s v="Personnel"/>
    <s v="Office"/>
    <n v="419580"/>
    <x v="1"/>
    <s v="BONDERMAN 6"/>
    <s v="17/02/SALF06FAH "/>
    <m/>
  </r>
  <r>
    <d v="2017-02-17T00:00:00"/>
    <s v="Transport michel bureau-sgbs-bureau"/>
    <s v="Transport"/>
    <s v="Office"/>
    <n v="2000"/>
    <x v="0"/>
    <s v="BONDERMAN 6"/>
    <s v="17/02/SALF06FAH "/>
    <s v="AH"/>
  </r>
  <r>
    <d v="2017-02-20T00:00:00"/>
    <s v="Transport michel semaines (5jrs)"/>
    <s v="Transport"/>
    <s v="Office"/>
    <n v="12500"/>
    <x v="0"/>
    <s v="BONDERMAN 6"/>
    <s v="20/02/SALF06FAH "/>
    <s v="AH"/>
  </r>
  <r>
    <d v="2017-02-20T00:00:00"/>
    <s v="Transport michel maison-caisse de sécurité sociale-bureau"/>
    <s v="Transport"/>
    <s v="Office"/>
    <n v="4000"/>
    <x v="0"/>
    <s v="BONDERMAN 6"/>
    <s v="20/02/SALF06FAH "/>
    <s v="AH"/>
  </r>
  <r>
    <d v="2017-02-20T00:00:00"/>
    <s v="Transport michel bureau-sgbs-aéroport-bureau"/>
    <s v="Transport"/>
    <s v="Office"/>
    <n v="6000"/>
    <x v="0"/>
    <s v="BONDERMAN 6"/>
    <s v="20/02/SALF06FAH "/>
    <s v="AH"/>
  </r>
  <r>
    <d v="2017-02-21T00:00:00"/>
    <s v="Transport michel bureau-ville-Avocat-Aérop-bureau"/>
    <s v="Transport"/>
    <s v="Office"/>
    <n v="8000"/>
    <x v="0"/>
    <s v="BONDERMAN 6"/>
    <s v="21/02/SALF06FAH "/>
    <s v="AH"/>
  </r>
  <r>
    <d v="2017-02-22T00:00:00"/>
    <s v="Frais Wari/envoi budget à E3/Investigation"/>
    <s v="Transfer fee"/>
    <s v="Office"/>
    <n v="3200"/>
    <x v="4"/>
    <s v="BONDERMAN 6"/>
    <s v="22/02/SALF07FAH "/>
    <s v="AH"/>
  </r>
  <r>
    <d v="2017-02-22T00:00:00"/>
    <s v="Frais Wari/envoi budget à E4/Investigation"/>
    <s v="Transfer fee"/>
    <s v="Office"/>
    <n v="3200"/>
    <x v="5"/>
    <s v="BONDERMAN 6"/>
    <s v="22/02/SALF08FAH "/>
    <s v="AH"/>
  </r>
  <r>
    <d v="2017-02-23T00:00:00"/>
    <s v="Frais de transport Meubles et bureau/Charlotte"/>
    <s v="Transport"/>
    <s v="Management"/>
    <n v="30000"/>
    <x v="3"/>
    <s v="BONDERMAN 6"/>
    <s v="23/02/SALF01FAH "/>
    <s v="AH"/>
  </r>
  <r>
    <d v="2017-02-23T00:00:00"/>
    <s v="Transport michel maison-ville-senelec-inspect°-bureau"/>
    <s v="Transport"/>
    <s v="Office"/>
    <n v="6000"/>
    <x v="0"/>
    <s v="BONDERMAN 6"/>
    <s v="23/02/SALF06FAH "/>
    <s v="AH"/>
  </r>
  <r>
    <d v="2017-02-27T00:00:00"/>
    <s v="Transport michel semaines (5jrs)"/>
    <s v="Transport"/>
    <s v="Office"/>
    <n v="12500"/>
    <x v="0"/>
    <s v="BONDERMAN 6"/>
    <s v="27/02/SALF06FAH "/>
    <s v="AH"/>
  </r>
  <r>
    <d v="2017-02-27T00:00:00"/>
    <s v="Transport  semaine (3jrs) /E4"/>
    <s v="Transport"/>
    <s v="Investigations"/>
    <n v="4000"/>
    <x v="5"/>
    <s v="BONDERMAN 6"/>
    <s v="27/02/SALF08FAH "/>
    <s v="AH"/>
  </r>
  <r>
    <d v="2017-02-27T00:00:00"/>
    <s v="Transport  semaine (3jrs) /E3"/>
    <s v="Transport"/>
    <s v="Investigations"/>
    <n v="5000"/>
    <x v="4"/>
    <s v="BONDERMAN 6"/>
    <s v="27/02/SALF07FAH "/>
    <s v="AH"/>
  </r>
  <r>
    <d v="2017-02-27T00:00:00"/>
    <s v="Transport Charlotte-aéroport-bureau/Aller-Retour "/>
    <s v="Transport"/>
    <s v="Management"/>
    <n v="10000"/>
    <x v="3"/>
    <s v="BONDERMAN 6"/>
    <s v="27/02/SALF07FAH "/>
    <s v="AH"/>
  </r>
  <r>
    <d v="2017-02-27T00:00:00"/>
    <s v="Transport/nuit- Michel-maison-aéropor-bureau-maison/nuit"/>
    <s v="Transport"/>
    <s v="Office"/>
    <n v="15000"/>
    <x v="0"/>
    <s v="BONDERMAN 6"/>
    <s v="27/02/SALF06FAH "/>
    <s v="AH"/>
  </r>
  <r>
    <d v="2017-02-28T00:00:00"/>
    <s v="Salaire Michel Fév 17l "/>
    <s v="Personnel"/>
    <s v="Office"/>
    <n v="230000"/>
    <x v="1"/>
    <s v="BONDERMAN 6"/>
    <s v="28/02/SALF06FAH "/>
    <s v="AH"/>
  </r>
  <r>
    <d v="2017-02-28T00:00:00"/>
    <s v="Salaire E3 Fév 17l "/>
    <s v="Personnel"/>
    <s v="Investigations"/>
    <n v="150000"/>
    <x v="1"/>
    <s v="BONDERMAN 6"/>
    <s v="28/02/SALF06FAH "/>
    <s v="AH"/>
  </r>
  <r>
    <d v="2017-02-28T00:00:00"/>
    <s v="Salaire E4 Fév 17l "/>
    <s v="Personnel"/>
    <s v="Investigations"/>
    <n v="150000"/>
    <x v="1"/>
    <s v="BONDERMAN 6"/>
    <s v="28/02/SALF06FAH "/>
    <s v="AH"/>
  </r>
  <r>
    <m/>
    <m/>
    <m/>
    <m/>
    <m/>
    <x v="9"/>
    <m/>
    <m/>
    <m/>
  </r>
  <r>
    <m/>
    <m/>
    <m/>
    <m/>
    <s v=" "/>
    <x v="9"/>
    <m/>
    <m/>
    <m/>
  </r>
  <r>
    <m/>
    <m/>
    <m/>
    <m/>
    <m/>
    <x v="9"/>
    <m/>
    <m/>
    <m/>
  </r>
  <r>
    <m/>
    <m/>
    <m/>
    <m/>
    <m/>
    <x v="9"/>
    <m/>
    <m/>
    <m/>
  </r>
  <r>
    <m/>
    <m/>
    <m/>
    <m/>
    <m/>
    <x v="9"/>
    <m/>
    <m/>
    <m/>
  </r>
  <r>
    <m/>
    <m/>
    <m/>
    <m/>
    <m/>
    <x v="9"/>
    <m/>
    <m/>
    <m/>
  </r>
  <r>
    <m/>
    <m/>
    <m/>
    <m/>
    <m/>
    <x v="9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eau croisé dynamique1" cacheId="3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U14" firstHeaderRow="1" firstDataRow="2" firstDataCol="1"/>
  <pivotFields count="7">
    <pivotField showAll="0"/>
    <pivotField showAll="0"/>
    <pivotField axis="axisCol" showAll="0">
      <items count="28">
        <item m="1" x="24"/>
        <item m="1" x="19"/>
        <item m="1" x="20"/>
        <item x="12"/>
        <item m="1" x="23"/>
        <item x="8"/>
        <item x="15"/>
        <item m="1" x="26"/>
        <item x="14"/>
        <item m="1" x="21"/>
        <item x="10"/>
        <item x="1"/>
        <item x="7"/>
        <item m="1" x="25"/>
        <item x="9"/>
        <item x="4"/>
        <item x="0"/>
        <item x="16"/>
        <item x="11"/>
        <item m="1" x="22"/>
        <item x="6"/>
        <item x="18"/>
        <item x="2"/>
        <item x="13"/>
        <item x="3"/>
        <item x="5"/>
        <item x="17"/>
        <item t="default"/>
      </items>
    </pivotField>
    <pivotField axis="axisRow" showAll="0">
      <items count="11">
        <item m="1" x="6"/>
        <item m="1" x="8"/>
        <item x="3"/>
        <item x="2"/>
        <item m="1" x="7"/>
        <item x="0"/>
        <item m="1" x="5"/>
        <item x="4"/>
        <item x="1"/>
        <item m="1" x="9"/>
        <item t="default"/>
      </items>
    </pivotField>
    <pivotField dataField="1" showAll="0"/>
    <pivotField showAll="0"/>
    <pivotField axis="axisRow" showAll="0">
      <items count="8">
        <item m="1" x="6"/>
        <item m="1" x="5"/>
        <item sd="0" x="2"/>
        <item m="1" x="3"/>
        <item m="1" x="4"/>
        <item x="0"/>
        <item x="1"/>
        <item t="default"/>
      </items>
    </pivotField>
  </pivotFields>
  <rowFields count="2">
    <field x="6"/>
    <field x="3"/>
  </rowFields>
  <rowItems count="10">
    <i>
      <x v="2"/>
    </i>
    <i>
      <x v="5"/>
    </i>
    <i r="1">
      <x v="3"/>
    </i>
    <i r="1">
      <x v="5"/>
    </i>
    <i r="1">
      <x v="8"/>
    </i>
    <i>
      <x v="6"/>
    </i>
    <i r="1">
      <x v="2"/>
    </i>
    <i r="1">
      <x v="5"/>
    </i>
    <i r="1">
      <x v="8"/>
    </i>
    <i t="grand">
      <x/>
    </i>
  </rowItems>
  <colFields count="1">
    <field x="2"/>
  </colFields>
  <colItems count="20">
    <i>
      <x v="3"/>
    </i>
    <i>
      <x v="5"/>
    </i>
    <i>
      <x v="6"/>
    </i>
    <i>
      <x v="8"/>
    </i>
    <i>
      <x v="10"/>
    </i>
    <i>
      <x v="11"/>
    </i>
    <i>
      <x v="12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colItems>
  <dataFields count="1">
    <dataField name="Somme de spent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1" cacheId="6" applyNumberFormats="0" applyBorderFormats="0" applyFontFormats="0" applyPatternFormats="0" applyAlignmentFormats="0" applyWidthHeightFormats="1" dataCaption="Valeurs" updatedVersion="5" minRefreshableVersion="3" useAutoFormatting="1" itemPrintTitles="1" createdVersion="4" indent="0" outline="1" outlineData="1" multipleFieldFilters="0">
  <location ref="A3:B14" firstHeaderRow="1" firstDataRow="1" firstDataCol="1"/>
  <pivotFields count="9">
    <pivotField showAll="0"/>
    <pivotField showAll="0"/>
    <pivotField showAll="0"/>
    <pivotField showAll="0"/>
    <pivotField dataField="1" showAll="0"/>
    <pivotField axis="axisRow" showAll="0">
      <items count="20">
        <item m="1" x="15"/>
        <item m="1" x="14"/>
        <item m="1" x="11"/>
        <item x="3"/>
        <item m="1" x="12"/>
        <item x="4"/>
        <item x="0"/>
        <item m="1" x="17"/>
        <item m="1" x="13"/>
        <item x="9"/>
        <item m="1" x="16"/>
        <item x="5"/>
        <item x="8"/>
        <item x="7"/>
        <item x="1"/>
        <item m="1" x="18"/>
        <item x="2"/>
        <item x="6"/>
        <item m="1" x="10"/>
        <item t="default"/>
      </items>
    </pivotField>
    <pivotField showAll="0"/>
    <pivotField showAll="0"/>
    <pivotField showAll="0"/>
  </pivotFields>
  <rowFields count="1">
    <field x="5"/>
  </rowFields>
  <rowItems count="11">
    <i>
      <x v="3"/>
    </i>
    <i>
      <x v="5"/>
    </i>
    <i>
      <x v="6"/>
    </i>
    <i>
      <x v="9"/>
    </i>
    <i>
      <x v="11"/>
    </i>
    <i>
      <x v="12"/>
    </i>
    <i>
      <x v="13"/>
    </i>
    <i>
      <x v="14"/>
    </i>
    <i>
      <x v="16"/>
    </i>
    <i>
      <x v="17"/>
    </i>
    <i t="grand">
      <x/>
    </i>
  </rowItems>
  <colItems count="1">
    <i/>
  </colItems>
  <dataFields count="1">
    <dataField name="Somme de spent" fld="4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14"/>
  <sheetViews>
    <sheetView topLeftCell="D1" zoomScale="78" zoomScaleNormal="78" workbookViewId="0">
      <selection activeCell="L8" sqref="L8"/>
    </sheetView>
  </sheetViews>
  <sheetFormatPr baseColWidth="10" defaultRowHeight="15" x14ac:dyDescent="0.25"/>
  <cols>
    <col min="1" max="1" width="21" customWidth="1"/>
    <col min="2" max="2" width="23.85546875" customWidth="1"/>
    <col min="3" max="3" width="7.85546875" bestFit="1" customWidth="1"/>
    <col min="4" max="4" width="10.7109375" bestFit="1" customWidth="1"/>
    <col min="5" max="5" width="8.42578125" bestFit="1" customWidth="1"/>
    <col min="6" max="6" width="15.28515625" bestFit="1" customWidth="1"/>
    <col min="7" max="7" width="14.7109375" bestFit="1" customWidth="1"/>
    <col min="8" max="8" width="8.28515625" bestFit="1" customWidth="1"/>
    <col min="9" max="9" width="10.5703125" bestFit="1" customWidth="1"/>
    <col min="10" max="10" width="12.5703125" bestFit="1" customWidth="1"/>
    <col min="11" max="11" width="9.42578125" bestFit="1" customWidth="1"/>
    <col min="12" max="12" width="17.42578125" bestFit="1" customWidth="1"/>
    <col min="13" max="13" width="14.7109375" bestFit="1" customWidth="1"/>
    <col min="14" max="14" width="13.140625" bestFit="1" customWidth="1"/>
    <col min="15" max="15" width="6.28515625" bestFit="1" customWidth="1"/>
    <col min="16" max="16" width="12.42578125" bestFit="1" customWidth="1"/>
    <col min="17" max="17" width="10" customWidth="1"/>
    <col min="18" max="18" width="9" customWidth="1"/>
    <col min="19" max="19" width="11.5703125" bestFit="1" customWidth="1"/>
    <col min="20" max="20" width="11.7109375" customWidth="1"/>
    <col min="21" max="21" width="12.5703125" bestFit="1" customWidth="1"/>
    <col min="22" max="22" width="12.5703125" customWidth="1"/>
    <col min="23" max="23" width="6.28515625" bestFit="1" customWidth="1"/>
    <col min="24" max="24" width="12.5703125" bestFit="1" customWidth="1"/>
  </cols>
  <sheetData>
    <row r="3" spans="1:21" x14ac:dyDescent="0.25">
      <c r="A3" s="13" t="s">
        <v>28</v>
      </c>
      <c r="B3" s="13" t="s">
        <v>30</v>
      </c>
    </row>
    <row r="4" spans="1:21" x14ac:dyDescent="0.25">
      <c r="A4" s="13" t="s">
        <v>27</v>
      </c>
      <c r="B4" t="s">
        <v>92</v>
      </c>
      <c r="C4" t="s">
        <v>25</v>
      </c>
      <c r="D4" t="s">
        <v>22</v>
      </c>
      <c r="E4" t="s">
        <v>23</v>
      </c>
      <c r="F4" t="s">
        <v>61</v>
      </c>
      <c r="G4" t="s">
        <v>20</v>
      </c>
      <c r="H4" t="s">
        <v>17</v>
      </c>
      <c r="I4" t="s">
        <v>32</v>
      </c>
      <c r="J4" t="s">
        <v>19</v>
      </c>
      <c r="K4" t="s">
        <v>13</v>
      </c>
      <c r="L4" t="s">
        <v>24</v>
      </c>
      <c r="M4" t="s">
        <v>66</v>
      </c>
      <c r="N4" t="s">
        <v>18</v>
      </c>
      <c r="O4" t="s">
        <v>31</v>
      </c>
      <c r="P4" t="s">
        <v>139</v>
      </c>
      <c r="Q4" t="s">
        <v>57</v>
      </c>
      <c r="R4" t="s">
        <v>110</v>
      </c>
      <c r="S4" t="s">
        <v>67</v>
      </c>
      <c r="T4" t="s">
        <v>206</v>
      </c>
      <c r="U4" t="s">
        <v>29</v>
      </c>
    </row>
    <row r="5" spans="1:21" x14ac:dyDescent="0.25">
      <c r="A5" s="5" t="s">
        <v>31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x14ac:dyDescent="0.25">
      <c r="A6" s="5" t="s">
        <v>141</v>
      </c>
      <c r="B6" s="14">
        <v>147000</v>
      </c>
      <c r="C6" s="14">
        <v>700000</v>
      </c>
      <c r="D6" s="14"/>
      <c r="E6" s="14">
        <v>29000</v>
      </c>
      <c r="F6" s="14">
        <v>43167</v>
      </c>
      <c r="G6" s="14">
        <v>233100</v>
      </c>
      <c r="H6" s="14">
        <v>118600</v>
      </c>
      <c r="I6" s="14">
        <v>235500</v>
      </c>
      <c r="J6" s="14">
        <v>5200</v>
      </c>
      <c r="K6" s="14">
        <v>142000</v>
      </c>
      <c r="L6" s="14"/>
      <c r="M6" s="14">
        <v>121000</v>
      </c>
      <c r="N6" s="14"/>
      <c r="O6" s="14"/>
      <c r="P6" s="14">
        <v>78975</v>
      </c>
      <c r="Q6" s="14"/>
      <c r="R6" s="14">
        <v>1400000</v>
      </c>
      <c r="S6" s="14">
        <v>650000</v>
      </c>
      <c r="T6" s="14"/>
      <c r="U6" s="14">
        <v>3903542</v>
      </c>
    </row>
    <row r="7" spans="1:21" x14ac:dyDescent="0.25">
      <c r="A7" s="15" t="s">
        <v>15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>
        <v>650000</v>
      </c>
      <c r="T7" s="14"/>
      <c r="U7" s="14">
        <v>650000</v>
      </c>
    </row>
    <row r="8" spans="1:21" x14ac:dyDescent="0.25">
      <c r="A8" s="15" t="s">
        <v>9</v>
      </c>
      <c r="B8" s="14">
        <v>147000</v>
      </c>
      <c r="C8" s="14">
        <v>200000</v>
      </c>
      <c r="D8" s="14"/>
      <c r="E8" s="14">
        <v>29000</v>
      </c>
      <c r="F8" s="14">
        <v>43167</v>
      </c>
      <c r="G8" s="14">
        <v>233100</v>
      </c>
      <c r="H8" s="14">
        <v>118600</v>
      </c>
      <c r="I8" s="14">
        <v>235500</v>
      </c>
      <c r="J8" s="14">
        <v>5200</v>
      </c>
      <c r="K8" s="14">
        <v>114000</v>
      </c>
      <c r="L8" s="14"/>
      <c r="M8" s="14"/>
      <c r="N8" s="14"/>
      <c r="O8" s="14"/>
      <c r="P8" s="14">
        <v>78975</v>
      </c>
      <c r="Q8" s="14"/>
      <c r="R8" s="14"/>
      <c r="S8" s="14"/>
      <c r="T8" s="14"/>
      <c r="U8" s="14">
        <v>1204542</v>
      </c>
    </row>
    <row r="9" spans="1:21" x14ac:dyDescent="0.25">
      <c r="A9" s="15" t="s">
        <v>55</v>
      </c>
      <c r="B9" s="14"/>
      <c r="C9" s="14">
        <v>500000</v>
      </c>
      <c r="D9" s="14"/>
      <c r="E9" s="14"/>
      <c r="F9" s="14"/>
      <c r="G9" s="14"/>
      <c r="H9" s="14"/>
      <c r="I9" s="14"/>
      <c r="J9" s="14"/>
      <c r="K9" s="14">
        <v>28000</v>
      </c>
      <c r="L9" s="14"/>
      <c r="M9" s="14">
        <v>121000</v>
      </c>
      <c r="N9" s="14"/>
      <c r="O9" s="14"/>
      <c r="P9" s="14"/>
      <c r="Q9" s="14"/>
      <c r="R9" s="14">
        <v>1400000</v>
      </c>
      <c r="S9" s="14"/>
      <c r="T9" s="14"/>
      <c r="U9" s="14">
        <v>2049000</v>
      </c>
    </row>
    <row r="10" spans="1:21" x14ac:dyDescent="0.25">
      <c r="A10" s="5" t="s">
        <v>121</v>
      </c>
      <c r="B10" s="14">
        <v>395400</v>
      </c>
      <c r="C10" s="14"/>
      <c r="D10" s="14">
        <v>66070</v>
      </c>
      <c r="E10" s="14">
        <v>127500</v>
      </c>
      <c r="F10" s="14"/>
      <c r="G10" s="14"/>
      <c r="H10" s="14"/>
      <c r="I10" s="14"/>
      <c r="J10" s="14"/>
      <c r="K10" s="14">
        <v>554300</v>
      </c>
      <c r="L10" s="14">
        <v>154000</v>
      </c>
      <c r="M10" s="14"/>
      <c r="N10" s="14">
        <v>18000</v>
      </c>
      <c r="O10" s="14"/>
      <c r="P10" s="14"/>
      <c r="Q10" s="14">
        <v>3516012</v>
      </c>
      <c r="R10" s="14"/>
      <c r="S10" s="14"/>
      <c r="T10" s="14">
        <v>6400</v>
      </c>
      <c r="U10" s="14">
        <v>4837682</v>
      </c>
    </row>
    <row r="11" spans="1:21" x14ac:dyDescent="0.25">
      <c r="A11" s="15" t="s">
        <v>56</v>
      </c>
      <c r="B11" s="14">
        <v>41400</v>
      </c>
      <c r="C11" s="14"/>
      <c r="D11" s="14"/>
      <c r="E11" s="14"/>
      <c r="F11" s="14"/>
      <c r="G11" s="14"/>
      <c r="H11" s="14"/>
      <c r="I11" s="14"/>
      <c r="J11" s="14"/>
      <c r="K11" s="14">
        <v>364800</v>
      </c>
      <c r="L11" s="14">
        <v>154000</v>
      </c>
      <c r="M11" s="14"/>
      <c r="N11" s="14">
        <v>18000</v>
      </c>
      <c r="O11" s="14"/>
      <c r="P11" s="14"/>
      <c r="Q11" s="14">
        <v>300000</v>
      </c>
      <c r="R11" s="14"/>
      <c r="S11" s="14"/>
      <c r="T11" s="14"/>
      <c r="U11" s="14">
        <v>878200</v>
      </c>
    </row>
    <row r="12" spans="1:21" x14ac:dyDescent="0.25">
      <c r="A12" s="15" t="s">
        <v>9</v>
      </c>
      <c r="B12" s="14">
        <v>354000</v>
      </c>
      <c r="C12" s="14"/>
      <c r="D12" s="14">
        <v>66070</v>
      </c>
      <c r="E12" s="14">
        <v>127500</v>
      </c>
      <c r="F12" s="14"/>
      <c r="G12" s="14"/>
      <c r="H12" s="14"/>
      <c r="I12" s="14"/>
      <c r="J12" s="14"/>
      <c r="K12" s="14">
        <v>149500</v>
      </c>
      <c r="L12" s="14"/>
      <c r="M12" s="14"/>
      <c r="N12" s="14"/>
      <c r="O12" s="14"/>
      <c r="P12" s="14"/>
      <c r="Q12" s="14">
        <v>3216012</v>
      </c>
      <c r="R12" s="14"/>
      <c r="S12" s="14"/>
      <c r="T12" s="14">
        <v>6400</v>
      </c>
      <c r="U12" s="14">
        <v>3919482</v>
      </c>
    </row>
    <row r="13" spans="1:21" x14ac:dyDescent="0.25">
      <c r="A13" s="15" t="s">
        <v>55</v>
      </c>
      <c r="B13" s="14"/>
      <c r="C13" s="14"/>
      <c r="D13" s="14"/>
      <c r="E13" s="14"/>
      <c r="F13" s="14"/>
      <c r="G13" s="14"/>
      <c r="H13" s="14"/>
      <c r="I13" s="14"/>
      <c r="J13" s="14"/>
      <c r="K13" s="14">
        <v>40000</v>
      </c>
      <c r="L13" s="14"/>
      <c r="M13" s="14"/>
      <c r="N13" s="14"/>
      <c r="O13" s="14"/>
      <c r="P13" s="14"/>
      <c r="Q13" s="14"/>
      <c r="R13" s="14"/>
      <c r="S13" s="14"/>
      <c r="T13" s="14"/>
      <c r="U13" s="14">
        <v>40000</v>
      </c>
    </row>
    <row r="14" spans="1:21" x14ac:dyDescent="0.25">
      <c r="A14" s="5" t="s">
        <v>29</v>
      </c>
      <c r="B14" s="14">
        <v>542400</v>
      </c>
      <c r="C14" s="14">
        <v>700000</v>
      </c>
      <c r="D14" s="14">
        <v>66070</v>
      </c>
      <c r="E14" s="14">
        <v>156500</v>
      </c>
      <c r="F14" s="14">
        <v>43167</v>
      </c>
      <c r="G14" s="14">
        <v>233100</v>
      </c>
      <c r="H14" s="14">
        <v>118600</v>
      </c>
      <c r="I14" s="14">
        <v>235500</v>
      </c>
      <c r="J14" s="14">
        <v>5200</v>
      </c>
      <c r="K14" s="14">
        <v>696300</v>
      </c>
      <c r="L14" s="14">
        <v>154000</v>
      </c>
      <c r="M14" s="14">
        <v>121000</v>
      </c>
      <c r="N14" s="14">
        <v>18000</v>
      </c>
      <c r="O14" s="14"/>
      <c r="P14" s="14">
        <v>78975</v>
      </c>
      <c r="Q14" s="14">
        <v>3516012</v>
      </c>
      <c r="R14" s="14">
        <v>1400000</v>
      </c>
      <c r="S14" s="14">
        <v>650000</v>
      </c>
      <c r="T14" s="14">
        <v>6400</v>
      </c>
      <c r="U14" s="14">
        <v>8741224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4"/>
  <sheetViews>
    <sheetView workbookViewId="0">
      <selection activeCell="A12" sqref="A12"/>
    </sheetView>
  </sheetViews>
  <sheetFormatPr baseColWidth="10" defaultRowHeight="15" x14ac:dyDescent="0.25"/>
  <cols>
    <col min="1" max="1" width="21" bestFit="1" customWidth="1"/>
    <col min="2" max="2" width="15.85546875" customWidth="1"/>
  </cols>
  <sheetData>
    <row r="3" spans="1:2" x14ac:dyDescent="0.25">
      <c r="A3" s="13" t="s">
        <v>27</v>
      </c>
      <c r="B3" t="s">
        <v>28</v>
      </c>
    </row>
    <row r="4" spans="1:2" x14ac:dyDescent="0.25">
      <c r="A4" s="5" t="s">
        <v>21</v>
      </c>
      <c r="B4" s="14">
        <v>843200</v>
      </c>
    </row>
    <row r="5" spans="1:2" x14ac:dyDescent="0.25">
      <c r="A5" s="5" t="s">
        <v>11</v>
      </c>
      <c r="B5" s="14">
        <v>275200</v>
      </c>
    </row>
    <row r="6" spans="1:2" x14ac:dyDescent="0.25">
      <c r="A6" s="5" t="s">
        <v>16</v>
      </c>
      <c r="B6" s="14">
        <v>1015407</v>
      </c>
    </row>
    <row r="7" spans="1:2" x14ac:dyDescent="0.25">
      <c r="A7" s="5" t="s">
        <v>31</v>
      </c>
      <c r="B7" s="14">
        <v>0</v>
      </c>
    </row>
    <row r="8" spans="1:2" x14ac:dyDescent="0.25">
      <c r="A8" s="5" t="s">
        <v>62</v>
      </c>
      <c r="B8" s="14">
        <v>272000</v>
      </c>
    </row>
    <row r="9" spans="1:2" x14ac:dyDescent="0.25">
      <c r="A9" s="5" t="s">
        <v>63</v>
      </c>
      <c r="B9" s="14">
        <v>20700</v>
      </c>
    </row>
    <row r="10" spans="1:2" x14ac:dyDescent="0.25">
      <c r="A10" s="5" t="s">
        <v>64</v>
      </c>
      <c r="B10" s="14">
        <v>20700</v>
      </c>
    </row>
    <row r="11" spans="1:2" x14ac:dyDescent="0.25">
      <c r="A11" s="5" t="s">
        <v>65</v>
      </c>
      <c r="B11" s="14">
        <v>4883687</v>
      </c>
    </row>
    <row r="12" spans="1:2" x14ac:dyDescent="0.25">
      <c r="A12" s="5" t="s">
        <v>53</v>
      </c>
      <c r="B12" s="14">
        <v>1407330</v>
      </c>
    </row>
    <row r="13" spans="1:2" x14ac:dyDescent="0.25">
      <c r="A13" s="5" t="s">
        <v>85</v>
      </c>
      <c r="B13" s="14">
        <v>3000</v>
      </c>
    </row>
    <row r="14" spans="1:2" x14ac:dyDescent="0.25">
      <c r="A14" s="5" t="s">
        <v>29</v>
      </c>
      <c r="B14" s="14">
        <v>8741224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7"/>
  <sheetViews>
    <sheetView tabSelected="1" zoomScale="96" zoomScaleNormal="96" workbookViewId="0">
      <selection activeCell="K9" sqref="K9"/>
    </sheetView>
  </sheetViews>
  <sheetFormatPr baseColWidth="10" defaultColWidth="13.7109375" defaultRowHeight="15" x14ac:dyDescent="0.25"/>
  <cols>
    <col min="2" max="2" width="53.140625" customWidth="1"/>
    <col min="3" max="3" width="19.28515625" customWidth="1"/>
    <col min="4" max="4" width="15.5703125" customWidth="1"/>
    <col min="5" max="5" width="24.140625" style="9" customWidth="1"/>
    <col min="7" max="7" width="15.5703125" customWidth="1"/>
    <col min="8" max="8" width="16.7109375" customWidth="1"/>
  </cols>
  <sheetData>
    <row r="1" spans="1:12" s="1" customFormat="1" ht="42" customHeight="1" thickBot="1" x14ac:dyDescent="0.3">
      <c r="A1" s="2" t="s">
        <v>0</v>
      </c>
      <c r="B1" s="3" t="s">
        <v>1</v>
      </c>
      <c r="C1" s="3" t="s">
        <v>2</v>
      </c>
      <c r="D1" s="3" t="s">
        <v>3</v>
      </c>
      <c r="E1" s="8" t="s">
        <v>4</v>
      </c>
      <c r="F1" s="3" t="s">
        <v>5</v>
      </c>
      <c r="G1" s="3" t="s">
        <v>6</v>
      </c>
      <c r="H1" s="3" t="s">
        <v>7</v>
      </c>
      <c r="I1" s="4" t="s">
        <v>8</v>
      </c>
      <c r="K1" s="1" t="s">
        <v>12</v>
      </c>
      <c r="L1" s="1" t="s">
        <v>12</v>
      </c>
    </row>
    <row r="2" spans="1:12" ht="15.75" x14ac:dyDescent="0.25">
      <c r="A2" s="63">
        <v>42767</v>
      </c>
      <c r="B2" s="10" t="s">
        <v>68</v>
      </c>
      <c r="C2" s="68" t="s">
        <v>13</v>
      </c>
      <c r="D2" s="64" t="s">
        <v>9</v>
      </c>
      <c r="E2" s="65">
        <v>9500</v>
      </c>
      <c r="F2" s="64" t="s">
        <v>16</v>
      </c>
      <c r="G2" s="66" t="s">
        <v>141</v>
      </c>
      <c r="H2" s="67" t="s">
        <v>142</v>
      </c>
      <c r="I2" s="7" t="s">
        <v>14</v>
      </c>
    </row>
    <row r="3" spans="1:12" x14ac:dyDescent="0.25">
      <c r="A3" s="63">
        <v>42767</v>
      </c>
      <c r="B3" s="64" t="s">
        <v>217</v>
      </c>
      <c r="C3" s="68" t="s">
        <v>20</v>
      </c>
      <c r="D3" s="64" t="s">
        <v>9</v>
      </c>
      <c r="E3" s="69">
        <v>233100</v>
      </c>
      <c r="F3" s="70" t="s">
        <v>65</v>
      </c>
      <c r="G3" s="66" t="s">
        <v>141</v>
      </c>
      <c r="H3" s="71" t="s">
        <v>143</v>
      </c>
      <c r="I3" s="7" t="s">
        <v>10</v>
      </c>
    </row>
    <row r="4" spans="1:12" x14ac:dyDescent="0.25">
      <c r="A4" s="63">
        <v>42767</v>
      </c>
      <c r="B4" s="64" t="s">
        <v>138</v>
      </c>
      <c r="C4" s="68" t="s">
        <v>139</v>
      </c>
      <c r="D4" s="64" t="s">
        <v>9</v>
      </c>
      <c r="E4" s="69">
        <v>70200</v>
      </c>
      <c r="F4" s="70" t="s">
        <v>65</v>
      </c>
      <c r="G4" s="66" t="s">
        <v>141</v>
      </c>
      <c r="H4" s="71" t="s">
        <v>144</v>
      </c>
      <c r="I4" s="7" t="s">
        <v>10</v>
      </c>
    </row>
    <row r="5" spans="1:12" ht="15.75" x14ac:dyDescent="0.25">
      <c r="A5" s="63">
        <v>42768</v>
      </c>
      <c r="B5" s="10" t="s">
        <v>68</v>
      </c>
      <c r="C5" s="68" t="s">
        <v>13</v>
      </c>
      <c r="D5" s="64" t="s">
        <v>9</v>
      </c>
      <c r="E5" s="65">
        <v>10000</v>
      </c>
      <c r="F5" s="64" t="s">
        <v>16</v>
      </c>
      <c r="G5" s="66" t="s">
        <v>141</v>
      </c>
      <c r="H5" s="67" t="s">
        <v>145</v>
      </c>
      <c r="I5" s="7" t="s">
        <v>14</v>
      </c>
    </row>
    <row r="6" spans="1:12" x14ac:dyDescent="0.25">
      <c r="A6" s="63">
        <v>42768</v>
      </c>
      <c r="B6" s="64" t="s">
        <v>69</v>
      </c>
      <c r="C6" s="68" t="s">
        <v>13</v>
      </c>
      <c r="D6" s="64" t="s">
        <v>9</v>
      </c>
      <c r="E6" s="65">
        <v>1500</v>
      </c>
      <c r="F6" s="64" t="s">
        <v>16</v>
      </c>
      <c r="G6" s="66" t="s">
        <v>141</v>
      </c>
      <c r="H6" s="67" t="s">
        <v>145</v>
      </c>
      <c r="I6" s="7" t="s">
        <v>14</v>
      </c>
    </row>
    <row r="7" spans="1:12" x14ac:dyDescent="0.25">
      <c r="A7" s="72">
        <v>42768</v>
      </c>
      <c r="B7" s="64" t="s">
        <v>111</v>
      </c>
      <c r="C7" s="73" t="s">
        <v>110</v>
      </c>
      <c r="D7" s="64" t="s">
        <v>55</v>
      </c>
      <c r="E7" s="74">
        <v>700000</v>
      </c>
      <c r="F7" s="64" t="s">
        <v>53</v>
      </c>
      <c r="G7" s="66" t="s">
        <v>141</v>
      </c>
      <c r="H7" s="71" t="s">
        <v>146</v>
      </c>
      <c r="I7" s="7" t="s">
        <v>10</v>
      </c>
      <c r="J7" s="62"/>
      <c r="K7" s="62"/>
    </row>
    <row r="8" spans="1:12" x14ac:dyDescent="0.25">
      <c r="A8" s="72">
        <v>42768</v>
      </c>
      <c r="B8" s="64" t="s">
        <v>169</v>
      </c>
      <c r="C8" s="73" t="s">
        <v>110</v>
      </c>
      <c r="D8" s="64" t="s">
        <v>55</v>
      </c>
      <c r="E8" s="74">
        <v>700000</v>
      </c>
      <c r="F8" s="64" t="s">
        <v>21</v>
      </c>
      <c r="G8" s="66" t="s">
        <v>141</v>
      </c>
      <c r="H8" s="71" t="s">
        <v>147</v>
      </c>
      <c r="I8" s="7" t="s">
        <v>10</v>
      </c>
      <c r="J8" s="62"/>
      <c r="K8" s="62"/>
    </row>
    <row r="9" spans="1:12" x14ac:dyDescent="0.25">
      <c r="A9" s="63">
        <v>42768</v>
      </c>
      <c r="B9" s="64" t="s">
        <v>70</v>
      </c>
      <c r="C9" s="68" t="s">
        <v>13</v>
      </c>
      <c r="D9" s="64" t="s">
        <v>9</v>
      </c>
      <c r="E9" s="74">
        <v>4000</v>
      </c>
      <c r="F9" s="64" t="s">
        <v>53</v>
      </c>
      <c r="G9" s="66" t="s">
        <v>141</v>
      </c>
      <c r="H9" s="71" t="s">
        <v>148</v>
      </c>
      <c r="I9" s="11" t="s">
        <v>14</v>
      </c>
    </row>
    <row r="10" spans="1:12" x14ac:dyDescent="0.25">
      <c r="A10" s="63">
        <v>42768</v>
      </c>
      <c r="B10" s="64" t="s">
        <v>71</v>
      </c>
      <c r="C10" s="68" t="s">
        <v>13</v>
      </c>
      <c r="D10" s="64" t="s">
        <v>55</v>
      </c>
      <c r="E10" s="65">
        <v>4000</v>
      </c>
      <c r="F10" s="64" t="s">
        <v>21</v>
      </c>
      <c r="G10" s="66" t="s">
        <v>141</v>
      </c>
      <c r="H10" s="67" t="s">
        <v>149</v>
      </c>
      <c r="I10" s="7" t="s">
        <v>14</v>
      </c>
    </row>
    <row r="11" spans="1:12" x14ac:dyDescent="0.25">
      <c r="A11" s="63">
        <v>42768</v>
      </c>
      <c r="B11" s="64" t="s">
        <v>72</v>
      </c>
      <c r="C11" s="75" t="s">
        <v>19</v>
      </c>
      <c r="D11" s="64" t="s">
        <v>9</v>
      </c>
      <c r="E11" s="65">
        <v>5200</v>
      </c>
      <c r="F11" s="64" t="s">
        <v>21</v>
      </c>
      <c r="G11" s="66" t="s">
        <v>141</v>
      </c>
      <c r="H11" s="67" t="s">
        <v>150</v>
      </c>
      <c r="I11" s="7" t="s">
        <v>14</v>
      </c>
    </row>
    <row r="12" spans="1:12" x14ac:dyDescent="0.25">
      <c r="A12" s="63">
        <v>42768</v>
      </c>
      <c r="B12" s="64" t="s">
        <v>73</v>
      </c>
      <c r="C12" s="68" t="s">
        <v>67</v>
      </c>
      <c r="D12" s="75" t="s">
        <v>15</v>
      </c>
      <c r="E12" s="65">
        <v>300000</v>
      </c>
      <c r="F12" s="70" t="s">
        <v>65</v>
      </c>
      <c r="G12" s="66" t="s">
        <v>141</v>
      </c>
      <c r="H12" s="67" t="s">
        <v>151</v>
      </c>
      <c r="I12" s="12" t="s">
        <v>10</v>
      </c>
      <c r="J12" s="7"/>
    </row>
    <row r="13" spans="1:12" x14ac:dyDescent="0.25">
      <c r="A13" s="63">
        <v>42768</v>
      </c>
      <c r="B13" s="64" t="s">
        <v>74</v>
      </c>
      <c r="C13" s="68" t="s">
        <v>67</v>
      </c>
      <c r="D13" s="75" t="s">
        <v>15</v>
      </c>
      <c r="E13" s="74">
        <v>350000</v>
      </c>
      <c r="F13" s="70" t="s">
        <v>65</v>
      </c>
      <c r="G13" s="66" t="s">
        <v>141</v>
      </c>
      <c r="H13" s="67" t="s">
        <v>152</v>
      </c>
      <c r="I13" s="12" t="s">
        <v>10</v>
      </c>
    </row>
    <row r="14" spans="1:12" x14ac:dyDescent="0.25">
      <c r="A14" s="72">
        <v>42768</v>
      </c>
      <c r="B14" s="64" t="s">
        <v>153</v>
      </c>
      <c r="C14" s="68" t="s">
        <v>13</v>
      </c>
      <c r="D14" s="64" t="s">
        <v>56</v>
      </c>
      <c r="E14" s="74">
        <v>10000</v>
      </c>
      <c r="F14" s="64" t="s">
        <v>11</v>
      </c>
      <c r="G14" s="66" t="s">
        <v>121</v>
      </c>
      <c r="H14" s="67" t="s">
        <v>157</v>
      </c>
      <c r="I14" s="7" t="s">
        <v>14</v>
      </c>
    </row>
    <row r="15" spans="1:12" x14ac:dyDescent="0.25">
      <c r="A15" s="72">
        <v>42768</v>
      </c>
      <c r="B15" s="64" t="s">
        <v>154</v>
      </c>
      <c r="C15" s="68" t="s">
        <v>18</v>
      </c>
      <c r="D15" s="64" t="s">
        <v>56</v>
      </c>
      <c r="E15" s="74">
        <v>5000</v>
      </c>
      <c r="F15" s="64" t="s">
        <v>11</v>
      </c>
      <c r="G15" s="66" t="s">
        <v>121</v>
      </c>
      <c r="H15" s="67" t="s">
        <v>157</v>
      </c>
      <c r="I15" s="7" t="s">
        <v>14</v>
      </c>
    </row>
    <row r="16" spans="1:12" x14ac:dyDescent="0.25">
      <c r="A16" s="72">
        <v>42768</v>
      </c>
      <c r="B16" s="64" t="s">
        <v>155</v>
      </c>
      <c r="C16" s="68" t="s">
        <v>13</v>
      </c>
      <c r="D16" s="64" t="s">
        <v>56</v>
      </c>
      <c r="E16" s="74">
        <v>9000</v>
      </c>
      <c r="F16" s="64" t="s">
        <v>62</v>
      </c>
      <c r="G16" s="66" t="s">
        <v>121</v>
      </c>
      <c r="H16" s="67" t="s">
        <v>158</v>
      </c>
      <c r="I16" s="7" t="s">
        <v>14</v>
      </c>
    </row>
    <row r="17" spans="1:19" x14ac:dyDescent="0.25">
      <c r="A17" s="72">
        <v>42768</v>
      </c>
      <c r="B17" s="64" t="s">
        <v>156</v>
      </c>
      <c r="C17" s="68" t="s">
        <v>18</v>
      </c>
      <c r="D17" s="64" t="s">
        <v>56</v>
      </c>
      <c r="E17" s="74">
        <v>5000</v>
      </c>
      <c r="F17" s="64" t="s">
        <v>62</v>
      </c>
      <c r="G17" s="66" t="s">
        <v>121</v>
      </c>
      <c r="H17" s="67" t="s">
        <v>163</v>
      </c>
      <c r="I17" s="7" t="s">
        <v>14</v>
      </c>
    </row>
    <row r="18" spans="1:19" x14ac:dyDescent="0.25">
      <c r="A18" s="63">
        <v>42769</v>
      </c>
      <c r="B18" s="64" t="s">
        <v>75</v>
      </c>
      <c r="C18" s="68" t="s">
        <v>13</v>
      </c>
      <c r="D18" s="64" t="s">
        <v>9</v>
      </c>
      <c r="E18" s="65">
        <v>2000</v>
      </c>
      <c r="F18" s="64" t="s">
        <v>16</v>
      </c>
      <c r="G18" s="66" t="s">
        <v>141</v>
      </c>
      <c r="H18" s="67" t="s">
        <v>162</v>
      </c>
      <c r="I18" s="7" t="s">
        <v>14</v>
      </c>
    </row>
    <row r="19" spans="1:19" x14ac:dyDescent="0.25">
      <c r="A19" s="63">
        <v>42769</v>
      </c>
      <c r="B19" s="64" t="s">
        <v>76</v>
      </c>
      <c r="C19" s="68" t="s">
        <v>17</v>
      </c>
      <c r="D19" s="64" t="s">
        <v>9</v>
      </c>
      <c r="E19" s="65">
        <v>10000</v>
      </c>
      <c r="F19" s="64" t="s">
        <v>21</v>
      </c>
      <c r="G19" s="66" t="s">
        <v>141</v>
      </c>
      <c r="H19" s="67" t="s">
        <v>161</v>
      </c>
      <c r="I19" s="7" t="s">
        <v>14</v>
      </c>
    </row>
    <row r="20" spans="1:19" x14ac:dyDescent="0.25">
      <c r="A20" s="63">
        <v>42769</v>
      </c>
      <c r="B20" s="64" t="s">
        <v>77</v>
      </c>
      <c r="C20" s="68" t="s">
        <v>17</v>
      </c>
      <c r="D20" s="64" t="s">
        <v>9</v>
      </c>
      <c r="E20" s="65">
        <v>108600</v>
      </c>
      <c r="F20" s="70" t="s">
        <v>65</v>
      </c>
      <c r="G20" s="66" t="s">
        <v>141</v>
      </c>
      <c r="H20" s="71" t="s">
        <v>160</v>
      </c>
      <c r="I20" s="12" t="s">
        <v>10</v>
      </c>
    </row>
    <row r="21" spans="1:19" x14ac:dyDescent="0.25">
      <c r="A21" s="63">
        <v>42769</v>
      </c>
      <c r="B21" s="64" t="s">
        <v>78</v>
      </c>
      <c r="C21" s="68" t="s">
        <v>25</v>
      </c>
      <c r="D21" s="64" t="s">
        <v>9</v>
      </c>
      <c r="E21" s="65">
        <v>200000</v>
      </c>
      <c r="F21" s="70" t="s">
        <v>65</v>
      </c>
      <c r="G21" s="66" t="s">
        <v>141</v>
      </c>
      <c r="H21" s="67" t="s">
        <v>159</v>
      </c>
      <c r="I21" s="12" t="s">
        <v>10</v>
      </c>
    </row>
    <row r="22" spans="1:19" x14ac:dyDescent="0.25">
      <c r="A22" s="63">
        <v>42772</v>
      </c>
      <c r="B22" s="64" t="s">
        <v>79</v>
      </c>
      <c r="C22" s="68" t="s">
        <v>13</v>
      </c>
      <c r="D22" s="64" t="s">
        <v>9</v>
      </c>
      <c r="E22" s="65">
        <v>5500</v>
      </c>
      <c r="F22" s="64" t="s">
        <v>53</v>
      </c>
      <c r="G22" s="66" t="s">
        <v>141</v>
      </c>
      <c r="H22" s="71" t="s">
        <v>218</v>
      </c>
      <c r="I22" s="12" t="s">
        <v>10</v>
      </c>
    </row>
    <row r="23" spans="1:19" x14ac:dyDescent="0.25">
      <c r="A23" s="63">
        <v>42772</v>
      </c>
      <c r="B23" s="64" t="s">
        <v>80</v>
      </c>
      <c r="C23" s="68" t="s">
        <v>32</v>
      </c>
      <c r="D23" s="64" t="s">
        <v>9</v>
      </c>
      <c r="E23" s="65">
        <v>235500</v>
      </c>
      <c r="F23" s="64" t="s">
        <v>16</v>
      </c>
      <c r="G23" s="66" t="s">
        <v>141</v>
      </c>
      <c r="H23" s="67" t="s">
        <v>219</v>
      </c>
      <c r="I23" s="12" t="s">
        <v>10</v>
      </c>
    </row>
    <row r="24" spans="1:19" x14ac:dyDescent="0.25">
      <c r="A24" s="63">
        <v>42772</v>
      </c>
      <c r="B24" s="64" t="s">
        <v>81</v>
      </c>
      <c r="C24" s="68" t="s">
        <v>61</v>
      </c>
      <c r="D24" s="64" t="s">
        <v>9</v>
      </c>
      <c r="E24" s="65">
        <v>34907</v>
      </c>
      <c r="F24" s="64" t="s">
        <v>16</v>
      </c>
      <c r="G24" s="66" t="s">
        <v>141</v>
      </c>
      <c r="H24" s="67" t="s">
        <v>220</v>
      </c>
      <c r="I24" s="12" t="s">
        <v>10</v>
      </c>
    </row>
    <row r="25" spans="1:19" x14ac:dyDescent="0.25">
      <c r="A25" s="63">
        <v>42772</v>
      </c>
      <c r="B25" s="64" t="s">
        <v>82</v>
      </c>
      <c r="C25" s="75" t="s">
        <v>66</v>
      </c>
      <c r="D25" s="64" t="s">
        <v>55</v>
      </c>
      <c r="E25" s="65">
        <v>51000</v>
      </c>
      <c r="F25" s="64" t="s">
        <v>53</v>
      </c>
      <c r="G25" s="66" t="s">
        <v>141</v>
      </c>
      <c r="H25" s="71" t="s">
        <v>221</v>
      </c>
      <c r="I25" s="12" t="s">
        <v>10</v>
      </c>
    </row>
    <row r="26" spans="1:19" x14ac:dyDescent="0.25">
      <c r="A26" s="63">
        <v>42772</v>
      </c>
      <c r="B26" s="64" t="s">
        <v>83</v>
      </c>
      <c r="C26" s="68" t="s">
        <v>13</v>
      </c>
      <c r="D26" s="64" t="s">
        <v>9</v>
      </c>
      <c r="E26" s="65">
        <v>4000</v>
      </c>
      <c r="F26" s="64" t="s">
        <v>53</v>
      </c>
      <c r="G26" s="66" t="s">
        <v>141</v>
      </c>
      <c r="H26" s="71" t="s">
        <v>165</v>
      </c>
      <c r="I26" s="11" t="s">
        <v>14</v>
      </c>
    </row>
    <row r="27" spans="1:19" x14ac:dyDescent="0.25">
      <c r="A27" s="63">
        <v>42772</v>
      </c>
      <c r="B27" s="64" t="s">
        <v>68</v>
      </c>
      <c r="C27" s="68" t="s">
        <v>13</v>
      </c>
      <c r="D27" s="64" t="s">
        <v>9</v>
      </c>
      <c r="E27" s="65">
        <v>5000</v>
      </c>
      <c r="F27" s="64" t="s">
        <v>16</v>
      </c>
      <c r="G27" s="66" t="s">
        <v>141</v>
      </c>
      <c r="H27" s="67" t="s">
        <v>166</v>
      </c>
      <c r="I27" s="7" t="s">
        <v>14</v>
      </c>
    </row>
    <row r="28" spans="1:19" x14ac:dyDescent="0.25">
      <c r="A28" s="63">
        <v>42772</v>
      </c>
      <c r="B28" s="64" t="s">
        <v>84</v>
      </c>
      <c r="C28" s="68" t="s">
        <v>13</v>
      </c>
      <c r="D28" s="64" t="s">
        <v>9</v>
      </c>
      <c r="E28" s="65">
        <v>3000</v>
      </c>
      <c r="F28" s="64" t="s">
        <v>85</v>
      </c>
      <c r="G28" s="66" t="s">
        <v>141</v>
      </c>
      <c r="H28" s="67" t="s">
        <v>164</v>
      </c>
      <c r="I28" s="7" t="s">
        <v>14</v>
      </c>
    </row>
    <row r="29" spans="1:19" x14ac:dyDescent="0.25">
      <c r="A29" s="63">
        <v>42772</v>
      </c>
      <c r="B29" s="64" t="s">
        <v>86</v>
      </c>
      <c r="C29" s="68" t="s">
        <v>61</v>
      </c>
      <c r="D29" s="64" t="s">
        <v>9</v>
      </c>
      <c r="E29" s="65">
        <v>1000</v>
      </c>
      <c r="F29" s="64" t="s">
        <v>53</v>
      </c>
      <c r="G29" s="66" t="s">
        <v>141</v>
      </c>
      <c r="H29" s="71" t="s">
        <v>222</v>
      </c>
      <c r="I29" s="12" t="s">
        <v>10</v>
      </c>
    </row>
    <row r="30" spans="1:19" x14ac:dyDescent="0.25">
      <c r="A30" s="63">
        <v>42772</v>
      </c>
      <c r="B30" s="64" t="s">
        <v>140</v>
      </c>
      <c r="C30" s="68" t="s">
        <v>139</v>
      </c>
      <c r="D30" s="64" t="s">
        <v>9</v>
      </c>
      <c r="E30" s="65">
        <v>8775</v>
      </c>
      <c r="F30" s="70" t="s">
        <v>65</v>
      </c>
      <c r="G30" s="66" t="s">
        <v>141</v>
      </c>
      <c r="H30" s="67" t="s">
        <v>223</v>
      </c>
      <c r="I30" s="12" t="s">
        <v>10</v>
      </c>
    </row>
    <row r="31" spans="1:19" x14ac:dyDescent="0.25">
      <c r="A31" s="63">
        <v>42773</v>
      </c>
      <c r="B31" s="64" t="s">
        <v>87</v>
      </c>
      <c r="C31" s="75" t="s">
        <v>66</v>
      </c>
      <c r="D31" s="64" t="s">
        <v>55</v>
      </c>
      <c r="E31" s="65">
        <v>70000</v>
      </c>
      <c r="F31" s="64" t="s">
        <v>21</v>
      </c>
      <c r="G31" s="66" t="s">
        <v>141</v>
      </c>
      <c r="H31" s="71" t="s">
        <v>224</v>
      </c>
      <c r="I31" s="12" t="s">
        <v>10</v>
      </c>
    </row>
    <row r="32" spans="1:19" x14ac:dyDescent="0.25">
      <c r="A32" s="63">
        <v>42773</v>
      </c>
      <c r="B32" s="64" t="s">
        <v>168</v>
      </c>
      <c r="C32" s="68" t="s">
        <v>25</v>
      </c>
      <c r="D32" s="64" t="s">
        <v>55</v>
      </c>
      <c r="E32" s="65">
        <v>500000</v>
      </c>
      <c r="F32" s="64" t="s">
        <v>53</v>
      </c>
      <c r="G32" s="66" t="s">
        <v>141</v>
      </c>
      <c r="H32" s="71" t="s">
        <v>225</v>
      </c>
      <c r="I32" s="12" t="s">
        <v>10</v>
      </c>
      <c r="S32" t="s">
        <v>26</v>
      </c>
    </row>
    <row r="33" spans="1:13" x14ac:dyDescent="0.25">
      <c r="A33" s="63">
        <v>42773</v>
      </c>
      <c r="B33" s="64" t="s">
        <v>88</v>
      </c>
      <c r="C33" s="68" t="s">
        <v>13</v>
      </c>
      <c r="D33" s="64" t="s">
        <v>55</v>
      </c>
      <c r="E33" s="65">
        <v>9000</v>
      </c>
      <c r="F33" s="64" t="s">
        <v>21</v>
      </c>
      <c r="G33" s="66" t="s">
        <v>141</v>
      </c>
      <c r="H33" s="71" t="s">
        <v>170</v>
      </c>
      <c r="I33" s="11" t="s">
        <v>14</v>
      </c>
      <c r="K33" s="6"/>
      <c r="L33" s="6"/>
      <c r="M33" s="6" t="s">
        <v>12</v>
      </c>
    </row>
    <row r="34" spans="1:13" x14ac:dyDescent="0.25">
      <c r="A34" s="63">
        <v>42773</v>
      </c>
      <c r="B34" s="64" t="s">
        <v>89</v>
      </c>
      <c r="C34" s="68" t="s">
        <v>13</v>
      </c>
      <c r="D34" s="64" t="s">
        <v>55</v>
      </c>
      <c r="E34" s="65">
        <v>10000</v>
      </c>
      <c r="F34" s="64" t="s">
        <v>53</v>
      </c>
      <c r="G34" s="66" t="s">
        <v>141</v>
      </c>
      <c r="H34" s="71" t="s">
        <v>167</v>
      </c>
      <c r="I34" s="11" t="s">
        <v>14</v>
      </c>
    </row>
    <row r="35" spans="1:13" x14ac:dyDescent="0.25">
      <c r="A35" s="63">
        <v>42773</v>
      </c>
      <c r="B35" s="64" t="s">
        <v>90</v>
      </c>
      <c r="C35" s="68" t="s">
        <v>13</v>
      </c>
      <c r="D35" s="64" t="s">
        <v>9</v>
      </c>
      <c r="E35" s="65">
        <v>7000</v>
      </c>
      <c r="F35" s="64" t="s">
        <v>16</v>
      </c>
      <c r="G35" s="66" t="s">
        <v>141</v>
      </c>
      <c r="H35" s="67" t="s">
        <v>171</v>
      </c>
      <c r="I35" s="7" t="s">
        <v>14</v>
      </c>
    </row>
    <row r="36" spans="1:13" x14ac:dyDescent="0.25">
      <c r="A36" s="72">
        <v>42773</v>
      </c>
      <c r="B36" s="64" t="s">
        <v>153</v>
      </c>
      <c r="C36" s="68" t="s">
        <v>13</v>
      </c>
      <c r="D36" s="64" t="s">
        <v>56</v>
      </c>
      <c r="E36" s="74">
        <v>13500</v>
      </c>
      <c r="F36" s="64" t="s">
        <v>11</v>
      </c>
      <c r="G36" s="66" t="s">
        <v>121</v>
      </c>
      <c r="H36" s="67" t="s">
        <v>157</v>
      </c>
      <c r="I36" s="7" t="s">
        <v>14</v>
      </c>
    </row>
    <row r="37" spans="1:13" x14ac:dyDescent="0.25">
      <c r="A37" s="72">
        <v>42773</v>
      </c>
      <c r="B37" s="64" t="s">
        <v>154</v>
      </c>
      <c r="C37" s="68" t="s">
        <v>18</v>
      </c>
      <c r="D37" s="64" t="s">
        <v>56</v>
      </c>
      <c r="E37" s="74">
        <v>3000</v>
      </c>
      <c r="F37" s="64" t="s">
        <v>11</v>
      </c>
      <c r="G37" s="66" t="s">
        <v>121</v>
      </c>
      <c r="H37" s="67" t="s">
        <v>157</v>
      </c>
      <c r="I37" s="7" t="s">
        <v>14</v>
      </c>
    </row>
    <row r="38" spans="1:13" x14ac:dyDescent="0.25">
      <c r="A38" s="72">
        <v>42773</v>
      </c>
      <c r="B38" s="64" t="s">
        <v>155</v>
      </c>
      <c r="C38" s="68" t="s">
        <v>13</v>
      </c>
      <c r="D38" s="64" t="s">
        <v>56</v>
      </c>
      <c r="E38" s="74">
        <v>12800</v>
      </c>
      <c r="F38" s="64" t="s">
        <v>62</v>
      </c>
      <c r="G38" s="66" t="s">
        <v>121</v>
      </c>
      <c r="H38" s="67" t="s">
        <v>158</v>
      </c>
      <c r="I38" s="7" t="s">
        <v>14</v>
      </c>
    </row>
    <row r="39" spans="1:13" x14ac:dyDescent="0.25">
      <c r="A39" s="72">
        <v>42773</v>
      </c>
      <c r="B39" s="64" t="s">
        <v>156</v>
      </c>
      <c r="C39" s="68" t="s">
        <v>18</v>
      </c>
      <c r="D39" s="64" t="s">
        <v>56</v>
      </c>
      <c r="E39" s="74">
        <v>5000</v>
      </c>
      <c r="F39" s="64" t="s">
        <v>62</v>
      </c>
      <c r="G39" s="66" t="s">
        <v>121</v>
      </c>
      <c r="H39" s="67" t="s">
        <v>158</v>
      </c>
      <c r="I39" s="7" t="s">
        <v>14</v>
      </c>
    </row>
    <row r="40" spans="1:13" x14ac:dyDescent="0.25">
      <c r="A40" s="63">
        <v>42773</v>
      </c>
      <c r="B40" s="64" t="s">
        <v>91</v>
      </c>
      <c r="C40" s="68" t="s">
        <v>92</v>
      </c>
      <c r="D40" s="64" t="s">
        <v>56</v>
      </c>
      <c r="E40" s="65">
        <v>20700</v>
      </c>
      <c r="F40" s="64" t="s">
        <v>64</v>
      </c>
      <c r="G40" s="66" t="s">
        <v>121</v>
      </c>
      <c r="H40" s="67" t="s">
        <v>226</v>
      </c>
      <c r="I40" s="12" t="s">
        <v>10</v>
      </c>
    </row>
    <row r="41" spans="1:13" x14ac:dyDescent="0.25">
      <c r="A41" s="63">
        <v>42773</v>
      </c>
      <c r="B41" s="64" t="s">
        <v>93</v>
      </c>
      <c r="C41" s="68" t="s">
        <v>92</v>
      </c>
      <c r="D41" s="64" t="s">
        <v>56</v>
      </c>
      <c r="E41" s="65">
        <v>20700</v>
      </c>
      <c r="F41" s="64" t="s">
        <v>63</v>
      </c>
      <c r="G41" s="66" t="s">
        <v>121</v>
      </c>
      <c r="H41" s="67" t="s">
        <v>227</v>
      </c>
      <c r="I41" s="12" t="s">
        <v>10</v>
      </c>
    </row>
    <row r="42" spans="1:13" x14ac:dyDescent="0.25">
      <c r="A42" s="63">
        <v>42773</v>
      </c>
      <c r="B42" s="64" t="s">
        <v>94</v>
      </c>
      <c r="C42" s="68" t="s">
        <v>13</v>
      </c>
      <c r="D42" s="64" t="s">
        <v>9</v>
      </c>
      <c r="E42" s="65">
        <v>20000</v>
      </c>
      <c r="F42" s="64" t="s">
        <v>16</v>
      </c>
      <c r="G42" s="66" t="s">
        <v>141</v>
      </c>
      <c r="H42" s="67" t="s">
        <v>228</v>
      </c>
      <c r="I42" s="12" t="s">
        <v>10</v>
      </c>
    </row>
    <row r="43" spans="1:13" x14ac:dyDescent="0.25">
      <c r="A43" s="63">
        <v>42774</v>
      </c>
      <c r="B43" s="64" t="s">
        <v>95</v>
      </c>
      <c r="C43" s="68" t="s">
        <v>57</v>
      </c>
      <c r="D43" s="64" t="s">
        <v>9</v>
      </c>
      <c r="E43" s="65">
        <v>2566432</v>
      </c>
      <c r="F43" s="70" t="s">
        <v>65</v>
      </c>
      <c r="G43" s="66" t="s">
        <v>121</v>
      </c>
      <c r="H43" s="67" t="s">
        <v>172</v>
      </c>
      <c r="I43" s="7" t="s">
        <v>14</v>
      </c>
      <c r="K43" s="6"/>
      <c r="L43" s="6"/>
    </row>
    <row r="44" spans="1:13" x14ac:dyDescent="0.25">
      <c r="A44" s="63">
        <v>42774</v>
      </c>
      <c r="B44" s="64" t="s">
        <v>96</v>
      </c>
      <c r="C44" s="68" t="s">
        <v>13</v>
      </c>
      <c r="D44" s="64" t="s">
        <v>9</v>
      </c>
      <c r="E44" s="65">
        <v>5500</v>
      </c>
      <c r="F44" s="64" t="s">
        <v>53</v>
      </c>
      <c r="G44" s="66" t="s">
        <v>141</v>
      </c>
      <c r="H44" s="71" t="s">
        <v>174</v>
      </c>
      <c r="I44" s="11" t="s">
        <v>14</v>
      </c>
    </row>
    <row r="45" spans="1:13" x14ac:dyDescent="0.25">
      <c r="A45" s="63">
        <v>42774</v>
      </c>
      <c r="B45" s="64" t="s">
        <v>97</v>
      </c>
      <c r="C45" s="68" t="s">
        <v>13</v>
      </c>
      <c r="D45" s="64" t="s">
        <v>9</v>
      </c>
      <c r="E45" s="65">
        <v>10000</v>
      </c>
      <c r="F45" s="64" t="s">
        <v>53</v>
      </c>
      <c r="G45" s="66" t="s">
        <v>141</v>
      </c>
      <c r="H45" s="71" t="s">
        <v>173</v>
      </c>
      <c r="I45" s="11" t="s">
        <v>14</v>
      </c>
    </row>
    <row r="46" spans="1:13" x14ac:dyDescent="0.25">
      <c r="A46" s="63">
        <v>42774</v>
      </c>
      <c r="B46" s="64" t="s">
        <v>122</v>
      </c>
      <c r="C46" s="68" t="s">
        <v>92</v>
      </c>
      <c r="D46" s="64" t="s">
        <v>9</v>
      </c>
      <c r="E46" s="65">
        <v>31000</v>
      </c>
      <c r="F46" s="70" t="s">
        <v>65</v>
      </c>
      <c r="G46" s="66" t="s">
        <v>141</v>
      </c>
      <c r="H46" s="67" t="s">
        <v>229</v>
      </c>
      <c r="I46" s="12" t="s">
        <v>10</v>
      </c>
    </row>
    <row r="47" spans="1:13" x14ac:dyDescent="0.25">
      <c r="A47" s="63">
        <v>42774</v>
      </c>
      <c r="B47" s="64" t="s">
        <v>123</v>
      </c>
      <c r="C47" s="68" t="s">
        <v>92</v>
      </c>
      <c r="D47" s="64" t="s">
        <v>9</v>
      </c>
      <c r="E47" s="65">
        <v>66000</v>
      </c>
      <c r="F47" s="70" t="s">
        <v>65</v>
      </c>
      <c r="G47" s="66" t="s">
        <v>141</v>
      </c>
      <c r="H47" s="67" t="s">
        <v>230</v>
      </c>
      <c r="I47" s="12" t="s">
        <v>10</v>
      </c>
    </row>
    <row r="48" spans="1:13" x14ac:dyDescent="0.25">
      <c r="A48" s="63">
        <v>42775</v>
      </c>
      <c r="B48" s="64" t="s">
        <v>98</v>
      </c>
      <c r="C48" s="68" t="s">
        <v>13</v>
      </c>
      <c r="D48" s="64" t="s">
        <v>9</v>
      </c>
      <c r="E48" s="65">
        <v>3000</v>
      </c>
      <c r="F48" s="64" t="s">
        <v>53</v>
      </c>
      <c r="G48" s="66" t="s">
        <v>141</v>
      </c>
      <c r="H48" s="71" t="s">
        <v>175</v>
      </c>
      <c r="I48" s="11" t="s">
        <v>14</v>
      </c>
    </row>
    <row r="49" spans="1:27" x14ac:dyDescent="0.25">
      <c r="A49" s="63">
        <v>42775</v>
      </c>
      <c r="B49" s="64" t="s">
        <v>99</v>
      </c>
      <c r="C49" s="68" t="s">
        <v>13</v>
      </c>
      <c r="D49" s="64" t="s">
        <v>9</v>
      </c>
      <c r="E49" s="65">
        <v>7000</v>
      </c>
      <c r="F49" s="64" t="s">
        <v>16</v>
      </c>
      <c r="G49" s="66" t="s">
        <v>141</v>
      </c>
      <c r="H49" s="67" t="s">
        <v>176</v>
      </c>
      <c r="I49" s="7" t="s">
        <v>14</v>
      </c>
    </row>
    <row r="50" spans="1:27" x14ac:dyDescent="0.25">
      <c r="A50" s="63">
        <v>42775</v>
      </c>
      <c r="B50" s="64" t="s">
        <v>68</v>
      </c>
      <c r="C50" s="68" t="s">
        <v>13</v>
      </c>
      <c r="D50" s="64" t="s">
        <v>9</v>
      </c>
      <c r="E50" s="65">
        <v>5000</v>
      </c>
      <c r="F50" s="64" t="s">
        <v>16</v>
      </c>
      <c r="G50" s="66" t="s">
        <v>141</v>
      </c>
      <c r="H50" s="67" t="s">
        <v>176</v>
      </c>
      <c r="I50" s="7" t="s">
        <v>14</v>
      </c>
    </row>
    <row r="51" spans="1:27" x14ac:dyDescent="0.25">
      <c r="A51" s="63">
        <v>42776</v>
      </c>
      <c r="B51" s="64" t="s">
        <v>100</v>
      </c>
      <c r="C51" s="68" t="s">
        <v>13</v>
      </c>
      <c r="D51" s="64" t="s">
        <v>9</v>
      </c>
      <c r="E51" s="65">
        <v>6000</v>
      </c>
      <c r="F51" s="64" t="s">
        <v>16</v>
      </c>
      <c r="G51" s="66" t="s">
        <v>141</v>
      </c>
      <c r="H51" s="67" t="s">
        <v>177</v>
      </c>
      <c r="I51" s="7" t="s">
        <v>14</v>
      </c>
      <c r="AA51" t="s">
        <v>12</v>
      </c>
    </row>
    <row r="52" spans="1:27" x14ac:dyDescent="0.25">
      <c r="A52" s="63">
        <v>42776</v>
      </c>
      <c r="B52" s="64" t="s">
        <v>101</v>
      </c>
      <c r="C52" s="68" t="s">
        <v>13</v>
      </c>
      <c r="D52" s="64" t="s">
        <v>55</v>
      </c>
      <c r="E52" s="65">
        <v>5000</v>
      </c>
      <c r="F52" s="64" t="s">
        <v>21</v>
      </c>
      <c r="G52" s="66" t="s">
        <v>141</v>
      </c>
      <c r="H52" s="71" t="s">
        <v>178</v>
      </c>
      <c r="I52" s="11" t="s">
        <v>14</v>
      </c>
    </row>
    <row r="53" spans="1:27" x14ac:dyDescent="0.25">
      <c r="A53" s="63">
        <v>42776</v>
      </c>
      <c r="B53" s="64" t="s">
        <v>102</v>
      </c>
      <c r="C53" s="68" t="s">
        <v>13</v>
      </c>
      <c r="D53" s="64" t="s">
        <v>9</v>
      </c>
      <c r="E53" s="65">
        <v>6000</v>
      </c>
      <c r="F53" s="64" t="s">
        <v>16</v>
      </c>
      <c r="G53" s="66" t="s">
        <v>141</v>
      </c>
      <c r="H53" s="67" t="s">
        <v>177</v>
      </c>
      <c r="I53" s="7" t="s">
        <v>14</v>
      </c>
    </row>
    <row r="54" spans="1:27" x14ac:dyDescent="0.25">
      <c r="A54" s="72">
        <v>42776</v>
      </c>
      <c r="B54" s="64" t="s">
        <v>179</v>
      </c>
      <c r="C54" s="68" t="s">
        <v>13</v>
      </c>
      <c r="D54" s="64" t="s">
        <v>56</v>
      </c>
      <c r="E54" s="74">
        <v>17000</v>
      </c>
      <c r="F54" s="64" t="s">
        <v>11</v>
      </c>
      <c r="G54" s="66" t="s">
        <v>121</v>
      </c>
      <c r="H54" s="67" t="s">
        <v>182</v>
      </c>
      <c r="I54" s="7" t="s">
        <v>14</v>
      </c>
    </row>
    <row r="55" spans="1:27" x14ac:dyDescent="0.25">
      <c r="A55" s="72">
        <v>42776</v>
      </c>
      <c r="B55" s="64" t="s">
        <v>180</v>
      </c>
      <c r="C55" s="68" t="s">
        <v>13</v>
      </c>
      <c r="D55" s="64" t="s">
        <v>56</v>
      </c>
      <c r="E55" s="74">
        <v>20000</v>
      </c>
      <c r="F55" s="64" t="s">
        <v>62</v>
      </c>
      <c r="G55" s="66" t="s">
        <v>121</v>
      </c>
      <c r="H55" s="67" t="s">
        <v>183</v>
      </c>
      <c r="I55" s="7" t="s">
        <v>14</v>
      </c>
    </row>
    <row r="56" spans="1:27" x14ac:dyDescent="0.25">
      <c r="A56" s="63">
        <v>42779</v>
      </c>
      <c r="B56" s="64" t="s">
        <v>103</v>
      </c>
      <c r="C56" s="68" t="s">
        <v>92</v>
      </c>
      <c r="D56" s="64" t="s">
        <v>9</v>
      </c>
      <c r="E56" s="65">
        <v>50000</v>
      </c>
      <c r="F56" s="64" t="s">
        <v>16</v>
      </c>
      <c r="G56" s="66" t="s">
        <v>141</v>
      </c>
      <c r="H56" s="71" t="s">
        <v>181</v>
      </c>
      <c r="I56" s="11" t="s">
        <v>14</v>
      </c>
    </row>
    <row r="57" spans="1:27" x14ac:dyDescent="0.25">
      <c r="A57" s="63">
        <v>42779</v>
      </c>
      <c r="B57" s="64" t="s">
        <v>104</v>
      </c>
      <c r="C57" s="68" t="s">
        <v>13</v>
      </c>
      <c r="D57" s="64" t="s">
        <v>9</v>
      </c>
      <c r="E57" s="65">
        <v>12500</v>
      </c>
      <c r="F57" s="64" t="s">
        <v>16</v>
      </c>
      <c r="G57" s="66" t="s">
        <v>121</v>
      </c>
      <c r="H57" s="67" t="s">
        <v>184</v>
      </c>
      <c r="I57" s="7" t="s">
        <v>14</v>
      </c>
    </row>
    <row r="58" spans="1:27" x14ac:dyDescent="0.25">
      <c r="A58" s="63">
        <v>42779</v>
      </c>
      <c r="B58" s="64" t="s">
        <v>105</v>
      </c>
      <c r="C58" s="75" t="s">
        <v>23</v>
      </c>
      <c r="D58" s="64" t="s">
        <v>9</v>
      </c>
      <c r="E58" s="65">
        <v>29000</v>
      </c>
      <c r="F58" s="64" t="s">
        <v>16</v>
      </c>
      <c r="G58" s="66" t="s">
        <v>141</v>
      </c>
      <c r="H58" s="67" t="s">
        <v>231</v>
      </c>
      <c r="I58" s="12" t="s">
        <v>10</v>
      </c>
    </row>
    <row r="59" spans="1:27" x14ac:dyDescent="0.25">
      <c r="A59" s="63">
        <v>42779</v>
      </c>
      <c r="B59" s="64" t="s">
        <v>106</v>
      </c>
      <c r="C59" s="68" t="s">
        <v>13</v>
      </c>
      <c r="D59" s="64" t="s">
        <v>9</v>
      </c>
      <c r="E59" s="65">
        <v>6000</v>
      </c>
      <c r="F59" s="64" t="s">
        <v>16</v>
      </c>
      <c r="G59" s="66" t="s">
        <v>121</v>
      </c>
      <c r="H59" s="67" t="s">
        <v>185</v>
      </c>
      <c r="I59" s="7" t="s">
        <v>14</v>
      </c>
    </row>
    <row r="60" spans="1:27" x14ac:dyDescent="0.25">
      <c r="A60" s="63">
        <v>42779</v>
      </c>
      <c r="B60" s="64" t="s">
        <v>107</v>
      </c>
      <c r="C60" s="68" t="s">
        <v>92</v>
      </c>
      <c r="D60" s="64" t="s">
        <v>9</v>
      </c>
      <c r="E60" s="65">
        <v>350000</v>
      </c>
      <c r="F60" s="64" t="s">
        <v>16</v>
      </c>
      <c r="G60" s="66" t="s">
        <v>121</v>
      </c>
      <c r="H60" s="71" t="s">
        <v>181</v>
      </c>
      <c r="I60" s="11" t="s">
        <v>14</v>
      </c>
    </row>
    <row r="61" spans="1:27" x14ac:dyDescent="0.25">
      <c r="A61" s="63">
        <v>42779</v>
      </c>
      <c r="B61" s="64" t="s">
        <v>100</v>
      </c>
      <c r="C61" s="68" t="s">
        <v>13</v>
      </c>
      <c r="D61" s="64" t="s">
        <v>9</v>
      </c>
      <c r="E61" s="65">
        <v>6000</v>
      </c>
      <c r="F61" s="64" t="s">
        <v>16</v>
      </c>
      <c r="G61" s="66" t="s">
        <v>121</v>
      </c>
      <c r="H61" s="67" t="s">
        <v>184</v>
      </c>
      <c r="I61" s="7" t="s">
        <v>14</v>
      </c>
    </row>
    <row r="62" spans="1:27" x14ac:dyDescent="0.25">
      <c r="A62" s="63">
        <v>42779</v>
      </c>
      <c r="B62" s="64" t="s">
        <v>108</v>
      </c>
      <c r="C62" s="68" t="s">
        <v>13</v>
      </c>
      <c r="D62" s="64" t="s">
        <v>9</v>
      </c>
      <c r="E62" s="65">
        <v>5000</v>
      </c>
      <c r="F62" s="64" t="s">
        <v>16</v>
      </c>
      <c r="G62" s="66" t="s">
        <v>121</v>
      </c>
      <c r="H62" s="67" t="s">
        <v>184</v>
      </c>
      <c r="I62" s="7" t="s">
        <v>14</v>
      </c>
    </row>
    <row r="63" spans="1:27" x14ac:dyDescent="0.25">
      <c r="A63" s="63">
        <v>42779</v>
      </c>
      <c r="B63" s="64" t="s">
        <v>109</v>
      </c>
      <c r="C63" s="68" t="s">
        <v>13</v>
      </c>
      <c r="D63" s="64" t="s">
        <v>9</v>
      </c>
      <c r="E63" s="65">
        <v>4000</v>
      </c>
      <c r="F63" s="64" t="s">
        <v>53</v>
      </c>
      <c r="G63" s="66" t="s">
        <v>121</v>
      </c>
      <c r="H63" s="71" t="s">
        <v>186</v>
      </c>
      <c r="I63" s="11" t="s">
        <v>14</v>
      </c>
    </row>
    <row r="64" spans="1:27" x14ac:dyDescent="0.25">
      <c r="A64" s="63">
        <v>42780</v>
      </c>
      <c r="B64" s="64" t="s">
        <v>112</v>
      </c>
      <c r="C64" s="68" t="s">
        <v>13</v>
      </c>
      <c r="D64" s="64" t="s">
        <v>9</v>
      </c>
      <c r="E64" s="65">
        <v>4000</v>
      </c>
      <c r="F64" s="64" t="s">
        <v>53</v>
      </c>
      <c r="G64" s="66" t="s">
        <v>121</v>
      </c>
      <c r="H64" s="71" t="s">
        <v>187</v>
      </c>
      <c r="I64" s="11" t="s">
        <v>14</v>
      </c>
    </row>
    <row r="65" spans="1:9" x14ac:dyDescent="0.25">
      <c r="A65" s="63">
        <v>42780</v>
      </c>
      <c r="B65" s="64" t="s">
        <v>113</v>
      </c>
      <c r="C65" s="68" t="s">
        <v>13</v>
      </c>
      <c r="D65" s="64" t="s">
        <v>9</v>
      </c>
      <c r="E65" s="65">
        <v>4000</v>
      </c>
      <c r="F65" s="64" t="s">
        <v>53</v>
      </c>
      <c r="G65" s="66" t="s">
        <v>121</v>
      </c>
      <c r="H65" s="71" t="s">
        <v>187</v>
      </c>
      <c r="I65" s="11" t="s">
        <v>14</v>
      </c>
    </row>
    <row r="66" spans="1:9" x14ac:dyDescent="0.25">
      <c r="A66" s="63">
        <v>42780</v>
      </c>
      <c r="B66" s="64" t="s">
        <v>114</v>
      </c>
      <c r="C66" s="68" t="s">
        <v>13</v>
      </c>
      <c r="D66" s="64" t="s">
        <v>9</v>
      </c>
      <c r="E66" s="65">
        <v>4000</v>
      </c>
      <c r="F66" s="64" t="s">
        <v>53</v>
      </c>
      <c r="G66" s="66" t="s">
        <v>121</v>
      </c>
      <c r="H66" s="71" t="s">
        <v>187</v>
      </c>
      <c r="I66" s="11" t="s">
        <v>14</v>
      </c>
    </row>
    <row r="67" spans="1:9" x14ac:dyDescent="0.25">
      <c r="A67" s="63">
        <v>42781</v>
      </c>
      <c r="B67" s="64" t="s">
        <v>115</v>
      </c>
      <c r="C67" s="75" t="s">
        <v>22</v>
      </c>
      <c r="D67" s="64" t="s">
        <v>9</v>
      </c>
      <c r="E67" s="65">
        <v>66070</v>
      </c>
      <c r="F67" s="64" t="s">
        <v>53</v>
      </c>
      <c r="G67" s="66" t="s">
        <v>121</v>
      </c>
      <c r="H67" s="71" t="s">
        <v>232</v>
      </c>
      <c r="I67" s="12" t="s">
        <v>10</v>
      </c>
    </row>
    <row r="68" spans="1:9" x14ac:dyDescent="0.25">
      <c r="A68" s="63">
        <v>42781</v>
      </c>
      <c r="B68" s="64" t="s">
        <v>116</v>
      </c>
      <c r="C68" s="68" t="s">
        <v>61</v>
      </c>
      <c r="D68" s="64" t="s">
        <v>9</v>
      </c>
      <c r="E68" s="65">
        <v>7260</v>
      </c>
      <c r="F68" s="64" t="s">
        <v>53</v>
      </c>
      <c r="G68" s="66" t="s">
        <v>141</v>
      </c>
      <c r="H68" s="71" t="s">
        <v>188</v>
      </c>
      <c r="I68" s="11" t="s">
        <v>14</v>
      </c>
    </row>
    <row r="69" spans="1:9" x14ac:dyDescent="0.25">
      <c r="A69" s="63">
        <v>42781</v>
      </c>
      <c r="B69" s="64" t="s">
        <v>117</v>
      </c>
      <c r="C69" s="68" t="s">
        <v>13</v>
      </c>
      <c r="D69" s="64" t="s">
        <v>9</v>
      </c>
      <c r="E69" s="65">
        <v>4000</v>
      </c>
      <c r="F69" s="64" t="s">
        <v>11</v>
      </c>
      <c r="G69" s="66" t="s">
        <v>121</v>
      </c>
      <c r="H69" s="71" t="s">
        <v>189</v>
      </c>
      <c r="I69" s="11" t="s">
        <v>14</v>
      </c>
    </row>
    <row r="70" spans="1:9" x14ac:dyDescent="0.25">
      <c r="A70" s="63">
        <v>42781</v>
      </c>
      <c r="B70" s="64" t="s">
        <v>118</v>
      </c>
      <c r="C70" s="75" t="s">
        <v>23</v>
      </c>
      <c r="D70" s="64" t="s">
        <v>9</v>
      </c>
      <c r="E70" s="65">
        <v>127500</v>
      </c>
      <c r="F70" s="64" t="s">
        <v>16</v>
      </c>
      <c r="G70" s="66" t="s">
        <v>121</v>
      </c>
      <c r="H70" s="67" t="s">
        <v>233</v>
      </c>
      <c r="I70" s="12" t="s">
        <v>10</v>
      </c>
    </row>
    <row r="71" spans="1:9" x14ac:dyDescent="0.25">
      <c r="A71" s="63">
        <v>42781</v>
      </c>
      <c r="B71" s="64" t="s">
        <v>119</v>
      </c>
      <c r="C71" s="68" t="s">
        <v>13</v>
      </c>
      <c r="D71" s="64" t="s">
        <v>56</v>
      </c>
      <c r="E71" s="65">
        <v>7500</v>
      </c>
      <c r="F71" s="64" t="s">
        <v>11</v>
      </c>
      <c r="G71" s="66" t="s">
        <v>121</v>
      </c>
      <c r="H71" s="67" t="s">
        <v>190</v>
      </c>
      <c r="I71" s="7" t="s">
        <v>14</v>
      </c>
    </row>
    <row r="72" spans="1:9" x14ac:dyDescent="0.25">
      <c r="A72" s="63">
        <v>42781</v>
      </c>
      <c r="B72" s="64" t="s">
        <v>120</v>
      </c>
      <c r="C72" s="68" t="s">
        <v>13</v>
      </c>
      <c r="D72" s="64" t="s">
        <v>56</v>
      </c>
      <c r="E72" s="65">
        <v>6000</v>
      </c>
      <c r="F72" s="64" t="s">
        <v>62</v>
      </c>
      <c r="G72" s="66" t="s">
        <v>121</v>
      </c>
      <c r="H72" s="67" t="s">
        <v>191</v>
      </c>
      <c r="I72" s="7" t="s">
        <v>14</v>
      </c>
    </row>
    <row r="73" spans="1:9" x14ac:dyDescent="0.25">
      <c r="A73" s="63">
        <v>42782</v>
      </c>
      <c r="B73" s="64" t="s">
        <v>109</v>
      </c>
      <c r="C73" s="68" t="s">
        <v>13</v>
      </c>
      <c r="D73" s="64" t="s">
        <v>9</v>
      </c>
      <c r="E73" s="65">
        <v>4000</v>
      </c>
      <c r="F73" s="64" t="s">
        <v>53</v>
      </c>
      <c r="G73" s="66" t="s">
        <v>121</v>
      </c>
      <c r="H73" s="71" t="s">
        <v>192</v>
      </c>
      <c r="I73" s="11" t="s">
        <v>14</v>
      </c>
    </row>
    <row r="74" spans="1:9" x14ac:dyDescent="0.25">
      <c r="A74" s="63">
        <v>42782</v>
      </c>
      <c r="B74" s="64" t="s">
        <v>100</v>
      </c>
      <c r="C74" s="68" t="s">
        <v>13</v>
      </c>
      <c r="D74" s="64" t="s">
        <v>9</v>
      </c>
      <c r="E74" s="65">
        <v>5000</v>
      </c>
      <c r="F74" s="64" t="s">
        <v>16</v>
      </c>
      <c r="G74" s="66" t="s">
        <v>121</v>
      </c>
      <c r="H74" s="67" t="s">
        <v>200</v>
      </c>
      <c r="I74" s="7" t="s">
        <v>14</v>
      </c>
    </row>
    <row r="75" spans="1:9" x14ac:dyDescent="0.25">
      <c r="A75" s="63" t="s">
        <v>194</v>
      </c>
      <c r="B75" s="64" t="s">
        <v>196</v>
      </c>
      <c r="C75" s="68" t="s">
        <v>13</v>
      </c>
      <c r="D75" s="64" t="s">
        <v>56</v>
      </c>
      <c r="E75" s="65">
        <v>130000</v>
      </c>
      <c r="F75" s="64" t="s">
        <v>11</v>
      </c>
      <c r="G75" s="66" t="s">
        <v>121</v>
      </c>
      <c r="H75" s="67" t="s">
        <v>201</v>
      </c>
      <c r="I75" s="7" t="s">
        <v>14</v>
      </c>
    </row>
    <row r="76" spans="1:9" x14ac:dyDescent="0.25">
      <c r="A76" s="63">
        <v>42783</v>
      </c>
      <c r="B76" s="64" t="s">
        <v>195</v>
      </c>
      <c r="C76" s="68" t="s">
        <v>24</v>
      </c>
      <c r="D76" s="64" t="s">
        <v>56</v>
      </c>
      <c r="E76" s="65">
        <v>52000</v>
      </c>
      <c r="F76" s="64" t="s">
        <v>11</v>
      </c>
      <c r="G76" s="66" t="s">
        <v>121</v>
      </c>
      <c r="H76" s="67" t="s">
        <v>234</v>
      </c>
      <c r="I76" s="12" t="s">
        <v>10</v>
      </c>
    </row>
    <row r="77" spans="1:9" x14ac:dyDescent="0.25">
      <c r="A77" s="63">
        <v>42783</v>
      </c>
      <c r="B77" s="64" t="s">
        <v>193</v>
      </c>
      <c r="C77" s="68" t="s">
        <v>24</v>
      </c>
      <c r="D77" s="64" t="s">
        <v>56</v>
      </c>
      <c r="E77" s="65">
        <v>25000</v>
      </c>
      <c r="F77" s="64" t="s">
        <v>11</v>
      </c>
      <c r="G77" s="66" t="s">
        <v>121</v>
      </c>
      <c r="H77" s="67" t="s">
        <v>201</v>
      </c>
      <c r="I77" s="7" t="s">
        <v>14</v>
      </c>
    </row>
    <row r="78" spans="1:9" x14ac:dyDescent="0.25">
      <c r="A78" s="63" t="s">
        <v>194</v>
      </c>
      <c r="B78" s="64" t="s">
        <v>197</v>
      </c>
      <c r="C78" s="68" t="s">
        <v>13</v>
      </c>
      <c r="D78" s="64" t="s">
        <v>56</v>
      </c>
      <c r="E78" s="65">
        <v>130000</v>
      </c>
      <c r="F78" s="64" t="s">
        <v>62</v>
      </c>
      <c r="G78" s="66" t="s">
        <v>121</v>
      </c>
      <c r="H78" s="67" t="s">
        <v>202</v>
      </c>
      <c r="I78" s="7" t="s">
        <v>14</v>
      </c>
    </row>
    <row r="79" spans="1:9" x14ac:dyDescent="0.25">
      <c r="A79" s="63">
        <v>42783</v>
      </c>
      <c r="B79" s="64" t="s">
        <v>198</v>
      </c>
      <c r="C79" s="68" t="s">
        <v>24</v>
      </c>
      <c r="D79" s="64" t="s">
        <v>56</v>
      </c>
      <c r="E79" s="65">
        <v>52000</v>
      </c>
      <c r="F79" s="64" t="s">
        <v>62</v>
      </c>
      <c r="G79" s="66" t="s">
        <v>121</v>
      </c>
      <c r="H79" s="67" t="s">
        <v>202</v>
      </c>
      <c r="I79" s="7" t="s">
        <v>14</v>
      </c>
    </row>
    <row r="80" spans="1:9" x14ac:dyDescent="0.25">
      <c r="A80" s="63">
        <v>42783</v>
      </c>
      <c r="B80" s="64" t="s">
        <v>199</v>
      </c>
      <c r="C80" s="68" t="s">
        <v>24</v>
      </c>
      <c r="D80" s="64" t="s">
        <v>56</v>
      </c>
      <c r="E80" s="65">
        <v>25000</v>
      </c>
      <c r="F80" s="64" t="s">
        <v>62</v>
      </c>
      <c r="G80" s="66" t="s">
        <v>121</v>
      </c>
      <c r="H80" s="67" t="s">
        <v>202</v>
      </c>
      <c r="I80" s="12" t="s">
        <v>10</v>
      </c>
    </row>
    <row r="81" spans="1:9" x14ac:dyDescent="0.25">
      <c r="A81" s="63">
        <v>42783</v>
      </c>
      <c r="B81" s="64" t="s">
        <v>124</v>
      </c>
      <c r="C81" s="68" t="s">
        <v>92</v>
      </c>
      <c r="D81" s="64" t="s">
        <v>9</v>
      </c>
      <c r="E81" s="65">
        <v>4000</v>
      </c>
      <c r="F81" s="64" t="s">
        <v>16</v>
      </c>
      <c r="G81" s="66" t="s">
        <v>121</v>
      </c>
      <c r="H81" s="67" t="s">
        <v>235</v>
      </c>
      <c r="I81" s="12" t="s">
        <v>10</v>
      </c>
    </row>
    <row r="82" spans="1:9" x14ac:dyDescent="0.25">
      <c r="A82" s="63">
        <v>42783</v>
      </c>
      <c r="B82" s="64" t="s">
        <v>108</v>
      </c>
      <c r="C82" s="68" t="s">
        <v>13</v>
      </c>
      <c r="D82" s="64" t="s">
        <v>9</v>
      </c>
      <c r="E82" s="65">
        <v>5000</v>
      </c>
      <c r="F82" s="64" t="s">
        <v>16</v>
      </c>
      <c r="G82" s="66" t="s">
        <v>121</v>
      </c>
      <c r="H82" s="67" t="s">
        <v>200</v>
      </c>
      <c r="I82" s="7" t="s">
        <v>14</v>
      </c>
    </row>
    <row r="83" spans="1:9" x14ac:dyDescent="0.25">
      <c r="A83" s="63">
        <v>42783</v>
      </c>
      <c r="B83" s="64" t="s">
        <v>125</v>
      </c>
      <c r="C83" s="68" t="s">
        <v>13</v>
      </c>
      <c r="D83" s="64" t="s">
        <v>9</v>
      </c>
      <c r="E83" s="65">
        <v>20000</v>
      </c>
      <c r="F83" s="64" t="s">
        <v>53</v>
      </c>
      <c r="G83" s="66" t="s">
        <v>121</v>
      </c>
      <c r="H83" s="67" t="s">
        <v>203</v>
      </c>
      <c r="I83" s="7" t="s">
        <v>14</v>
      </c>
    </row>
    <row r="84" spans="1:9" x14ac:dyDescent="0.25">
      <c r="A84" s="63">
        <v>42783</v>
      </c>
      <c r="B84" s="64" t="s">
        <v>126</v>
      </c>
      <c r="C84" s="68" t="s">
        <v>57</v>
      </c>
      <c r="D84" s="64" t="s">
        <v>9</v>
      </c>
      <c r="E84" s="65">
        <v>419580</v>
      </c>
      <c r="F84" s="70" t="s">
        <v>65</v>
      </c>
      <c r="G84" s="66" t="s">
        <v>121</v>
      </c>
      <c r="H84" s="67" t="s">
        <v>236</v>
      </c>
      <c r="I84" s="12" t="s">
        <v>10</v>
      </c>
    </row>
    <row r="85" spans="1:9" x14ac:dyDescent="0.25">
      <c r="A85" s="63">
        <v>42783</v>
      </c>
      <c r="B85" s="64" t="s">
        <v>127</v>
      </c>
      <c r="C85" s="68" t="s">
        <v>13</v>
      </c>
      <c r="D85" s="64" t="s">
        <v>9</v>
      </c>
      <c r="E85" s="65">
        <v>2000</v>
      </c>
      <c r="F85" s="64" t="s">
        <v>16</v>
      </c>
      <c r="G85" s="66" t="s">
        <v>121</v>
      </c>
      <c r="H85" s="67" t="s">
        <v>200</v>
      </c>
      <c r="I85" s="7" t="s">
        <v>14</v>
      </c>
    </row>
    <row r="86" spans="1:9" x14ac:dyDescent="0.25">
      <c r="A86" s="63">
        <v>42786</v>
      </c>
      <c r="B86" s="64" t="s">
        <v>104</v>
      </c>
      <c r="C86" s="68" t="s">
        <v>13</v>
      </c>
      <c r="D86" s="64" t="s">
        <v>9</v>
      </c>
      <c r="E86" s="65">
        <v>12500</v>
      </c>
      <c r="F86" s="64" t="s">
        <v>16</v>
      </c>
      <c r="G86" s="66" t="s">
        <v>121</v>
      </c>
      <c r="H86" s="67" t="s">
        <v>211</v>
      </c>
      <c r="I86" s="7" t="s">
        <v>14</v>
      </c>
    </row>
    <row r="87" spans="1:9" x14ac:dyDescent="0.25">
      <c r="A87" s="63">
        <v>42786</v>
      </c>
      <c r="B87" s="64" t="s">
        <v>128</v>
      </c>
      <c r="C87" s="68" t="s">
        <v>13</v>
      </c>
      <c r="D87" s="64" t="s">
        <v>9</v>
      </c>
      <c r="E87" s="65">
        <v>4000</v>
      </c>
      <c r="F87" s="64" t="s">
        <v>16</v>
      </c>
      <c r="G87" s="66" t="s">
        <v>121</v>
      </c>
      <c r="H87" s="67" t="s">
        <v>211</v>
      </c>
      <c r="I87" s="7" t="s">
        <v>14</v>
      </c>
    </row>
    <row r="88" spans="1:9" x14ac:dyDescent="0.25">
      <c r="A88" s="63">
        <v>42786</v>
      </c>
      <c r="B88" s="64" t="s">
        <v>129</v>
      </c>
      <c r="C88" s="68" t="s">
        <v>13</v>
      </c>
      <c r="D88" s="64" t="s">
        <v>9</v>
      </c>
      <c r="E88" s="65">
        <v>6000</v>
      </c>
      <c r="F88" s="64" t="s">
        <v>16</v>
      </c>
      <c r="G88" s="66" t="s">
        <v>121</v>
      </c>
      <c r="H88" s="67" t="s">
        <v>211</v>
      </c>
      <c r="I88" s="7" t="s">
        <v>14</v>
      </c>
    </row>
    <row r="89" spans="1:9" x14ac:dyDescent="0.25">
      <c r="A89" s="63">
        <v>42787</v>
      </c>
      <c r="B89" s="64" t="s">
        <v>130</v>
      </c>
      <c r="C89" s="68" t="s">
        <v>13</v>
      </c>
      <c r="D89" s="64" t="s">
        <v>9</v>
      </c>
      <c r="E89" s="65">
        <v>8000</v>
      </c>
      <c r="F89" s="64" t="s">
        <v>16</v>
      </c>
      <c r="G89" s="66" t="s">
        <v>121</v>
      </c>
      <c r="H89" s="67" t="s">
        <v>210</v>
      </c>
      <c r="I89" s="7" t="s">
        <v>14</v>
      </c>
    </row>
    <row r="90" spans="1:9" x14ac:dyDescent="0.25">
      <c r="A90" s="63">
        <v>42788</v>
      </c>
      <c r="B90" s="64" t="s">
        <v>204</v>
      </c>
      <c r="C90" s="68" t="s">
        <v>206</v>
      </c>
      <c r="D90" s="64" t="s">
        <v>9</v>
      </c>
      <c r="E90" s="65">
        <v>3200</v>
      </c>
      <c r="F90" s="64" t="s">
        <v>11</v>
      </c>
      <c r="G90" s="66" t="s">
        <v>121</v>
      </c>
      <c r="H90" s="67" t="s">
        <v>237</v>
      </c>
      <c r="I90" s="12" t="s">
        <v>10</v>
      </c>
    </row>
    <row r="91" spans="1:9" x14ac:dyDescent="0.25">
      <c r="A91" s="63">
        <v>42788</v>
      </c>
      <c r="B91" s="64" t="s">
        <v>205</v>
      </c>
      <c r="C91" s="68" t="s">
        <v>206</v>
      </c>
      <c r="D91" s="64" t="s">
        <v>9</v>
      </c>
      <c r="E91" s="65">
        <v>3200</v>
      </c>
      <c r="F91" s="64" t="s">
        <v>62</v>
      </c>
      <c r="G91" s="66" t="s">
        <v>121</v>
      </c>
      <c r="H91" s="67" t="s">
        <v>238</v>
      </c>
      <c r="I91" s="12" t="s">
        <v>10</v>
      </c>
    </row>
    <row r="92" spans="1:9" x14ac:dyDescent="0.25">
      <c r="A92" s="63">
        <v>42789</v>
      </c>
      <c r="B92" s="64" t="s">
        <v>131</v>
      </c>
      <c r="C92" s="68" t="s">
        <v>13</v>
      </c>
      <c r="D92" s="64" t="s">
        <v>55</v>
      </c>
      <c r="E92" s="65">
        <v>30000</v>
      </c>
      <c r="F92" s="64" t="s">
        <v>21</v>
      </c>
      <c r="G92" s="66" t="s">
        <v>121</v>
      </c>
      <c r="H92" s="67" t="s">
        <v>239</v>
      </c>
      <c r="I92" s="12" t="s">
        <v>10</v>
      </c>
    </row>
    <row r="93" spans="1:9" x14ac:dyDescent="0.25">
      <c r="A93" s="63">
        <v>42789</v>
      </c>
      <c r="B93" s="64" t="s">
        <v>132</v>
      </c>
      <c r="C93" s="68" t="s">
        <v>13</v>
      </c>
      <c r="D93" s="64" t="s">
        <v>9</v>
      </c>
      <c r="E93" s="65">
        <v>6000</v>
      </c>
      <c r="F93" s="64" t="s">
        <v>16</v>
      </c>
      <c r="G93" s="66" t="s">
        <v>121</v>
      </c>
      <c r="H93" s="67" t="s">
        <v>209</v>
      </c>
      <c r="I93" s="7" t="s">
        <v>14</v>
      </c>
    </row>
    <row r="94" spans="1:9" x14ac:dyDescent="0.25">
      <c r="A94" s="63">
        <v>42793</v>
      </c>
      <c r="B94" s="64" t="s">
        <v>104</v>
      </c>
      <c r="C94" s="68" t="s">
        <v>13</v>
      </c>
      <c r="D94" s="64" t="s">
        <v>9</v>
      </c>
      <c r="E94" s="65">
        <v>12500</v>
      </c>
      <c r="F94" s="64" t="s">
        <v>16</v>
      </c>
      <c r="G94" s="66" t="s">
        <v>121</v>
      </c>
      <c r="H94" s="67" t="s">
        <v>208</v>
      </c>
      <c r="I94" s="7" t="s">
        <v>14</v>
      </c>
    </row>
    <row r="95" spans="1:9" x14ac:dyDescent="0.25">
      <c r="A95" s="63">
        <v>42793</v>
      </c>
      <c r="B95" s="64" t="s">
        <v>120</v>
      </c>
      <c r="C95" s="68" t="s">
        <v>13</v>
      </c>
      <c r="D95" s="64" t="s">
        <v>56</v>
      </c>
      <c r="E95" s="65">
        <v>4000</v>
      </c>
      <c r="F95" s="64" t="s">
        <v>62</v>
      </c>
      <c r="G95" s="66" t="s">
        <v>121</v>
      </c>
      <c r="H95" s="67" t="s">
        <v>207</v>
      </c>
      <c r="I95" s="7" t="s">
        <v>14</v>
      </c>
    </row>
    <row r="96" spans="1:9" x14ac:dyDescent="0.25">
      <c r="A96" s="63">
        <v>42793</v>
      </c>
      <c r="B96" s="64" t="s">
        <v>119</v>
      </c>
      <c r="C96" s="68" t="s">
        <v>13</v>
      </c>
      <c r="D96" s="64" t="s">
        <v>56</v>
      </c>
      <c r="E96" s="65">
        <v>5000</v>
      </c>
      <c r="F96" s="64" t="s">
        <v>11</v>
      </c>
      <c r="G96" s="66" t="s">
        <v>121</v>
      </c>
      <c r="H96" s="67" t="s">
        <v>212</v>
      </c>
      <c r="I96" s="7" t="s">
        <v>14</v>
      </c>
    </row>
    <row r="97" spans="1:12" x14ac:dyDescent="0.25">
      <c r="A97" s="63">
        <v>42793</v>
      </c>
      <c r="B97" s="64" t="s">
        <v>134</v>
      </c>
      <c r="C97" s="68" t="s">
        <v>13</v>
      </c>
      <c r="D97" s="64" t="s">
        <v>55</v>
      </c>
      <c r="E97" s="65">
        <v>10000</v>
      </c>
      <c r="F97" s="64" t="s">
        <v>21</v>
      </c>
      <c r="G97" s="66" t="s">
        <v>121</v>
      </c>
      <c r="H97" s="67" t="s">
        <v>212</v>
      </c>
      <c r="I97" s="7" t="s">
        <v>14</v>
      </c>
    </row>
    <row r="98" spans="1:12" x14ac:dyDescent="0.25">
      <c r="A98" s="63">
        <v>42793</v>
      </c>
      <c r="B98" s="64" t="s">
        <v>133</v>
      </c>
      <c r="C98" s="68" t="s">
        <v>13</v>
      </c>
      <c r="D98" s="64" t="s">
        <v>9</v>
      </c>
      <c r="E98" s="65">
        <v>15000</v>
      </c>
      <c r="F98" s="64" t="s">
        <v>16</v>
      </c>
      <c r="G98" s="66" t="s">
        <v>121</v>
      </c>
      <c r="H98" s="67" t="s">
        <v>208</v>
      </c>
      <c r="I98" s="7" t="s">
        <v>14</v>
      </c>
    </row>
    <row r="99" spans="1:12" x14ac:dyDescent="0.25">
      <c r="A99" s="63">
        <v>42794</v>
      </c>
      <c r="B99" s="64" t="s">
        <v>135</v>
      </c>
      <c r="C99" s="68" t="s">
        <v>57</v>
      </c>
      <c r="D99" s="64" t="s">
        <v>9</v>
      </c>
      <c r="E99" s="65">
        <v>230000</v>
      </c>
      <c r="F99" s="70" t="s">
        <v>65</v>
      </c>
      <c r="G99" s="66" t="s">
        <v>121</v>
      </c>
      <c r="H99" s="67" t="s">
        <v>213</v>
      </c>
      <c r="I99" s="12" t="s">
        <v>10</v>
      </c>
    </row>
    <row r="100" spans="1:12" x14ac:dyDescent="0.25">
      <c r="A100" s="63">
        <v>42794</v>
      </c>
      <c r="B100" s="64" t="s">
        <v>136</v>
      </c>
      <c r="C100" s="68" t="s">
        <v>57</v>
      </c>
      <c r="D100" s="64" t="s">
        <v>56</v>
      </c>
      <c r="E100" s="65">
        <v>150000</v>
      </c>
      <c r="F100" s="70" t="s">
        <v>65</v>
      </c>
      <c r="G100" s="66" t="s">
        <v>121</v>
      </c>
      <c r="H100" s="67" t="s">
        <v>213</v>
      </c>
      <c r="I100" s="12" t="s">
        <v>10</v>
      </c>
    </row>
    <row r="101" spans="1:12" x14ac:dyDescent="0.25">
      <c r="A101" s="63">
        <v>42794</v>
      </c>
      <c r="B101" s="64" t="s">
        <v>137</v>
      </c>
      <c r="C101" s="68" t="s">
        <v>57</v>
      </c>
      <c r="D101" s="64" t="s">
        <v>56</v>
      </c>
      <c r="E101" s="65">
        <v>150000</v>
      </c>
      <c r="F101" s="70" t="s">
        <v>65</v>
      </c>
      <c r="G101" s="66" t="s">
        <v>121</v>
      </c>
      <c r="H101" s="67" t="s">
        <v>213</v>
      </c>
      <c r="I101" s="12" t="s">
        <v>10</v>
      </c>
    </row>
    <row r="103" spans="1:12" x14ac:dyDescent="0.25">
      <c r="E103" s="9" t="s">
        <v>12</v>
      </c>
    </row>
    <row r="107" spans="1:12" x14ac:dyDescent="0.25">
      <c r="L107" t="s">
        <v>12</v>
      </c>
    </row>
  </sheetData>
  <autoFilter ref="A1:I101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ySplit="1" topLeftCell="A2" activePane="bottomLeft" state="frozen"/>
      <selection pane="bottomLeft" activeCell="A10" sqref="A10"/>
    </sheetView>
  </sheetViews>
  <sheetFormatPr baseColWidth="10" defaultColWidth="10.28515625" defaultRowHeight="12.75" x14ac:dyDescent="0.2"/>
  <cols>
    <col min="1" max="1" width="24.42578125" style="19" customWidth="1"/>
    <col min="2" max="2" width="15.85546875" style="19" customWidth="1"/>
    <col min="3" max="3" width="17.42578125" style="19" customWidth="1"/>
    <col min="4" max="4" width="15.7109375" style="19" customWidth="1"/>
    <col min="5" max="5" width="20.7109375" style="19" customWidth="1"/>
    <col min="6" max="6" width="14.85546875" style="19" customWidth="1"/>
    <col min="7" max="7" width="17.5703125" style="19" customWidth="1"/>
    <col min="8" max="8" width="19" style="19" customWidth="1"/>
    <col min="9" max="9" width="17.85546875" style="19" customWidth="1"/>
    <col min="10" max="10" width="18" style="19" customWidth="1"/>
    <col min="11" max="16384" width="10.28515625" style="19"/>
  </cols>
  <sheetData>
    <row r="1" spans="1:10" x14ac:dyDescent="0.2">
      <c r="A1" s="17" t="s">
        <v>38</v>
      </c>
      <c r="B1" s="17" t="s">
        <v>33</v>
      </c>
      <c r="C1" s="18" t="s">
        <v>214</v>
      </c>
      <c r="D1" s="18" t="s">
        <v>39</v>
      </c>
      <c r="E1" s="18" t="s">
        <v>40</v>
      </c>
      <c r="F1" s="18" t="s">
        <v>52</v>
      </c>
      <c r="G1" s="18" t="s">
        <v>41</v>
      </c>
      <c r="H1" s="18" t="s">
        <v>12</v>
      </c>
      <c r="I1" s="17">
        <v>42794</v>
      </c>
      <c r="J1" s="18" t="s">
        <v>34</v>
      </c>
    </row>
    <row r="2" spans="1:10" ht="15" x14ac:dyDescent="0.25">
      <c r="A2" s="20" t="s">
        <v>54</v>
      </c>
      <c r="B2" s="21" t="s">
        <v>55</v>
      </c>
      <c r="C2" s="22"/>
      <c r="D2" s="14">
        <v>908200</v>
      </c>
      <c r="E2" s="14">
        <v>908200</v>
      </c>
      <c r="F2" s="23"/>
      <c r="G2" s="22"/>
      <c r="H2" s="23"/>
      <c r="I2" s="22" t="s">
        <v>12</v>
      </c>
      <c r="J2" s="23">
        <f>C2+D2-E2</f>
        <v>0</v>
      </c>
    </row>
    <row r="3" spans="1:10" ht="15" x14ac:dyDescent="0.25">
      <c r="A3" s="20" t="s">
        <v>11</v>
      </c>
      <c r="B3" s="21" t="s">
        <v>56</v>
      </c>
      <c r="C3" s="22"/>
      <c r="D3" s="14">
        <v>275200</v>
      </c>
      <c r="E3" s="14">
        <v>275200</v>
      </c>
      <c r="F3" s="23"/>
      <c r="G3" s="22"/>
      <c r="H3" s="23"/>
      <c r="I3" s="22"/>
      <c r="J3" s="23">
        <f t="shared" ref="J3:J9" si="0">C3+D3-E3</f>
        <v>0</v>
      </c>
    </row>
    <row r="4" spans="1:10" ht="15" x14ac:dyDescent="0.25">
      <c r="A4" s="20" t="s">
        <v>16</v>
      </c>
      <c r="B4" s="21" t="s">
        <v>9</v>
      </c>
      <c r="C4" s="22"/>
      <c r="D4" s="14">
        <v>1015407</v>
      </c>
      <c r="E4" s="14">
        <v>1015407</v>
      </c>
      <c r="F4" s="23"/>
      <c r="G4" s="22"/>
      <c r="H4" s="23"/>
      <c r="I4" s="22"/>
      <c r="J4" s="23">
        <f t="shared" si="0"/>
        <v>0</v>
      </c>
    </row>
    <row r="5" spans="1:10" ht="15" x14ac:dyDescent="0.25">
      <c r="A5" s="20" t="s">
        <v>62</v>
      </c>
      <c r="B5" s="21" t="s">
        <v>56</v>
      </c>
      <c r="C5" s="22"/>
      <c r="D5" s="14">
        <v>272000</v>
      </c>
      <c r="E5" s="14">
        <v>272000</v>
      </c>
      <c r="F5" s="23"/>
      <c r="G5" s="22"/>
      <c r="H5" s="23"/>
      <c r="I5" s="22"/>
      <c r="J5" s="23">
        <f t="shared" si="0"/>
        <v>0</v>
      </c>
    </row>
    <row r="6" spans="1:10" ht="15" x14ac:dyDescent="0.25">
      <c r="A6" s="20" t="s">
        <v>63</v>
      </c>
      <c r="B6" s="21" t="s">
        <v>56</v>
      </c>
      <c r="C6" s="22"/>
      <c r="D6" s="14">
        <v>20700</v>
      </c>
      <c r="E6" s="14">
        <v>20700</v>
      </c>
      <c r="F6" s="23"/>
      <c r="G6" s="22"/>
      <c r="H6" s="23"/>
      <c r="I6" s="22"/>
      <c r="J6" s="23">
        <f t="shared" si="0"/>
        <v>0</v>
      </c>
    </row>
    <row r="7" spans="1:10" ht="15" x14ac:dyDescent="0.25">
      <c r="A7" s="20" t="s">
        <v>64</v>
      </c>
      <c r="B7" s="21" t="s">
        <v>56</v>
      </c>
      <c r="C7" s="22"/>
      <c r="D7" s="14">
        <v>20700</v>
      </c>
      <c r="E7" s="14">
        <v>20700</v>
      </c>
      <c r="F7" s="23"/>
      <c r="G7" s="22"/>
      <c r="H7" s="23"/>
      <c r="I7" s="22"/>
      <c r="J7" s="23">
        <f t="shared" si="0"/>
        <v>0</v>
      </c>
    </row>
    <row r="8" spans="1:10" ht="15" x14ac:dyDescent="0.25">
      <c r="A8" s="20" t="s">
        <v>53</v>
      </c>
      <c r="B8" s="21" t="s">
        <v>55</v>
      </c>
      <c r="C8" s="22"/>
      <c r="D8" s="14">
        <v>1407330</v>
      </c>
      <c r="E8" s="14">
        <v>1407330</v>
      </c>
      <c r="F8" s="23"/>
      <c r="G8" s="22"/>
      <c r="H8" s="23"/>
      <c r="I8" s="22"/>
      <c r="J8" s="23">
        <f t="shared" si="0"/>
        <v>0</v>
      </c>
    </row>
    <row r="9" spans="1:10" ht="15" x14ac:dyDescent="0.25">
      <c r="A9" s="20" t="s">
        <v>85</v>
      </c>
      <c r="B9" s="21" t="s">
        <v>56</v>
      </c>
      <c r="C9" s="22"/>
      <c r="D9" s="14">
        <v>3000</v>
      </c>
      <c r="E9" s="14">
        <v>3000</v>
      </c>
      <c r="F9" s="23"/>
      <c r="G9" s="22"/>
      <c r="H9" s="23"/>
      <c r="I9" s="22"/>
      <c r="J9" s="23">
        <f t="shared" si="0"/>
        <v>0</v>
      </c>
    </row>
    <row r="10" spans="1:10" x14ac:dyDescent="0.2">
      <c r="A10" s="24" t="s">
        <v>59</v>
      </c>
      <c r="B10" s="25"/>
      <c r="C10" s="26"/>
      <c r="D10" s="27">
        <f t="shared" ref="D10:J10" si="1">SUM(D2:D9)</f>
        <v>3922537</v>
      </c>
      <c r="E10" s="27">
        <f t="shared" si="1"/>
        <v>3922537</v>
      </c>
      <c r="F10" s="26">
        <f t="shared" si="1"/>
        <v>0</v>
      </c>
      <c r="G10" s="26">
        <f t="shared" si="1"/>
        <v>0</v>
      </c>
      <c r="H10" s="26">
        <f t="shared" si="1"/>
        <v>0</v>
      </c>
      <c r="I10" s="26">
        <f t="shared" si="1"/>
        <v>0</v>
      </c>
      <c r="J10" s="28">
        <f t="shared" si="1"/>
        <v>0</v>
      </c>
    </row>
    <row r="11" spans="1:10" x14ac:dyDescent="0.2">
      <c r="A11" s="49" t="s">
        <v>49</v>
      </c>
      <c r="B11" s="50"/>
      <c r="C11" s="60"/>
      <c r="D11" s="51"/>
      <c r="E11" s="52"/>
      <c r="F11" s="52"/>
      <c r="G11" s="51"/>
      <c r="H11" s="51">
        <v>0</v>
      </c>
      <c r="I11" s="53"/>
      <c r="J11" s="32">
        <f>+C11+D11-E11+F11-G11</f>
        <v>0</v>
      </c>
    </row>
    <row r="12" spans="1:10" x14ac:dyDescent="0.2">
      <c r="A12" s="54" t="s">
        <v>50</v>
      </c>
      <c r="B12" s="29"/>
      <c r="C12" s="33"/>
      <c r="D12" s="31"/>
      <c r="E12" s="31"/>
      <c r="F12" s="31"/>
      <c r="G12" s="31"/>
      <c r="H12" s="31"/>
      <c r="I12" s="55"/>
      <c r="J12" s="32">
        <f>+C12+D12-E12+F12-G12</f>
        <v>0</v>
      </c>
    </row>
    <row r="13" spans="1:10" x14ac:dyDescent="0.2">
      <c r="A13" s="54" t="s">
        <v>51</v>
      </c>
      <c r="B13" s="30">
        <v>0</v>
      </c>
      <c r="C13" s="30">
        <v>10334797</v>
      </c>
      <c r="D13" s="30">
        <v>6559570</v>
      </c>
      <c r="E13" s="30">
        <v>4883687</v>
      </c>
      <c r="F13" s="34">
        <v>-2750000</v>
      </c>
      <c r="G13" s="30"/>
      <c r="H13" s="30"/>
      <c r="I13" s="55">
        <v>0</v>
      </c>
      <c r="J13" s="32">
        <f>+C13+D13-E13+F13-G13</f>
        <v>9260680</v>
      </c>
    </row>
    <row r="14" spans="1:10" x14ac:dyDescent="0.2">
      <c r="A14" s="54"/>
      <c r="B14" s="30">
        <v>0</v>
      </c>
      <c r="C14" s="30">
        <v>0</v>
      </c>
      <c r="D14" s="30">
        <v>0</v>
      </c>
      <c r="E14" s="30"/>
      <c r="F14" s="34">
        <v>0</v>
      </c>
      <c r="G14" s="30"/>
      <c r="H14" s="30">
        <v>0</v>
      </c>
      <c r="I14" s="55">
        <v>0</v>
      </c>
      <c r="J14" s="32">
        <f>+C14+D14-E14+F14</f>
        <v>0</v>
      </c>
    </row>
    <row r="15" spans="1:10" x14ac:dyDescent="0.2">
      <c r="A15" s="56"/>
      <c r="B15" s="57">
        <v>0</v>
      </c>
      <c r="C15" s="57"/>
      <c r="D15" s="57"/>
      <c r="E15" s="57"/>
      <c r="F15" s="58"/>
      <c r="G15" s="57"/>
      <c r="H15" s="57"/>
      <c r="I15" s="59">
        <v>0</v>
      </c>
      <c r="J15" s="32">
        <f>+C15+D15-E15+F15</f>
        <v>0</v>
      </c>
    </row>
    <row r="16" spans="1:10" ht="13.5" thickBot="1" x14ac:dyDescent="0.25">
      <c r="A16" s="35" t="s">
        <v>35</v>
      </c>
      <c r="B16" s="35"/>
      <c r="C16" s="36">
        <f t="shared" ref="C16:J16" si="2">SUM(C11:C15)</f>
        <v>10334797</v>
      </c>
      <c r="D16" s="36">
        <f t="shared" si="2"/>
        <v>6559570</v>
      </c>
      <c r="E16" s="36">
        <f t="shared" si="2"/>
        <v>4883687</v>
      </c>
      <c r="F16" s="36">
        <f t="shared" si="2"/>
        <v>-2750000</v>
      </c>
      <c r="G16" s="36">
        <f t="shared" si="2"/>
        <v>0</v>
      </c>
      <c r="H16" s="36">
        <f t="shared" si="2"/>
        <v>0</v>
      </c>
      <c r="I16" s="36">
        <f t="shared" si="2"/>
        <v>0</v>
      </c>
      <c r="J16" s="47">
        <f t="shared" si="2"/>
        <v>9260680</v>
      </c>
    </row>
    <row r="17" spans="1:10" ht="13.5" thickBot="1" x14ac:dyDescent="0.25">
      <c r="A17" s="37" t="s">
        <v>60</v>
      </c>
      <c r="B17" s="38"/>
      <c r="C17" s="39">
        <f>+C10+C16</f>
        <v>10334797</v>
      </c>
      <c r="D17" s="39">
        <f t="shared" ref="D17:J17" si="3">+D10+D16</f>
        <v>10482107</v>
      </c>
      <c r="E17" s="39">
        <f>+E10+E16</f>
        <v>8806224</v>
      </c>
      <c r="F17" s="39">
        <f t="shared" si="3"/>
        <v>-2750000</v>
      </c>
      <c r="G17" s="39">
        <f t="shared" si="3"/>
        <v>0</v>
      </c>
      <c r="H17" s="39">
        <f t="shared" si="3"/>
        <v>0</v>
      </c>
      <c r="I17" s="39">
        <f t="shared" si="3"/>
        <v>0</v>
      </c>
      <c r="J17" s="48">
        <f t="shared" si="3"/>
        <v>9260680</v>
      </c>
    </row>
    <row r="19" spans="1:10" x14ac:dyDescent="0.2">
      <c r="A19" s="16" t="s">
        <v>58</v>
      </c>
      <c r="B19" s="16"/>
      <c r="C19" s="16">
        <f>600432</f>
        <v>600432</v>
      </c>
      <c r="D19" s="16">
        <f>2750000</f>
        <v>2750000</v>
      </c>
      <c r="E19" s="16">
        <f>3090432</f>
        <v>3090432</v>
      </c>
      <c r="F19" s="16"/>
      <c r="G19" s="16"/>
      <c r="H19" s="16"/>
      <c r="I19" s="16">
        <f>+C19+D19-E19-F19</f>
        <v>260000</v>
      </c>
    </row>
    <row r="20" spans="1:10" x14ac:dyDescent="0.2">
      <c r="A20" s="40"/>
      <c r="B20" s="40"/>
      <c r="C20" s="40"/>
      <c r="D20" s="40"/>
      <c r="E20" s="40"/>
      <c r="F20" s="40"/>
      <c r="G20" s="40"/>
      <c r="H20" s="40"/>
      <c r="I20" s="40"/>
    </row>
    <row r="21" spans="1:10" x14ac:dyDescent="0.2">
      <c r="A21" s="41" t="s">
        <v>215</v>
      </c>
      <c r="B21" s="42"/>
      <c r="C21" s="40"/>
      <c r="D21" s="41" t="s">
        <v>48</v>
      </c>
      <c r="E21" s="42"/>
      <c r="F21" s="40"/>
      <c r="G21" s="41" t="s">
        <v>216</v>
      </c>
      <c r="H21" s="42"/>
      <c r="I21" s="40"/>
    </row>
    <row r="22" spans="1:10" x14ac:dyDescent="0.2">
      <c r="A22" s="43" t="s">
        <v>42</v>
      </c>
      <c r="B22" s="44">
        <v>600432</v>
      </c>
      <c r="C22" s="40"/>
      <c r="D22" s="43" t="s">
        <v>45</v>
      </c>
      <c r="E22" s="44">
        <f>+D16</f>
        <v>6559570</v>
      </c>
      <c r="F22" s="40"/>
      <c r="G22" s="43" t="s">
        <v>42</v>
      </c>
      <c r="H22" s="44">
        <f>+I19</f>
        <v>260000</v>
      </c>
      <c r="I22" s="61"/>
    </row>
    <row r="23" spans="1:10" x14ac:dyDescent="0.2">
      <c r="A23" s="43" t="s">
        <v>43</v>
      </c>
      <c r="B23" s="44">
        <v>19235383</v>
      </c>
      <c r="C23" s="40"/>
      <c r="D23" s="43" t="s">
        <v>44</v>
      </c>
      <c r="E23" s="44">
        <f>+GETPIVOTDATA("spent",Individuel!$A$3)</f>
        <v>8741224</v>
      </c>
      <c r="F23" s="40"/>
      <c r="G23" s="43" t="s">
        <v>43</v>
      </c>
      <c r="H23" s="44">
        <f>+J17</f>
        <v>9260680</v>
      </c>
      <c r="I23" s="61"/>
    </row>
    <row r="24" spans="1:10" x14ac:dyDescent="0.2">
      <c r="A24" s="45" t="s">
        <v>36</v>
      </c>
      <c r="B24" s="46">
        <f>+B22+B23</f>
        <v>19835815</v>
      </c>
      <c r="C24" s="40"/>
      <c r="D24" s="45"/>
      <c r="E24" s="46">
        <f>+E22-E23</f>
        <v>-2181654</v>
      </c>
      <c r="F24" s="40"/>
      <c r="G24" s="45" t="s">
        <v>36</v>
      </c>
      <c r="H24" s="46">
        <f>+H22+H23</f>
        <v>9520680</v>
      </c>
      <c r="I24" s="61"/>
      <c r="J24" s="19" t="s">
        <v>12</v>
      </c>
    </row>
    <row r="25" spans="1:10" x14ac:dyDescent="0.2">
      <c r="A25" s="40"/>
      <c r="B25" s="40"/>
      <c r="C25" s="40"/>
      <c r="D25" s="40"/>
      <c r="E25" s="40"/>
      <c r="F25" s="40"/>
      <c r="G25" s="40"/>
      <c r="H25" s="40"/>
      <c r="I25" s="40"/>
    </row>
    <row r="26" spans="1:10" x14ac:dyDescent="0.2">
      <c r="A26" s="40" t="s">
        <v>46</v>
      </c>
      <c r="B26" s="40">
        <f>+B24+E24-2802829</f>
        <v>14851332</v>
      </c>
      <c r="C26" s="40"/>
      <c r="D26" s="40"/>
      <c r="E26" s="40"/>
      <c r="F26" s="40"/>
      <c r="G26" s="40"/>
      <c r="H26" s="40"/>
      <c r="I26" s="40"/>
    </row>
    <row r="27" spans="1:10" x14ac:dyDescent="0.2">
      <c r="A27" s="40" t="s">
        <v>47</v>
      </c>
      <c r="B27" s="40">
        <f>+H24</f>
        <v>9520680</v>
      </c>
      <c r="C27" s="40"/>
      <c r="D27" s="40"/>
      <c r="E27" s="40"/>
      <c r="F27" s="40"/>
      <c r="G27" s="40"/>
      <c r="H27" s="40"/>
      <c r="I27" s="40"/>
    </row>
    <row r="28" spans="1:10" x14ac:dyDescent="0.2">
      <c r="A28" s="40" t="s">
        <v>37</v>
      </c>
      <c r="B28" s="40">
        <f>+B26-B27</f>
        <v>5330652</v>
      </c>
      <c r="C28" s="40"/>
      <c r="D28" s="40"/>
      <c r="E28" s="40"/>
      <c r="F28" s="40"/>
      <c r="G28" s="40"/>
      <c r="H28" s="40"/>
      <c r="I28" s="40"/>
    </row>
    <row r="29" spans="1:10" x14ac:dyDescent="0.2">
      <c r="A29" s="40"/>
      <c r="B29" s="40"/>
      <c r="C29" s="40"/>
      <c r="D29" s="40"/>
      <c r="E29" s="40"/>
      <c r="F29" s="40" t="s">
        <v>12</v>
      </c>
      <c r="G29" s="40"/>
      <c r="H29" s="40"/>
      <c r="I29" s="40"/>
    </row>
    <row r="30" spans="1:10" x14ac:dyDescent="0.2">
      <c r="A30" s="40"/>
      <c r="B30" s="40"/>
      <c r="C30" s="40"/>
      <c r="D30" s="40"/>
      <c r="E30" s="40"/>
      <c r="F30" s="40"/>
      <c r="G30" s="40"/>
      <c r="H30" s="40"/>
      <c r="I30" s="40"/>
    </row>
    <row r="31" spans="1:10" x14ac:dyDescent="0.2">
      <c r="A31" s="40"/>
      <c r="B31" s="40"/>
      <c r="C31" s="40"/>
      <c r="D31" s="40"/>
      <c r="E31" s="40"/>
      <c r="F31" s="40"/>
      <c r="G31" s="40"/>
      <c r="H31" s="40"/>
      <c r="I31" s="40"/>
    </row>
    <row r="32" spans="1:10" x14ac:dyDescent="0.2">
      <c r="A32" s="40"/>
      <c r="B32" s="40"/>
      <c r="C32" s="40"/>
      <c r="D32" s="40"/>
      <c r="E32" s="40"/>
      <c r="F32" s="40"/>
      <c r="G32" s="40"/>
      <c r="H32" s="40"/>
      <c r="I32" s="40"/>
    </row>
    <row r="33" spans="1:9" x14ac:dyDescent="0.2">
      <c r="A33" s="40"/>
      <c r="B33" s="40"/>
      <c r="C33" s="40"/>
      <c r="D33" s="40"/>
      <c r="E33" s="40"/>
      <c r="F33" s="40"/>
      <c r="G33" s="40"/>
      <c r="H33" s="40"/>
      <c r="I33" s="40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BILANFEV17</vt:lpstr>
      <vt:lpstr>Individuel</vt:lpstr>
      <vt:lpstr>DATAFEV17</vt:lpstr>
      <vt:lpstr>RECAPFEV17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Salf</dc:creator>
  <cp:lastModifiedBy>Asus Salf</cp:lastModifiedBy>
  <cp:lastPrinted>2017-03-03T12:25:32Z</cp:lastPrinted>
  <dcterms:created xsi:type="dcterms:W3CDTF">2016-04-25T11:19:09Z</dcterms:created>
  <dcterms:modified xsi:type="dcterms:W3CDTF">2017-05-18T15:44:40Z</dcterms:modified>
</cp:coreProperties>
</file>