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/>
  <mc:AlternateContent xmlns:mc="http://schemas.openxmlformats.org/markup-compatibility/2006">
    <mc:Choice Requires="x15">
      <x15ac:absPath xmlns:x15ac="http://schemas.microsoft.com/office/spreadsheetml/2010/11/ac" url="C:\Users\Asus\Desktop\SALF ARCHIVE FINANCE 2017\"/>
    </mc:Choice>
  </mc:AlternateContent>
  <bookViews>
    <workbookView xWindow="0" yWindow="0" windowWidth="20490" windowHeight="7755" activeTab="1"/>
  </bookViews>
  <sheets>
    <sheet name="BILAN MARS17" sheetId="5" r:id="rId1"/>
    <sheet name="DATAMARS17" sheetId="1" r:id="rId2"/>
    <sheet name="RECAPMARS17" sheetId="4" r:id="rId3"/>
  </sheets>
  <externalReferences>
    <externalReference r:id="rId4"/>
  </externalReferences>
  <definedNames>
    <definedName name="_xlnm._FilterDatabase" localSheetId="1" hidden="1">DATAMARS17!$A$1:$G$115</definedName>
  </definedNames>
  <calcPr calcId="152511"/>
  <pivotCaches>
    <pivotCache cacheId="136" r:id="rId5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4" l="1"/>
  <c r="G14" i="4"/>
  <c r="I17" i="4" l="1"/>
  <c r="B22" i="4" l="1"/>
  <c r="J10" i="4" l="1"/>
  <c r="J9" i="4" l="1"/>
  <c r="E8" i="4" l="1"/>
  <c r="D8" i="4"/>
  <c r="E21" i="4"/>
  <c r="E22" i="4" l="1"/>
  <c r="B24" i="4" s="1"/>
  <c r="C14" i="4"/>
  <c r="C15" i="4" s="1"/>
  <c r="F14" i="4"/>
  <c r="J7" i="4" l="1"/>
  <c r="I8" i="4"/>
  <c r="I14" i="4"/>
  <c r="H8" i="4"/>
  <c r="H14" i="4"/>
  <c r="G8" i="4"/>
  <c r="F8" i="4"/>
  <c r="F15" i="4" s="1"/>
  <c r="D14" i="4"/>
  <c r="E20" i="4" s="1"/>
  <c r="J12" i="4"/>
  <c r="J13" i="4"/>
  <c r="G15" i="4" l="1"/>
  <c r="D15" i="4"/>
  <c r="H20" i="4"/>
  <c r="I15" i="4"/>
  <c r="H15" i="4"/>
  <c r="J6" i="4"/>
  <c r="J5" i="4"/>
  <c r="J4" i="4"/>
  <c r="J3" i="4"/>
  <c r="J2" i="4"/>
  <c r="J14" i="4"/>
  <c r="E14" i="4"/>
  <c r="E15" i="4" s="1"/>
  <c r="J8" i="4" l="1"/>
  <c r="J15" i="4" s="1"/>
  <c r="H21" i="4" l="1"/>
  <c r="H22" i="4" s="1"/>
  <c r="B25" i="4" l="1"/>
  <c r="B26" i="4" s="1"/>
</calcChain>
</file>

<file path=xl/sharedStrings.xml><?xml version="1.0" encoding="utf-8"?>
<sst xmlns="http://schemas.openxmlformats.org/spreadsheetml/2006/main" count="661" uniqueCount="176">
  <si>
    <t>Date</t>
  </si>
  <si>
    <t>Type Personnel (salaires, impots, securité sociale) - Bonus/ Lawyer Bonus ( bonus avocat, indicateur, personnel) -TravelExpenses (bus, train, taxis ville, avion, visas, vaccins) -Transport (Taxi, moto, bus) - Travel subsistence (Voyage hôtel, nourriture) - Office Materials (Consommables du bureau, papeterie, cartouches encre, photocopies extérieurs) - Rent &amp; Utilities (Locations et charges mensuelles)Flight (billet avion uniquement) -Services (prestataires extérieurs tel femme ménage, plombier etc.) -Telephone  - Internet - Bonus media (couverture médiatique, bonus journalistes) - Trust building (mise en confiance, repas, téléphone, boissons) - Bank charges (Frais fonctionnement bancaire + frais transfert) - Transfer fees (Frais western union- Jony jony etc) - Jail Visits (Visite de prisons, repas, médecin) - Editing Costs (Couts du montage audio) - Equipment (photocopieuses, ordi, mobilier) - Publications (achat de journaux dans le commerce) - Court fees (Frais de tribunaux, frais huissiers) - Lawyer fees (frais avocat)</t>
  </si>
  <si>
    <t>Department (Investigations, Legal, Operations, Media, Management ,Office ,  Animal Care, Policy &amp; External Relations ( Frais de voyages à l'etranger, missions en dehors du projet) , Team Building ( Repas de l'equipe, faire une excursion)</t>
  </si>
  <si>
    <t>Office</t>
  </si>
  <si>
    <t>E3</t>
  </si>
  <si>
    <t xml:space="preserve"> </t>
  </si>
  <si>
    <t>Transport</t>
  </si>
  <si>
    <t>Legal</t>
  </si>
  <si>
    <t>Michel</t>
  </si>
  <si>
    <t>Services</t>
  </si>
  <si>
    <t>Rent &amp; Utilities</t>
  </si>
  <si>
    <t>Internet</t>
  </si>
  <si>
    <t>Travel subsistence</t>
  </si>
  <si>
    <t>Bonus</t>
  </si>
  <si>
    <t>Étiquettes de lignes</t>
  </si>
  <si>
    <t>Somme de spent</t>
  </si>
  <si>
    <t>Total général</t>
  </si>
  <si>
    <t>Étiquettes de colonnes</t>
  </si>
  <si>
    <t>(vide)</t>
  </si>
  <si>
    <t>Telephone</t>
  </si>
  <si>
    <t>Département</t>
  </si>
  <si>
    <t>Balance</t>
  </si>
  <si>
    <t>TOTAL BANQUES</t>
  </si>
  <si>
    <t>total</t>
  </si>
  <si>
    <t>Difference</t>
  </si>
  <si>
    <t>NOM</t>
  </si>
  <si>
    <t>Total reçu</t>
  </si>
  <si>
    <t>Total dépensé</t>
  </si>
  <si>
    <t>Fonds Exterieur pour le projet</t>
  </si>
  <si>
    <t>caisse</t>
  </si>
  <si>
    <t>banque</t>
  </si>
  <si>
    <t>Dépensé</t>
  </si>
  <si>
    <t>Reçu</t>
  </si>
  <si>
    <t>Comptabilité</t>
  </si>
  <si>
    <t>Réel</t>
  </si>
  <si>
    <t>Mouvements mensuels</t>
  </si>
  <si>
    <t>CBAO-36174655302-53</t>
  </si>
  <si>
    <t>CBAO-34175958901-15</t>
  </si>
  <si>
    <t>SGBS-014009815191-69</t>
  </si>
  <si>
    <t>Cécile</t>
  </si>
  <si>
    <t>Charlotte</t>
  </si>
  <si>
    <t>Management</t>
  </si>
  <si>
    <t>Investigations</t>
  </si>
  <si>
    <t>Personnel</t>
  </si>
  <si>
    <t>Cash book</t>
  </si>
  <si>
    <t>TOTAL CAISSE</t>
  </si>
  <si>
    <t>TOTAL GENERAL</t>
  </si>
  <si>
    <t>Office Materials</t>
  </si>
  <si>
    <t>E4</t>
  </si>
  <si>
    <t>SGBS</t>
  </si>
  <si>
    <t>Lawyer fees</t>
  </si>
  <si>
    <t>Transport michel diverses courses de ville</t>
  </si>
  <si>
    <t>Achat divers fourniture de bureau</t>
  </si>
  <si>
    <t>Lucas</t>
  </si>
  <si>
    <t>BONDERMAN 6</t>
  </si>
  <si>
    <t>Transport global/invest du 01/03/ au 03/03/dakar/E3</t>
  </si>
  <si>
    <t>Transport global/invest du 01/03/ au 03/03/dakar/E4</t>
  </si>
  <si>
    <t xml:space="preserve">Achat produit D'entretien </t>
  </si>
  <si>
    <t>Transport michel/maison-impots-inspect°  - bureau</t>
  </si>
  <si>
    <t>Achat carte orange/crédit Téléphone/Cécile</t>
  </si>
  <si>
    <t>Seeddo 2iéme quinzaine février 17</t>
  </si>
  <si>
    <t>Transport semaines 5 jours-Michel</t>
  </si>
  <si>
    <t>Transport semaines 5 jours-E3</t>
  </si>
  <si>
    <t>Transport semaines 5 jours-E4</t>
  </si>
  <si>
    <t>Loyer bureau Mars 17</t>
  </si>
  <si>
    <t>Transport/courses/Buro-sgbs-buro-ville-nord foire-maison</t>
  </si>
  <si>
    <t>Complément /salaire Cécile/Février 17</t>
  </si>
  <si>
    <t>Bonus mars cécile</t>
  </si>
  <si>
    <t>Transport Juriste prestataire/Mohamed</t>
  </si>
  <si>
    <t xml:space="preserve"> salaire Charlotte /Février 17</t>
  </si>
  <si>
    <t>Transport global/invest du 05/03-dakar/E3</t>
  </si>
  <si>
    <t>Prestation Femme de Ménage/Société Noflaay/Fév 17</t>
  </si>
  <si>
    <t>RUFFORD 3</t>
  </si>
  <si>
    <t>Transport cécile buro-ecole gendarmerie-bureau</t>
  </si>
  <si>
    <t>Bonus transport DEEF</t>
  </si>
  <si>
    <t>Bonus transport Juriste Extérieure</t>
  </si>
  <si>
    <t>Soutien a la formation/policier</t>
  </si>
  <si>
    <t>Team Building</t>
  </si>
  <si>
    <t>Transport cécile buro-dic-su-dic--bureau</t>
  </si>
  <si>
    <t>internet bureau/mars 17</t>
  </si>
  <si>
    <t>Transport pour reglement internet</t>
  </si>
  <si>
    <t>Luca</t>
  </si>
  <si>
    <t>Transport Charlotte-Aéroport-Bureau</t>
  </si>
  <si>
    <t>Transport /invest du 05/03-dakar/E3</t>
  </si>
  <si>
    <t>Budget Transort E3 et E4/investigation</t>
  </si>
  <si>
    <t>Transport Global michel diverses courses de ville</t>
  </si>
  <si>
    <t>Avance /salaire Cécile/Mars 17</t>
  </si>
  <si>
    <t>Transport cécile buro-pikine-parcelle-guédiawaye-bureau</t>
  </si>
  <si>
    <t>Transport Global/opération/E4</t>
  </si>
  <si>
    <t>Operations</t>
  </si>
  <si>
    <t>Transport /opération/E4</t>
  </si>
  <si>
    <t>Prime de Panier/E4</t>
  </si>
  <si>
    <t>Prime de Panier/E3</t>
  </si>
  <si>
    <t>Achat repas et Raffraichissement</t>
  </si>
  <si>
    <t>Achat carburant/2 voiture</t>
  </si>
  <si>
    <t>Transport /opération/E3/Agence location-buro</t>
  </si>
  <si>
    <t>Transport /opération/E3/Agence location-Maison</t>
  </si>
  <si>
    <t>Location 2 voitures/2 jours</t>
  </si>
  <si>
    <t>Achat cartes crédit Orange/Team</t>
  </si>
  <si>
    <t>Achat cartes crédit Orange/agents police</t>
  </si>
  <si>
    <t>Prime de Panier/Cécile</t>
  </si>
  <si>
    <t>Bonus 7 Agents police</t>
  </si>
  <si>
    <t>Bonus 7 Agents DEEF</t>
  </si>
  <si>
    <t>Bonus gazoil</t>
  </si>
  <si>
    <t>Transport juriste prestataire/Mohamed/2jours</t>
  </si>
  <si>
    <t>Transport /opération/E3</t>
  </si>
  <si>
    <t>Jail Visits</t>
  </si>
  <si>
    <t>Achat repas détenus</t>
  </si>
  <si>
    <t>Transport /lucas/buro-su-buro</t>
  </si>
  <si>
    <t>Prime de Panier/Cécile/2jours</t>
  </si>
  <si>
    <t>Bonus Opération/E3</t>
  </si>
  <si>
    <t>Bonus Opération/E4</t>
  </si>
  <si>
    <t>Seeddo 2iére quinzaine mars 17</t>
  </si>
  <si>
    <t xml:space="preserve">Transport semaines-5 jours </t>
  </si>
  <si>
    <t>Transport global michel 2 jours de  courses de ville</t>
  </si>
  <si>
    <t>Avance /Honnoraire/Avocat/Maitre Cissé</t>
  </si>
  <si>
    <t>Transport Juriste Prestataire/Mohamed</t>
  </si>
  <si>
    <t>Bonus Média</t>
  </si>
  <si>
    <t>Media</t>
  </si>
  <si>
    <t>Transport cécile buro-Tribunal-Assemblée-bureau</t>
  </si>
  <si>
    <t>Régul Indemnite de stage2016/Michel</t>
  </si>
  <si>
    <t>Indemnité de fin de contrat +Régul Indemnite de stage 16/E3</t>
  </si>
  <si>
    <t>Indemnité de fin de contrat +Régul Indemnite de stage/16/E4</t>
  </si>
  <si>
    <t>Transport semaine 5jrs-Michel</t>
  </si>
  <si>
    <t>Transport cécile buro-assemblée-buro-cécile</t>
  </si>
  <si>
    <t>Buffet Financé SALF/Présentation du Député et Elus Locaux</t>
  </si>
  <si>
    <t>Bonus /formation/Abba Sonko</t>
  </si>
  <si>
    <t>Bonus /formation/Mohamed Diedhiou</t>
  </si>
  <si>
    <t>Achat diverses fournitures de bureau</t>
  </si>
  <si>
    <t>Règlement electricité bureau</t>
  </si>
  <si>
    <t>paiement sécurité sociale CFE</t>
  </si>
  <si>
    <t>Complément Prime d'assurance santé-cécile</t>
  </si>
  <si>
    <t>Avance transmission communication/Assemblée Nationale</t>
  </si>
  <si>
    <t>Bonus Avril/ cécile</t>
  </si>
  <si>
    <t>Salaire Michel Mars /17</t>
  </si>
  <si>
    <t>Bonus Avril/ Michel</t>
  </si>
  <si>
    <t>Salaire Charlotte Mars /17</t>
  </si>
  <si>
    <t>Bonus Avril/ charlotte</t>
  </si>
  <si>
    <t>Transport semaine -Michel-maison-ville-sgbs-bureau</t>
  </si>
  <si>
    <t>Achat timbre fiscal/pour paiement sécurité sociale France</t>
  </si>
  <si>
    <t>Transport  Michel-maison-ville/diverses courses-bureau</t>
  </si>
  <si>
    <t>Transport Global/diverses courses administatives en ville</t>
  </si>
  <si>
    <t>complément  transport -Michel sur courses ville</t>
  </si>
  <si>
    <t>Transport cécile buro-SU-bureau</t>
  </si>
  <si>
    <t>Transport cécile buro-tribunal-bureau</t>
  </si>
  <si>
    <t>Transport cécile buro-océanium-bureau</t>
  </si>
  <si>
    <t>BONDERMAN 7</t>
  </si>
  <si>
    <t>Bonus Rattrapage/Janvier 17-Charlotte</t>
  </si>
  <si>
    <t>Transport semaine -Michel-5JRS</t>
  </si>
  <si>
    <t>Transport -Michel/Courses -buro-sgbs-ouest foire-buro</t>
  </si>
  <si>
    <t>Travaux de démontage coffre et vidéo de surveillance</t>
  </si>
  <si>
    <t>Transport -Michel/Courses -buro-AVOCAT-buro Aller /Retou</t>
  </si>
  <si>
    <t>Avance /salaire Cécile/avril 17</t>
  </si>
  <si>
    <t>Prestation Juriste extérieur-Mohamed Diédhou</t>
  </si>
  <si>
    <t>solde honoraire avocat/AUDIENCE-Me CISSE</t>
  </si>
  <si>
    <t>Bonus Pour réussite AUDIENCE-Me CISSE</t>
  </si>
  <si>
    <t xml:space="preserve">Transport -Michel/Courses -buro-ville-Nord foire-buro </t>
  </si>
  <si>
    <t>internet bureau/avril 17/payer d'avance</t>
  </si>
  <si>
    <t xml:space="preserve"> 01/03/2017</t>
  </si>
  <si>
    <t>Solde comptable au 01/03/2017</t>
  </si>
  <si>
    <t>Solde comptable au 31/03/2017</t>
  </si>
  <si>
    <t xml:space="preserve">Agios du 28/02/2017 au 31/03/2017 </t>
  </si>
  <si>
    <t>Bank charges</t>
  </si>
  <si>
    <t>Droit de Timbre</t>
  </si>
  <si>
    <t>Frais transfert agent comptable</t>
  </si>
  <si>
    <t xml:space="preserve">Retrait Appro ca </t>
  </si>
  <si>
    <t>Cecile</t>
  </si>
  <si>
    <t>Budget confié a Mohamed</t>
  </si>
  <si>
    <t xml:space="preserve">Frais opposition cheque perdu </t>
  </si>
  <si>
    <t>Details</t>
  </si>
  <si>
    <t>Spent</t>
  </si>
  <si>
    <t>Nom</t>
  </si>
  <si>
    <t>Donor</t>
  </si>
  <si>
    <t>Trust building</t>
  </si>
  <si>
    <t>Animal Care</t>
  </si>
  <si>
    <t xml:space="preserve"> Abba achat sacs stockage peaux croco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</si>
</sst>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€_-;\-* #,##0.00\ _€_-;_-* &quot;-&quot;??\ _€_-;_-@_-"/>
    <numFmt numFmtId="164" formatCode="_(* #,##0.00_);_(* \(#,##0.00\);_(* &quot;-&quot;??_);_(@_)"/>
    <numFmt numFmtId="165" formatCode="_-* #,##0\ _€_-;\-* #,##0\ _€_-;_-* &quot;-&quot;??\ _€_-;_-@_-"/>
    <numFmt numFmtId="166" formatCode="_-* #,##0.0\ _€_-;\-* #,##0.0\ _€_-;_-* &quot;-&quot;??\ _€_-;_-@_-"/>
    <numFmt numFmtId="167" formatCode="#,##0.00\ _A_r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color theme="9" tint="-0.499984740745262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4"/>
      <name val="Times New Roman"/>
      <family val="1"/>
    </font>
    <font>
      <b/>
      <sz val="14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81FFE7"/>
        <bgColor indexed="64"/>
      </patternFill>
    </fill>
    <fill>
      <patternFill patternType="solid">
        <fgColor rgb="FF89F7BD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8FEBA"/>
        <bgColor indexed="64"/>
      </patternFill>
    </fill>
    <fill>
      <patternFill patternType="solid">
        <fgColor theme="5" tint="0.399975585192419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  <xf numFmtId="0" fontId="1" fillId="0" borderId="0"/>
  </cellStyleXfs>
  <cellXfs count="74">
    <xf numFmtId="0" fontId="0" fillId="0" borderId="0" xfId="0"/>
    <xf numFmtId="0" fontId="0" fillId="0" borderId="0" xfId="0" applyAlignment="1">
      <alignment horizontal="left"/>
    </xf>
    <xf numFmtId="0" fontId="0" fillId="0" borderId="0" xfId="0" pivotButton="1"/>
    <xf numFmtId="0" fontId="0" fillId="0" borderId="0" xfId="0" applyNumberFormat="1"/>
    <xf numFmtId="0" fontId="0" fillId="0" borderId="0" xfId="0" applyAlignment="1">
      <alignment horizontal="left" indent="1"/>
    </xf>
    <xf numFmtId="165" fontId="5" fillId="0" borderId="1" xfId="1" applyNumberFormat="1" applyFont="1" applyBorder="1"/>
    <xf numFmtId="14" fontId="6" fillId="4" borderId="1" xfId="2" applyNumberFormat="1" applyFont="1" applyFill="1" applyBorder="1" applyAlignment="1">
      <alignment horizontal="center"/>
    </xf>
    <xf numFmtId="0" fontId="6" fillId="4" borderId="1" xfId="2" applyFont="1" applyFill="1" applyBorder="1" applyAlignment="1">
      <alignment horizontal="center"/>
    </xf>
    <xf numFmtId="0" fontId="5" fillId="0" borderId="0" xfId="0" applyFont="1"/>
    <xf numFmtId="164" fontId="7" fillId="0" borderId="1" xfId="0" applyNumberFormat="1" applyFont="1" applyBorder="1" applyAlignment="1">
      <alignment horizontal="left"/>
    </xf>
    <xf numFmtId="164" fontId="7" fillId="0" borderId="1" xfId="0" applyNumberFormat="1" applyFont="1" applyBorder="1"/>
    <xf numFmtId="165" fontId="6" fillId="5" borderId="1" xfId="3" applyNumberFormat="1" applyFont="1" applyFill="1" applyBorder="1"/>
    <xf numFmtId="165" fontId="6" fillId="0" borderId="1" xfId="3" applyNumberFormat="1" applyFont="1" applyFill="1" applyBorder="1"/>
    <xf numFmtId="14" fontId="5" fillId="6" borderId="1" xfId="4" applyNumberFormat="1" applyFont="1" applyFill="1" applyBorder="1"/>
    <xf numFmtId="164" fontId="5" fillId="6" borderId="1" xfId="4" applyNumberFormat="1" applyFont="1" applyFill="1" applyBorder="1"/>
    <xf numFmtId="165" fontId="5" fillId="6" borderId="1" xfId="3" applyNumberFormat="1" applyFont="1" applyFill="1" applyBorder="1"/>
    <xf numFmtId="43" fontId="5" fillId="6" borderId="1" xfId="1" applyFont="1" applyFill="1" applyBorder="1"/>
    <xf numFmtId="165" fontId="6" fillId="6" borderId="1" xfId="3" applyNumberFormat="1" applyFont="1" applyFill="1" applyBorder="1"/>
    <xf numFmtId="14" fontId="5" fillId="7" borderId="0" xfId="4" applyNumberFormat="1" applyFont="1" applyFill="1" applyBorder="1"/>
    <xf numFmtId="165" fontId="5" fillId="7" borderId="0" xfId="3" applyNumberFormat="1" applyFont="1" applyFill="1" applyBorder="1"/>
    <xf numFmtId="43" fontId="5" fillId="7" borderId="0" xfId="3" applyNumberFormat="1" applyFont="1" applyFill="1" applyBorder="1"/>
    <xf numFmtId="43" fontId="5" fillId="3" borderId="1" xfId="3" applyNumberFormat="1" applyFont="1" applyFill="1" applyBorder="1"/>
    <xf numFmtId="165" fontId="8" fillId="7" borderId="0" xfId="3" applyNumberFormat="1" applyFont="1" applyFill="1" applyBorder="1" applyAlignment="1">
      <alignment horizontal="center" vertical="center"/>
    </xf>
    <xf numFmtId="166" fontId="5" fillId="7" borderId="0" xfId="3" applyNumberFormat="1" applyFont="1" applyFill="1" applyBorder="1"/>
    <xf numFmtId="0" fontId="7" fillId="8" borderId="0" xfId="4" applyFont="1" applyFill="1"/>
    <xf numFmtId="43" fontId="6" fillId="0" borderId="0" xfId="3" applyNumberFormat="1" applyFont="1"/>
    <xf numFmtId="167" fontId="7" fillId="0" borderId="2" xfId="4" applyNumberFormat="1" applyFont="1" applyBorder="1"/>
    <xf numFmtId="167" fontId="7" fillId="0" borderId="3" xfId="4" applyNumberFormat="1" applyFont="1" applyBorder="1"/>
    <xf numFmtId="43" fontId="5" fillId="7" borderId="3" xfId="3" applyNumberFormat="1" applyFont="1" applyFill="1" applyBorder="1"/>
    <xf numFmtId="165" fontId="5" fillId="0" borderId="0" xfId="1" applyNumberFormat="1" applyFont="1"/>
    <xf numFmtId="165" fontId="5" fillId="0" borderId="4" xfId="1" applyNumberFormat="1" applyFont="1" applyBorder="1"/>
    <xf numFmtId="165" fontId="5" fillId="0" borderId="5" xfId="1" applyNumberFormat="1" applyFont="1" applyBorder="1"/>
    <xf numFmtId="165" fontId="5" fillId="0" borderId="6" xfId="1" applyNumberFormat="1" applyFont="1" applyBorder="1"/>
    <xf numFmtId="165" fontId="5" fillId="0" borderId="7" xfId="1" applyNumberFormat="1" applyFont="1" applyBorder="1"/>
    <xf numFmtId="165" fontId="5" fillId="0" borderId="8" xfId="1" applyNumberFormat="1" applyFont="1" applyBorder="1"/>
    <xf numFmtId="165" fontId="5" fillId="0" borderId="9" xfId="1" applyNumberFormat="1" applyFont="1" applyBorder="1"/>
    <xf numFmtId="43" fontId="6" fillId="0" borderId="10" xfId="3" applyNumberFormat="1" applyFont="1" applyBorder="1"/>
    <xf numFmtId="43" fontId="5" fillId="7" borderId="11" xfId="3" applyNumberFormat="1" applyFont="1" applyFill="1" applyBorder="1"/>
    <xf numFmtId="14" fontId="5" fillId="7" borderId="4" xfId="4" applyNumberFormat="1" applyFont="1" applyFill="1" applyBorder="1"/>
    <xf numFmtId="14" fontId="5" fillId="7" borderId="12" xfId="4" applyNumberFormat="1" applyFont="1" applyFill="1" applyBorder="1"/>
    <xf numFmtId="165" fontId="5" fillId="7" borderId="12" xfId="3" applyNumberFormat="1" applyFont="1" applyFill="1" applyBorder="1"/>
    <xf numFmtId="43" fontId="5" fillId="7" borderId="12" xfId="3" applyNumberFormat="1" applyFont="1" applyFill="1" applyBorder="1"/>
    <xf numFmtId="43" fontId="5" fillId="7" borderId="5" xfId="3" applyNumberFormat="1" applyFont="1" applyFill="1" applyBorder="1"/>
    <xf numFmtId="14" fontId="5" fillId="7" borderId="6" xfId="4" applyNumberFormat="1" applyFont="1" applyFill="1" applyBorder="1"/>
    <xf numFmtId="165" fontId="5" fillId="7" borderId="7" xfId="3" applyNumberFormat="1" applyFont="1" applyFill="1" applyBorder="1"/>
    <xf numFmtId="14" fontId="5" fillId="7" borderId="8" xfId="4" applyNumberFormat="1" applyFont="1" applyFill="1" applyBorder="1"/>
    <xf numFmtId="165" fontId="5" fillId="7" borderId="13" xfId="3" applyNumberFormat="1" applyFont="1" applyFill="1" applyBorder="1"/>
    <xf numFmtId="166" fontId="5" fillId="7" borderId="13" xfId="3" applyNumberFormat="1" applyFont="1" applyFill="1" applyBorder="1"/>
    <xf numFmtId="165" fontId="5" fillId="7" borderId="9" xfId="3" applyNumberFormat="1" applyFont="1" applyFill="1" applyBorder="1"/>
    <xf numFmtId="43" fontId="8" fillId="7" borderId="12" xfId="3" applyFont="1" applyFill="1" applyBorder="1"/>
    <xf numFmtId="165" fontId="5" fillId="0" borderId="0" xfId="1" applyNumberFormat="1" applyFont="1" applyAlignment="1">
      <alignment horizontal="center"/>
    </xf>
    <xf numFmtId="165" fontId="10" fillId="7" borderId="0" xfId="3" applyNumberFormat="1" applyFont="1" applyFill="1" applyBorder="1"/>
    <xf numFmtId="166" fontId="10" fillId="7" borderId="0" xfId="3" applyNumberFormat="1" applyFont="1" applyFill="1" applyBorder="1"/>
    <xf numFmtId="43" fontId="0" fillId="0" borderId="0" xfId="1" applyFont="1" applyAlignment="1">
      <alignment horizontal="center"/>
    </xf>
    <xf numFmtId="0" fontId="3" fillId="0" borderId="1" xfId="0" applyFont="1" applyBorder="1"/>
    <xf numFmtId="0" fontId="0" fillId="2" borderId="1" xfId="0" applyFont="1" applyFill="1" applyBorder="1" applyAlignment="1">
      <alignment horizontal="left"/>
    </xf>
    <xf numFmtId="0" fontId="0" fillId="2" borderId="1" xfId="0" applyFont="1" applyFill="1" applyBorder="1"/>
    <xf numFmtId="43" fontId="0" fillId="0" borderId="1" xfId="1" applyFont="1" applyBorder="1" applyAlignment="1">
      <alignment horizontal="center"/>
    </xf>
    <xf numFmtId="0" fontId="9" fillId="2" borderId="1" xfId="1" applyNumberFormat="1" applyFont="1" applyFill="1" applyBorder="1" applyAlignment="1">
      <alignment horizontal="left" vertical="center"/>
    </xf>
    <xf numFmtId="43" fontId="0" fillId="2" borderId="1" xfId="1" applyFont="1" applyFill="1" applyBorder="1" applyAlignment="1">
      <alignment horizontal="center"/>
    </xf>
    <xf numFmtId="0" fontId="2" fillId="0" borderId="1" xfId="0" applyFont="1" applyFill="1" applyBorder="1" applyAlignment="1">
      <alignment horizontal="left" vertical="center"/>
    </xf>
    <xf numFmtId="14" fontId="2" fillId="0" borderId="1" xfId="0" applyNumberFormat="1" applyFont="1" applyFill="1" applyBorder="1" applyAlignment="1">
      <alignment horizontal="left" vertical="center"/>
    </xf>
    <xf numFmtId="43" fontId="2" fillId="0" borderId="1" xfId="1" applyFont="1" applyFill="1" applyBorder="1" applyAlignment="1">
      <alignment horizontal="left" vertical="center"/>
    </xf>
    <xf numFmtId="0" fontId="2" fillId="0" borderId="1" xfId="0" applyNumberFormat="1" applyFont="1" applyFill="1" applyBorder="1" applyAlignment="1">
      <alignment horizontal="left" vertical="center"/>
    </xf>
    <xf numFmtId="14" fontId="0" fillId="2" borderId="1" xfId="0" applyNumberFormat="1" applyFont="1" applyFill="1" applyBorder="1" applyAlignment="1">
      <alignment horizontal="left"/>
    </xf>
    <xf numFmtId="14" fontId="0" fillId="0" borderId="1" xfId="0" applyNumberFormat="1" applyFont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Alignment="1">
      <alignment horizontal="left"/>
    </xf>
    <xf numFmtId="14" fontId="11" fillId="0" borderId="1" xfId="2" applyNumberFormat="1" applyFont="1" applyFill="1" applyBorder="1" applyAlignment="1">
      <alignment horizontal="left" vertical="center"/>
    </xf>
    <xf numFmtId="0" fontId="11" fillId="0" borderId="1" xfId="2" applyFont="1" applyFill="1" applyBorder="1" applyAlignment="1">
      <alignment horizontal="left" vertical="center"/>
    </xf>
    <xf numFmtId="43" fontId="11" fillId="0" borderId="1" xfId="1" applyFont="1" applyFill="1" applyBorder="1" applyAlignment="1">
      <alignment horizontal="left" vertical="center"/>
    </xf>
    <xf numFmtId="0" fontId="11" fillId="0" borderId="1" xfId="2" applyNumberFormat="1" applyFont="1" applyFill="1" applyBorder="1" applyAlignment="1">
      <alignment horizontal="left" vertical="center"/>
    </xf>
    <xf numFmtId="0" fontId="12" fillId="0" borderId="0" xfId="0" applyFont="1" applyFill="1" applyBorder="1" applyAlignment="1">
      <alignment horizontal="left"/>
    </xf>
    <xf numFmtId="0" fontId="12" fillId="0" borderId="0" xfId="0" applyFont="1" applyFill="1" applyAlignment="1">
      <alignment horizontal="left"/>
    </xf>
  </cellXfs>
  <cellStyles count="5">
    <cellStyle name="Comma 3" xfId="3"/>
    <cellStyle name="Milliers" xfId="1" builtinId="3"/>
    <cellStyle name="Normal" xfId="0" builtinId="0"/>
    <cellStyle name="Normal 2" xfId="4"/>
    <cellStyle name="Normal_Total expenses by date" xfId="2"/>
  </cellStyles>
  <dxfs count="65">
    <dxf>
      <font>
        <color theme="6" tint="-0.499984740745262"/>
      </font>
      <fill>
        <patternFill>
          <bgColor theme="6" tint="0.39994506668294322"/>
        </patternFill>
      </fill>
    </dxf>
    <dxf>
      <font>
        <color theme="3"/>
      </font>
      <fill>
        <patternFill>
          <bgColor theme="3" tint="0.79998168889431442"/>
        </patternFill>
      </fill>
    </dxf>
    <dxf>
      <font>
        <color theme="2" tint="-0.749961851863155"/>
      </font>
      <fill>
        <patternFill>
          <bgColor theme="2" tint="-9.9948118533890809E-2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theme="5"/>
      </font>
      <fill>
        <patternFill>
          <bgColor theme="5" tint="0.39994506668294322"/>
        </patternFill>
      </fill>
    </dxf>
    <dxf>
      <font>
        <color theme="7"/>
      </font>
      <fill>
        <patternFill>
          <bgColor theme="7" tint="0.79998168889431442"/>
        </patternFill>
      </fill>
    </dxf>
    <dxf>
      <font>
        <color theme="3"/>
      </font>
      <fill>
        <patternFill>
          <bgColor theme="3" tint="0.39994506668294322"/>
        </patternFill>
      </fill>
    </dxf>
    <dxf>
      <font>
        <color theme="3" tint="0.39994506668294322"/>
      </font>
      <fill>
        <patternFill>
          <bgColor theme="3" tint="-0.24994659260841701"/>
        </patternFill>
      </fill>
    </dxf>
    <dxf>
      <font>
        <color theme="3" tint="0.79998168889431442"/>
      </font>
      <fill>
        <patternFill>
          <bgColor theme="3" tint="-0.499984740745262"/>
        </patternFill>
      </fill>
    </dxf>
    <dxf>
      <font>
        <color theme="7" tint="-0.499984740745262"/>
      </font>
      <fill>
        <patternFill>
          <bgColor theme="7" tint="0.39994506668294322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theme="3"/>
      </font>
      <fill>
        <patternFill>
          <bgColor theme="3" tint="0.79998168889431442"/>
        </patternFill>
      </fill>
    </dxf>
    <dxf>
      <font>
        <color theme="3"/>
      </font>
      <fill>
        <patternFill>
          <bgColor theme="3" tint="0.39994506668294322"/>
        </patternFill>
      </fill>
    </dxf>
    <dxf>
      <font>
        <color theme="6" tint="-0.499984740745262"/>
      </font>
      <fill>
        <patternFill>
          <bgColor theme="6" tint="0.39994506668294322"/>
        </patternFill>
      </fill>
    </dxf>
    <dxf>
      <font>
        <color theme="3"/>
      </font>
      <fill>
        <patternFill>
          <bgColor theme="3" tint="0.79998168889431442"/>
        </patternFill>
      </fill>
    </dxf>
    <dxf>
      <font>
        <color theme="2" tint="-0.749961851863155"/>
      </font>
      <fill>
        <patternFill>
          <bgColor theme="2" tint="-9.9948118533890809E-2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theme="5"/>
      </font>
      <fill>
        <patternFill>
          <bgColor theme="5" tint="0.39994506668294322"/>
        </patternFill>
      </fill>
    </dxf>
    <dxf>
      <font>
        <color theme="7"/>
      </font>
      <fill>
        <patternFill>
          <bgColor theme="7" tint="0.79998168889431442"/>
        </patternFill>
      </fill>
    </dxf>
    <dxf>
      <font>
        <color theme="3"/>
      </font>
      <fill>
        <patternFill>
          <bgColor theme="3" tint="0.39994506668294322"/>
        </patternFill>
      </fill>
    </dxf>
    <dxf>
      <font>
        <color theme="3" tint="0.39994506668294322"/>
      </font>
      <fill>
        <patternFill>
          <bgColor theme="3" tint="-0.24994659260841701"/>
        </patternFill>
      </fill>
    </dxf>
    <dxf>
      <font>
        <color theme="3" tint="0.79998168889431442"/>
      </font>
      <fill>
        <patternFill>
          <bgColor theme="3" tint="-0.499984740745262"/>
        </patternFill>
      </fill>
    </dxf>
    <dxf>
      <font>
        <color theme="7" tint="-0.499984740745262"/>
      </font>
      <fill>
        <patternFill>
          <bgColor theme="7" tint="0.39994506668294322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theme="3"/>
      </font>
      <fill>
        <patternFill>
          <bgColor theme="3" tint="0.79998168889431442"/>
        </patternFill>
      </fill>
    </dxf>
    <dxf>
      <font>
        <color theme="3"/>
      </font>
      <fill>
        <patternFill>
          <bgColor theme="3" tint="0.39994506668294322"/>
        </patternFill>
      </fill>
    </dxf>
    <dxf>
      <font>
        <color theme="6" tint="-0.499984740745262"/>
      </font>
      <fill>
        <patternFill>
          <bgColor theme="6" tint="0.39994506668294322"/>
        </patternFill>
      </fill>
    </dxf>
    <dxf>
      <font>
        <color theme="3"/>
      </font>
      <fill>
        <patternFill>
          <bgColor theme="3" tint="0.79998168889431442"/>
        </patternFill>
      </fill>
    </dxf>
    <dxf>
      <font>
        <color theme="2" tint="-0.749961851863155"/>
      </font>
      <fill>
        <patternFill>
          <bgColor theme="2" tint="-9.9948118533890809E-2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theme="5"/>
      </font>
      <fill>
        <patternFill>
          <bgColor theme="5" tint="0.39994506668294322"/>
        </patternFill>
      </fill>
    </dxf>
    <dxf>
      <font>
        <color theme="7"/>
      </font>
      <fill>
        <patternFill>
          <bgColor theme="7" tint="0.79998168889431442"/>
        </patternFill>
      </fill>
    </dxf>
    <dxf>
      <font>
        <color theme="3"/>
      </font>
      <fill>
        <patternFill>
          <bgColor theme="3" tint="0.39994506668294322"/>
        </patternFill>
      </fill>
    </dxf>
    <dxf>
      <font>
        <color theme="3" tint="0.39994506668294322"/>
      </font>
      <fill>
        <patternFill>
          <bgColor theme="3" tint="-0.24994659260841701"/>
        </patternFill>
      </fill>
    </dxf>
    <dxf>
      <font>
        <color theme="3" tint="0.79998168889431442"/>
      </font>
      <fill>
        <patternFill>
          <bgColor theme="3" tint="-0.499984740745262"/>
        </patternFill>
      </fill>
    </dxf>
    <dxf>
      <font>
        <color theme="7" tint="-0.499984740745262"/>
      </font>
      <fill>
        <patternFill>
          <bgColor theme="7" tint="0.39994506668294322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theme="3"/>
      </font>
      <fill>
        <patternFill>
          <bgColor theme="3" tint="0.79998168889431442"/>
        </patternFill>
      </fill>
    </dxf>
    <dxf>
      <font>
        <color theme="3"/>
      </font>
      <fill>
        <patternFill>
          <bgColor theme="3" tint="0.39994506668294322"/>
        </patternFill>
      </fill>
    </dxf>
    <dxf>
      <font>
        <color theme="6" tint="-0.499984740745262"/>
      </font>
      <fill>
        <patternFill>
          <bgColor theme="6" tint="0.39994506668294322"/>
        </patternFill>
      </fill>
    </dxf>
    <dxf>
      <font>
        <color theme="3"/>
      </font>
      <fill>
        <patternFill>
          <bgColor theme="3" tint="0.79998168889431442"/>
        </patternFill>
      </fill>
    </dxf>
    <dxf>
      <font>
        <color theme="2" tint="-0.749961851863155"/>
      </font>
      <fill>
        <patternFill>
          <bgColor theme="2" tint="-9.9948118533890809E-2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theme="5"/>
      </font>
      <fill>
        <patternFill>
          <bgColor theme="5" tint="0.39994506668294322"/>
        </patternFill>
      </fill>
    </dxf>
    <dxf>
      <font>
        <color theme="7"/>
      </font>
      <fill>
        <patternFill>
          <bgColor theme="7" tint="0.79998168889431442"/>
        </patternFill>
      </fill>
    </dxf>
    <dxf>
      <font>
        <color theme="3"/>
      </font>
      <fill>
        <patternFill>
          <bgColor theme="3" tint="0.39994506668294322"/>
        </patternFill>
      </fill>
    </dxf>
    <dxf>
      <font>
        <color theme="3" tint="0.39994506668294322"/>
      </font>
      <fill>
        <patternFill>
          <bgColor theme="3" tint="-0.24994659260841701"/>
        </patternFill>
      </fill>
    </dxf>
    <dxf>
      <font>
        <color theme="3" tint="0.79998168889431442"/>
      </font>
      <fill>
        <patternFill>
          <bgColor theme="3" tint="-0.499984740745262"/>
        </patternFill>
      </fill>
    </dxf>
    <dxf>
      <font>
        <color theme="7" tint="-0.499984740745262"/>
      </font>
      <fill>
        <patternFill>
          <bgColor theme="7" tint="0.39994506668294322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theme="3"/>
      </font>
      <fill>
        <patternFill>
          <bgColor theme="3" tint="0.79998168889431442"/>
        </patternFill>
      </fill>
    </dxf>
    <dxf>
      <font>
        <color theme="3"/>
      </font>
      <fill>
        <patternFill>
          <bgColor theme="3" tint="0.39994506668294322"/>
        </patternFill>
      </fill>
    </dxf>
    <dxf>
      <font>
        <color theme="6" tint="-0.499984740745262"/>
      </font>
      <fill>
        <patternFill>
          <bgColor theme="6" tint="0.39994506668294322"/>
        </patternFill>
      </fill>
    </dxf>
    <dxf>
      <font>
        <color theme="3"/>
      </font>
      <fill>
        <patternFill>
          <bgColor theme="3" tint="0.79998168889431442"/>
        </patternFill>
      </fill>
    </dxf>
    <dxf>
      <font>
        <color theme="2" tint="-0.749961851863155"/>
      </font>
      <fill>
        <patternFill>
          <bgColor theme="2" tint="-9.9948118533890809E-2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theme="5"/>
      </font>
      <fill>
        <patternFill>
          <bgColor theme="5" tint="0.39994506668294322"/>
        </patternFill>
      </fill>
    </dxf>
    <dxf>
      <font>
        <color theme="7"/>
      </font>
      <fill>
        <patternFill>
          <bgColor theme="7" tint="0.79998168889431442"/>
        </patternFill>
      </fill>
    </dxf>
    <dxf>
      <font>
        <color theme="3"/>
      </font>
      <fill>
        <patternFill>
          <bgColor theme="3" tint="0.39994506668294322"/>
        </patternFill>
      </fill>
    </dxf>
    <dxf>
      <font>
        <color theme="3" tint="0.39994506668294322"/>
      </font>
      <fill>
        <patternFill>
          <bgColor theme="3" tint="-0.24994659260841701"/>
        </patternFill>
      </fill>
    </dxf>
    <dxf>
      <font>
        <color theme="3" tint="0.79998168889431442"/>
      </font>
      <fill>
        <patternFill>
          <bgColor theme="3" tint="-0.499984740745262"/>
        </patternFill>
      </fill>
    </dxf>
    <dxf>
      <font>
        <color theme="7" tint="-0.499984740745262"/>
      </font>
      <fill>
        <patternFill>
          <bgColor theme="7" tint="0.39994506668294322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theme="3"/>
      </font>
      <fill>
        <patternFill>
          <bgColor theme="3" tint="0.79998168889431442"/>
        </patternFill>
      </fill>
    </dxf>
    <dxf>
      <font>
        <color theme="3"/>
      </font>
      <fill>
        <patternFill>
          <bgColor theme="3" tint="0.39994506668294322"/>
        </patternFill>
      </fill>
    </dxf>
  </dxfs>
  <tableStyles count="0" defaultTableStyle="TableStyleMedium2" defaultPivotStyle="PivotStyleLight16"/>
  <colors>
    <mruColors>
      <color rgb="FFF8FEB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nancial%20SALF_donors%2014-17%20B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ilan"/>
      <sheetName val="Dynamique"/>
      <sheetName val="Versement Bailleurs"/>
      <sheetName val="DATA"/>
      <sheetName val="Annexes"/>
    </sheetNames>
    <sheetDataSet>
      <sheetData sheetId="0"/>
      <sheetData sheetId="1" refreshError="1"/>
      <sheetData sheetId="2" refreshError="1"/>
      <sheetData sheetId="3" refreshError="1"/>
      <sheetData sheetId="4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Cécile" refreshedDate="42846.632114814813" createdVersion="5" refreshedVersion="5" minRefreshableVersion="3" recordCount="115">
  <cacheSource type="worksheet">
    <worksheetSource ref="A1:G1048576" sheet="DATAMARS17"/>
  </cacheSource>
  <cacheFields count="7">
    <cacheField name="Date" numFmtId="0">
      <sharedItems containsNonDate="0" containsDate="1" containsString="0" containsBlank="1" minDate="2017-03-01T00:00:00" maxDate="2017-04-01T00:00:00"/>
    </cacheField>
    <cacheField name="Details" numFmtId="0">
      <sharedItems containsBlank="1"/>
    </cacheField>
    <cacheField name="Type Personnel (salaires, impots, securité sociale) - Bonus/ Lawyer Bonus ( bonus avocat, indicateur, personnel) -TravelExpenses (bus, train, taxis ville, avion, visas, vaccins) -Transport (Taxi, moto, bus) - Travel subsistence (Voyage hôtel, nourriture) - Office Materials (Consommables du bureau, papeterie, cartouches encre, photocopies extérieurs) - Rent &amp; Utilities (Locations et charges mensuelles)Flight (billet avion uniquement) -Services (prestataires extérieurs tel femme ménage, plombier etc.) -Telephone  - Internet - Bonus media (couverture médiatique, bonus journalistes) - Trust building (mise en confiance, repas, téléphone, boissons) - Bank charges (Frais fonctionnement bancaire + frais transfert) - Transfer fees (Frais western union- Jony jony etc) - Jail Visits (Visite de prisons, repas, médecin) - Editing Costs (Couts du montage audio) - Equipment (photocopieuses, ordi, mobilier) - Publications (achat de journaux dans le commerce) - Court fees (Frais de tribunaux, frais huissiers) - Lawyer fees (frais avocat)" numFmtId="0">
      <sharedItems containsBlank="1" count="15">
        <s v="Transport"/>
        <s v="Telephone"/>
        <s v="Rent &amp; Utilities"/>
        <s v="Personnel"/>
        <s v="Bonus"/>
        <s v="Office Materials"/>
        <s v="Internet"/>
        <s v="Travel subsistence"/>
        <s v="Trust building"/>
        <s v="Jail Visits"/>
        <s v="Lawyer fees"/>
        <s v="Services"/>
        <s v="Bank charges"/>
        <m/>
        <s v=" Trust building" u="1"/>
      </sharedItems>
    </cacheField>
    <cacheField name="Department (Investigations, Legal, Operations, Media, Management ,Office ,  Animal Care, Policy &amp; External Relations ( Frais de voyages à l'etranger, missions en dehors du projet) , Team Building ( Repas de l'equipe, faire une excursion)" numFmtId="0">
      <sharedItems containsBlank="1" count="9">
        <s v="Office"/>
        <s v="Investigations"/>
        <s v="Management"/>
        <s v="Team Building"/>
        <s v="Operations"/>
        <s v="Animal Care"/>
        <s v="Legal"/>
        <s v="Media"/>
        <m/>
      </sharedItems>
    </cacheField>
    <cacheField name="Spent" numFmtId="43">
      <sharedItems containsString="0" containsBlank="1" containsNumber="1" containsInteger="1" minValue="1500" maxValue="1150000"/>
    </cacheField>
    <cacheField name="Nom" numFmtId="0">
      <sharedItems containsBlank="1"/>
    </cacheField>
    <cacheField name="Donor" numFmtId="0">
      <sharedItems containsBlank="1" count="4">
        <s v="RUFFORD 3"/>
        <s v="BONDERMAN 6"/>
        <s v="BONDERMAN 7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15">
  <r>
    <d v="2017-03-01T00:00:00"/>
    <s v="Transport michel diverses courses de ville"/>
    <x v="0"/>
    <x v="0"/>
    <n v="5500"/>
    <s v="Michel"/>
    <x v="0"/>
  </r>
  <r>
    <d v="2017-03-01T00:00:00"/>
    <s v="Transport global/invest du 01/03/ au 03/03/dakar/E3"/>
    <x v="0"/>
    <x v="1"/>
    <n v="27700"/>
    <s v="E3"/>
    <x v="0"/>
  </r>
  <r>
    <d v="2017-03-01T00:00:00"/>
    <s v="Transport global/invest du 01/03/ au 03/03/dakar/E4"/>
    <x v="0"/>
    <x v="1"/>
    <n v="32950"/>
    <s v="E4"/>
    <x v="0"/>
  </r>
  <r>
    <d v="2017-03-02T00:00:00"/>
    <s v="Achat produit D'entretien "/>
    <x v="0"/>
    <x v="0"/>
    <n v="9500"/>
    <s v="Michel"/>
    <x v="0"/>
  </r>
  <r>
    <d v="2017-03-03T00:00:00"/>
    <s v="Transport michel/maison-impots-inspect°  - bureau"/>
    <x v="0"/>
    <x v="0"/>
    <n v="5500"/>
    <s v="Michel"/>
    <x v="0"/>
  </r>
  <r>
    <d v="2017-03-04T00:00:00"/>
    <s v="Achat carte orange/crédit Téléphone/Cécile"/>
    <x v="1"/>
    <x v="2"/>
    <n v="15000"/>
    <s v="Cecile"/>
    <x v="0"/>
  </r>
  <r>
    <d v="2017-03-06T00:00:00"/>
    <s v="Seeddo 2iéme quinzaine février 17"/>
    <x v="1"/>
    <x v="0"/>
    <n v="270000"/>
    <s v="Michel"/>
    <x v="1"/>
  </r>
  <r>
    <d v="2017-03-06T00:00:00"/>
    <s v="Transport semaines 5 jours-Michel"/>
    <x v="0"/>
    <x v="0"/>
    <n v="12500"/>
    <s v="Michel"/>
    <x v="0"/>
  </r>
  <r>
    <d v="2017-03-06T00:00:00"/>
    <s v="Transport semaines 5 jours-E3"/>
    <x v="0"/>
    <x v="1"/>
    <n v="12500"/>
    <s v="E3"/>
    <x v="0"/>
  </r>
  <r>
    <d v="2017-03-06T00:00:00"/>
    <s v="Transport semaines 5 jours-E4"/>
    <x v="0"/>
    <x v="1"/>
    <n v="12500"/>
    <s v="E4"/>
    <x v="0"/>
  </r>
  <r>
    <d v="2017-03-06T00:00:00"/>
    <s v="Loyer bureau Mars 17"/>
    <x v="2"/>
    <x v="0"/>
    <n v="233100"/>
    <s v="SGBS"/>
    <x v="1"/>
  </r>
  <r>
    <d v="2017-03-06T00:00:00"/>
    <s v="Transport/courses/Buro-sgbs-buro-ville-nord foire-maison"/>
    <x v="0"/>
    <x v="0"/>
    <n v="10000"/>
    <s v="Michel"/>
    <x v="0"/>
  </r>
  <r>
    <d v="2017-03-06T00:00:00"/>
    <s v="Complément /salaire Cécile/Février 17"/>
    <x v="3"/>
    <x v="0"/>
    <n v="350000"/>
    <s v="Cecile"/>
    <x v="1"/>
  </r>
  <r>
    <d v="2017-03-06T00:00:00"/>
    <s v="Bonus mars cécile"/>
    <x v="4"/>
    <x v="0"/>
    <n v="450000"/>
    <s v="Cecile"/>
    <x v="1"/>
  </r>
  <r>
    <d v="2017-03-07T00:00:00"/>
    <s v="Transport Juriste prestataire/Mohamed"/>
    <x v="0"/>
    <x v="0"/>
    <n v="10000"/>
    <s v="Cecile"/>
    <x v="0"/>
  </r>
  <r>
    <d v="2017-03-07T00:00:00"/>
    <s v="Achat divers fourniture de bureau"/>
    <x v="5"/>
    <x v="0"/>
    <n v="39154"/>
    <s v="Michel"/>
    <x v="0"/>
  </r>
  <r>
    <d v="2017-03-07T00:00:00"/>
    <s v="Transport michel diverses courses de ville"/>
    <x v="0"/>
    <x v="0"/>
    <n v="5000"/>
    <s v="Michel"/>
    <x v="0"/>
  </r>
  <r>
    <d v="2017-03-07T00:00:00"/>
    <s v=" salaire Charlotte /Février 17"/>
    <x v="3"/>
    <x v="2"/>
    <n v="1150000"/>
    <s v="SGBS"/>
    <x v="1"/>
  </r>
  <r>
    <d v="2017-03-07T00:00:00"/>
    <s v="Transport global/invest du 05/03-dakar/E3"/>
    <x v="0"/>
    <x v="1"/>
    <n v="9200"/>
    <s v="E3"/>
    <x v="0"/>
  </r>
  <r>
    <d v="2017-03-08T00:00:00"/>
    <s v="Transport cécile buro-ecole gendarmerie-bureau"/>
    <x v="0"/>
    <x v="0"/>
    <n v="8000"/>
    <s v="Cecile"/>
    <x v="0"/>
  </r>
  <r>
    <d v="2017-03-08T00:00:00"/>
    <s v="Bonus transport DEEF"/>
    <x v="4"/>
    <x v="0"/>
    <n v="20000"/>
    <s v="Cecile"/>
    <x v="0"/>
  </r>
  <r>
    <d v="2017-03-08T00:00:00"/>
    <s v="Bonus transport Juriste Extérieure"/>
    <x v="4"/>
    <x v="0"/>
    <n v="20000"/>
    <s v="Cecile"/>
    <x v="0"/>
  </r>
  <r>
    <d v="2017-03-08T00:00:00"/>
    <s v="Soutien a la formation/policier"/>
    <x v="0"/>
    <x v="3"/>
    <n v="5000"/>
    <s v="Cecile"/>
    <x v="0"/>
  </r>
  <r>
    <d v="2017-03-08T00:00:00"/>
    <s v="Transport cécile buro-dic-su-dic--bureau"/>
    <x v="0"/>
    <x v="0"/>
    <n v="10000"/>
    <s v="Cecile"/>
    <x v="0"/>
  </r>
  <r>
    <d v="2017-03-08T00:00:00"/>
    <s v="internet bureau/mars 17"/>
    <x v="6"/>
    <x v="0"/>
    <n v="29000"/>
    <s v="Luca"/>
    <x v="0"/>
  </r>
  <r>
    <d v="2017-03-08T00:00:00"/>
    <s v="Transport pour reglement internet"/>
    <x v="0"/>
    <x v="0"/>
    <n v="5000"/>
    <s v="Luca"/>
    <x v="0"/>
  </r>
  <r>
    <d v="2017-03-09T00:00:00"/>
    <s v="Transport Charlotte-Aéroport-Bureau"/>
    <x v="0"/>
    <x v="2"/>
    <n v="10000"/>
    <s v="Charlotte"/>
    <x v="0"/>
  </r>
  <r>
    <d v="2017-03-09T00:00:00"/>
    <s v="Bonus Rattrapage/Janvier 17-Charlotte"/>
    <x v="4"/>
    <x v="2"/>
    <n v="150000"/>
    <s v="Charlotte"/>
    <x v="1"/>
  </r>
  <r>
    <d v="2017-03-09T00:00:00"/>
    <s v="Transport /invest du 05/03-dakar/E3"/>
    <x v="0"/>
    <x v="1"/>
    <n v="6500"/>
    <s v="E3"/>
    <x v="0"/>
  </r>
  <r>
    <d v="2017-03-09T00:00:00"/>
    <s v="Transport michel diverses courses de ville"/>
    <x v="0"/>
    <x v="0"/>
    <n v="4500"/>
    <s v="Michel"/>
    <x v="0"/>
  </r>
  <r>
    <d v="2017-03-09T00:00:00"/>
    <s v="Budget Transort E3 et E4/investigation"/>
    <x v="0"/>
    <x v="1"/>
    <n v="19000"/>
    <s v="E3"/>
    <x v="0"/>
  </r>
  <r>
    <d v="2017-03-09T00:00:00"/>
    <s v="Transport Global michel diverses courses de ville"/>
    <x v="0"/>
    <x v="0"/>
    <n v="16000"/>
    <s v="Michel"/>
    <x v="0"/>
  </r>
  <r>
    <d v="2017-03-10T00:00:00"/>
    <s v="Avance /salaire Cécile/Mars 17"/>
    <x v="3"/>
    <x v="0"/>
    <n v="350000"/>
    <s v="Cecile"/>
    <x v="1"/>
  </r>
  <r>
    <d v="2017-03-10T00:00:00"/>
    <s v="Transport cécile buro-pikine-parcelle-guédiawaye-bureau"/>
    <x v="0"/>
    <x v="0"/>
    <n v="15000"/>
    <s v="Cecile"/>
    <x v="0"/>
  </r>
  <r>
    <d v="2017-03-10T00:00:00"/>
    <s v="Transport Juriste prestataire/Mohamed"/>
    <x v="0"/>
    <x v="0"/>
    <n v="10000"/>
    <s v="Cecile"/>
    <x v="0"/>
  </r>
  <r>
    <d v="2017-03-11T00:00:00"/>
    <s v="Transport Global/opération/E4"/>
    <x v="0"/>
    <x v="4"/>
    <n v="24000"/>
    <s v="E4"/>
    <x v="0"/>
  </r>
  <r>
    <d v="2017-03-11T00:00:00"/>
    <s v="Transport /opération/E4"/>
    <x v="0"/>
    <x v="4"/>
    <n v="4000"/>
    <s v="E4"/>
    <x v="1"/>
  </r>
  <r>
    <d v="2017-03-11T00:00:00"/>
    <s v="Prime de Panier/E4"/>
    <x v="7"/>
    <x v="4"/>
    <n v="5000"/>
    <s v="E4"/>
    <x v="0"/>
  </r>
  <r>
    <d v="2017-03-13T00:00:00"/>
    <s v="Prime de Panier/E3"/>
    <x v="7"/>
    <x v="4"/>
    <n v="5000"/>
    <s v="E3"/>
    <x v="0"/>
  </r>
  <r>
    <d v="2017-03-13T00:00:00"/>
    <s v="Achat repas et Raffraichissement"/>
    <x v="8"/>
    <x v="4"/>
    <n v="10000"/>
    <s v="E3"/>
    <x v="0"/>
  </r>
  <r>
    <d v="2017-03-13T00:00:00"/>
    <s v="Achat carburant/2 voiture"/>
    <x v="0"/>
    <x v="4"/>
    <n v="30000"/>
    <s v="E3"/>
    <x v="0"/>
  </r>
  <r>
    <d v="2017-03-13T00:00:00"/>
    <s v="Transport /opération/E3/Agence location-Maison"/>
    <x v="0"/>
    <x v="4"/>
    <n v="1500"/>
    <s v="E3"/>
    <x v="0"/>
  </r>
  <r>
    <d v="2017-03-13T00:00:00"/>
    <s v="Transport /opération/E3/Agence location-buro"/>
    <x v="0"/>
    <x v="4"/>
    <n v="1500"/>
    <s v="E3"/>
    <x v="0"/>
  </r>
  <r>
    <d v="2017-03-13T00:00:00"/>
    <s v="Transport /opération/E4"/>
    <x v="0"/>
    <x v="4"/>
    <n v="5000"/>
    <s v="E4"/>
    <x v="0"/>
  </r>
  <r>
    <d v="2017-03-13T00:00:00"/>
    <s v="Location 2 voitures/2 jours"/>
    <x v="0"/>
    <x v="4"/>
    <n v="140000"/>
    <s v="E3"/>
    <x v="0"/>
  </r>
  <r>
    <d v="2017-03-14T00:00:00"/>
    <s v="Achat cartes crédit Orange/Team"/>
    <x v="1"/>
    <x v="4"/>
    <n v="20000"/>
    <s v="Cecile"/>
    <x v="0"/>
  </r>
  <r>
    <d v="2017-03-14T00:00:00"/>
    <s v="Achat cartes crédit Orange/agents police"/>
    <x v="1"/>
    <x v="4"/>
    <n v="10000"/>
    <s v="Cecile"/>
    <x v="0"/>
  </r>
  <r>
    <d v="2017-03-14T00:00:00"/>
    <s v="Prime de Panier/Cécile"/>
    <x v="7"/>
    <x v="4"/>
    <n v="5000"/>
    <s v="Cecile"/>
    <x v="0"/>
  </r>
  <r>
    <d v="2017-03-14T00:00:00"/>
    <s v="Bonus 7 Agents police"/>
    <x v="4"/>
    <x v="4"/>
    <n v="210000"/>
    <s v="Cecile"/>
    <x v="1"/>
  </r>
  <r>
    <d v="2017-03-14T00:00:00"/>
    <s v="Bonus 7 Agents DEEF"/>
    <x v="4"/>
    <x v="4"/>
    <n v="90000"/>
    <s v="Cecile"/>
    <x v="0"/>
  </r>
  <r>
    <d v="2017-03-14T00:00:00"/>
    <s v="Bonus gazoil"/>
    <x v="4"/>
    <x v="4"/>
    <n v="30000"/>
    <s v="Cecile"/>
    <x v="0"/>
  </r>
  <r>
    <d v="2017-03-14T00:00:00"/>
    <s v="Transport juriste prestataire/Mohamed/2jours"/>
    <x v="0"/>
    <x v="4"/>
    <n v="10000"/>
    <s v="Cecile"/>
    <x v="0"/>
  </r>
  <r>
    <d v="2017-03-14T00:00:00"/>
    <s v="Budget confié a Mohamed"/>
    <x v="0"/>
    <x v="4"/>
    <n v="20000"/>
    <s v="Cecile"/>
    <x v="0"/>
  </r>
  <r>
    <d v="2017-03-14T00:00:00"/>
    <s v="Transport /opération/E3"/>
    <x v="0"/>
    <x v="4"/>
    <n v="4000"/>
    <s v="E3"/>
    <x v="0"/>
  </r>
  <r>
    <d v="2017-03-14T00:00:00"/>
    <s v=" Abba achat sacs stockage peaux croco"/>
    <x v="5"/>
    <x v="5"/>
    <n v="40000"/>
    <s v="Cecile"/>
    <x v="0"/>
  </r>
  <r>
    <d v="2017-03-15T00:00:00"/>
    <s v="Achat repas détenus"/>
    <x v="9"/>
    <x v="4"/>
    <n v="10000"/>
    <s v="Cecile"/>
    <x v="0"/>
  </r>
  <r>
    <d v="2017-03-15T00:00:00"/>
    <s v="Transport /lucas/buro-su-buro"/>
    <x v="0"/>
    <x v="4"/>
    <n v="5000"/>
    <s v="Cecile"/>
    <x v="0"/>
  </r>
  <r>
    <d v="2017-03-15T00:00:00"/>
    <s v="Transport /opération/E4"/>
    <x v="0"/>
    <x v="4"/>
    <n v="5000"/>
    <s v="E4"/>
    <x v="0"/>
  </r>
  <r>
    <d v="2017-03-15T00:00:00"/>
    <s v="Transport /opération/E3"/>
    <x v="0"/>
    <x v="4"/>
    <n v="5000"/>
    <s v="E3"/>
    <x v="0"/>
  </r>
  <r>
    <d v="2017-03-15T00:00:00"/>
    <s v="Prime de Panier/Cécile/2jours"/>
    <x v="7"/>
    <x v="4"/>
    <n v="10000"/>
    <s v="Cecile"/>
    <x v="0"/>
  </r>
  <r>
    <d v="2017-03-16T00:00:00"/>
    <s v="Bonus Opération/E3"/>
    <x v="4"/>
    <x v="4"/>
    <n v="130000"/>
    <s v="E3"/>
    <x v="0"/>
  </r>
  <r>
    <d v="2017-03-16T00:00:00"/>
    <s v="Bonus Opération/E4"/>
    <x v="4"/>
    <x v="4"/>
    <n v="30000"/>
    <s v="E4"/>
    <x v="0"/>
  </r>
  <r>
    <d v="2017-03-16T00:00:00"/>
    <s v="Seeddo 2iére quinzaine mars 17"/>
    <x v="1"/>
    <x v="4"/>
    <n v="155000"/>
    <s v="Michel"/>
    <x v="0"/>
  </r>
  <r>
    <d v="2017-03-16T00:00:00"/>
    <s v="Transport semaines-5 jours "/>
    <x v="0"/>
    <x v="0"/>
    <n v="10000"/>
    <s v="Michel"/>
    <x v="0"/>
  </r>
  <r>
    <d v="2017-03-16T00:00:00"/>
    <s v="Transport global michel 2 jours de  courses de ville"/>
    <x v="0"/>
    <x v="0"/>
    <n v="15000"/>
    <s v="Michel"/>
    <x v="0"/>
  </r>
  <r>
    <d v="2017-03-17T00:00:00"/>
    <s v="Avance /Honnoraire/Avocat/Maitre Cissé"/>
    <x v="10"/>
    <x v="6"/>
    <n v="150000"/>
    <s v="SGBS"/>
    <x v="0"/>
  </r>
  <r>
    <d v="2017-03-17T00:00:00"/>
    <s v="Transport Juriste Prestataire/Mohamed"/>
    <x v="0"/>
    <x v="0"/>
    <n v="10000"/>
    <s v="Cecile"/>
    <x v="0"/>
  </r>
  <r>
    <d v="2017-03-17T00:00:00"/>
    <s v="Bonus Média"/>
    <x v="4"/>
    <x v="7"/>
    <n v="164000"/>
    <s v="SGBS"/>
    <x v="1"/>
  </r>
  <r>
    <d v="2017-03-17T00:00:00"/>
    <s v="Transport cécile buro-Tribunal-Assemblée-bureau"/>
    <x v="0"/>
    <x v="0"/>
    <n v="6000"/>
    <s v="Cecile"/>
    <x v="0"/>
  </r>
  <r>
    <d v="2017-03-20T00:00:00"/>
    <s v="Indemnité de fin de contrat +Régul Indemnite de stage 16/E3"/>
    <x v="3"/>
    <x v="1"/>
    <n v="321488"/>
    <s v="SGBS"/>
    <x v="0"/>
  </r>
  <r>
    <d v="2017-03-20T00:00:00"/>
    <s v="Indemnité de fin de contrat +Régul Indemnite de stage/16/E4"/>
    <x v="3"/>
    <x v="1"/>
    <n v="321488"/>
    <s v="SGBS"/>
    <x v="0"/>
  </r>
  <r>
    <d v="2017-03-20T00:00:00"/>
    <s v="Régul Indemnite de stage2016/Michel"/>
    <x v="3"/>
    <x v="0"/>
    <n v="279128"/>
    <s v="SGBS"/>
    <x v="0"/>
  </r>
  <r>
    <d v="2017-03-20T00:00:00"/>
    <s v="Buffet Financé SALF/Présentation du Député et Elus Locaux"/>
    <x v="11"/>
    <x v="2"/>
    <n v="150000"/>
    <s v="SGBS"/>
    <x v="1"/>
  </r>
  <r>
    <d v="2017-03-20T00:00:00"/>
    <s v="Transport semaine 5jrs-Michel"/>
    <x v="0"/>
    <x v="0"/>
    <n v="12500"/>
    <s v="Michel"/>
    <x v="0"/>
  </r>
  <r>
    <d v="2017-03-20T00:00:00"/>
    <s v="Transport Global/diverses courses administatives en ville"/>
    <x v="0"/>
    <x v="0"/>
    <n v="7500"/>
    <s v="Michel"/>
    <x v="0"/>
  </r>
  <r>
    <d v="2017-03-21T00:00:00"/>
    <s v="Transport cécile buro-assemblée-buro-cécile"/>
    <x v="0"/>
    <x v="0"/>
    <n v="4500"/>
    <s v="Cecile"/>
    <x v="0"/>
  </r>
  <r>
    <d v="2017-03-21T00:00:00"/>
    <s v="Bonus /formation/Abba Sonko"/>
    <x v="4"/>
    <x v="0"/>
    <n v="20000"/>
    <s v="Cecile"/>
    <x v="0"/>
  </r>
  <r>
    <d v="2017-03-21T00:00:00"/>
    <s v="Bonus /formation/Mohamed Diedhiou"/>
    <x v="4"/>
    <x v="0"/>
    <n v="20000"/>
    <s v="Cecile"/>
    <x v="0"/>
  </r>
  <r>
    <d v="2017-03-21T00:00:00"/>
    <s v="Avance transmission communication/Assemblée Nationale"/>
    <x v="4"/>
    <x v="0"/>
    <n v="10000"/>
    <s v="Cecile"/>
    <x v="1"/>
  </r>
  <r>
    <d v="2017-03-22T00:00:00"/>
    <s v="Complément /salaire Cécile/Février 17"/>
    <x v="3"/>
    <x v="0"/>
    <n v="350000"/>
    <s v="Cecile"/>
    <x v="0"/>
  </r>
  <r>
    <d v="2017-03-22T00:00:00"/>
    <s v="Bonus Avril/ cécile"/>
    <x v="4"/>
    <x v="0"/>
    <n v="450000"/>
    <s v="Cecile"/>
    <x v="0"/>
  </r>
  <r>
    <d v="2017-03-22T00:00:00"/>
    <s v="Salaire Michel Mars /17"/>
    <x v="3"/>
    <x v="0"/>
    <n v="280000"/>
    <s v="Michel"/>
    <x v="0"/>
  </r>
  <r>
    <d v="2017-03-22T00:00:00"/>
    <s v="Bonus Avril/ Michel"/>
    <x v="4"/>
    <x v="0"/>
    <n v="20000"/>
    <s v="Michel"/>
    <x v="0"/>
  </r>
  <r>
    <d v="2017-03-22T00:00:00"/>
    <s v="Salaire Charlotte Mars /17"/>
    <x v="3"/>
    <x v="2"/>
    <n v="800000"/>
    <s v="SGBS"/>
    <x v="1"/>
  </r>
  <r>
    <d v="2017-03-22T00:00:00"/>
    <s v="Bonus Avril/ charlotte"/>
    <x v="4"/>
    <x v="2"/>
    <n v="350000"/>
    <s v="Charlotte"/>
    <x v="0"/>
  </r>
  <r>
    <d v="2017-03-22T00:00:00"/>
    <s v="Prestation Femme de Ménage/Société Noflaay/Fév 17"/>
    <x v="11"/>
    <x v="0"/>
    <n v="99510"/>
    <s v="SGBS"/>
    <x v="0"/>
  </r>
  <r>
    <d v="2017-03-23T00:00:00"/>
    <s v="Achat diverses fournitures de bureau"/>
    <x v="5"/>
    <x v="0"/>
    <n v="52020"/>
    <s v="Michel"/>
    <x v="0"/>
  </r>
  <r>
    <d v="2017-03-23T00:00:00"/>
    <s v="Règlement electricité bureau"/>
    <x v="2"/>
    <x v="0"/>
    <n v="43820"/>
    <s v="Michel"/>
    <x v="0"/>
  </r>
  <r>
    <d v="2017-03-23T00:00:00"/>
    <s v="complément  transport -Michel sur courses ville"/>
    <x v="0"/>
    <x v="0"/>
    <n v="3670"/>
    <s v="Michel"/>
    <x v="0"/>
  </r>
  <r>
    <d v="2017-03-23T00:00:00"/>
    <s v="Transport semaine -Michel-maison-ville-sgbs-bureau"/>
    <x v="0"/>
    <x v="0"/>
    <n v="6000"/>
    <s v="Michel"/>
    <x v="0"/>
  </r>
  <r>
    <d v="2017-03-23T00:00:00"/>
    <s v="Achat timbre fiscal/pour paiement sécurité sociale France"/>
    <x v="3"/>
    <x v="2"/>
    <n v="20000"/>
    <s v="Michel"/>
    <x v="2"/>
  </r>
  <r>
    <d v="2017-03-23T00:00:00"/>
    <s v="Transport  Michel-maison-ville/diverses courses-bureau"/>
    <x v="0"/>
    <x v="0"/>
    <n v="6330"/>
    <s v="Michel"/>
    <x v="0"/>
  </r>
  <r>
    <d v="2017-03-24T00:00:00"/>
    <s v="paiement sécurité sociale CFE"/>
    <x v="3"/>
    <x v="2"/>
    <n v="1039104"/>
    <s v="SGBS"/>
    <x v="0"/>
  </r>
  <r>
    <d v="2017-03-24T00:00:00"/>
    <s v="Complément Prime d'assurance santé-cécile"/>
    <x v="3"/>
    <x v="2"/>
    <n v="478950"/>
    <s v="SGBS"/>
    <x v="0"/>
  </r>
  <r>
    <d v="2017-03-24T00:00:00"/>
    <s v="Transport cécile buro-SU-bureau"/>
    <x v="0"/>
    <x v="0"/>
    <n v="5000"/>
    <s v="Cecile"/>
    <x v="0"/>
  </r>
  <r>
    <d v="2017-03-24T00:00:00"/>
    <s v="Transport cécile buro-tribunal-bureau"/>
    <x v="0"/>
    <x v="0"/>
    <n v="5000"/>
    <s v="Cecile"/>
    <x v="0"/>
  </r>
  <r>
    <d v="2017-03-24T00:00:00"/>
    <s v="Frais opposition cheque perdu "/>
    <x v="12"/>
    <x v="0"/>
    <n v="17550"/>
    <s v="SGBS"/>
    <x v="2"/>
  </r>
  <r>
    <d v="2017-03-24T00:00:00"/>
    <s v="Transport cécile buro-océanium-bureau"/>
    <x v="0"/>
    <x v="0"/>
    <n v="4500"/>
    <s v="Cecile"/>
    <x v="0"/>
  </r>
  <r>
    <d v="2017-03-27T00:00:00"/>
    <s v="Bonus Média"/>
    <x v="4"/>
    <x v="7"/>
    <n v="92000"/>
    <s v="SGBS"/>
    <x v="0"/>
  </r>
  <r>
    <d v="2017-03-27T00:00:00"/>
    <s v="Transport semaine -Michel-5JRS"/>
    <x v="0"/>
    <x v="0"/>
    <n v="12500"/>
    <s v="Michel"/>
    <x v="0"/>
  </r>
  <r>
    <d v="2017-03-27T00:00:00"/>
    <s v="Transport -Michel/Courses -buro-sgbs-ouest foire-buro"/>
    <x v="0"/>
    <x v="0"/>
    <n v="6500"/>
    <s v="Michel"/>
    <x v="0"/>
  </r>
  <r>
    <d v="2017-03-27T00:00:00"/>
    <s v="Travaux de démontage coffre et vidéo de surveillance"/>
    <x v="11"/>
    <x v="0"/>
    <n v="15000"/>
    <s v="Cecile"/>
    <x v="0"/>
  </r>
  <r>
    <d v="2017-03-28T00:00:00"/>
    <s v="Transport -Michel/Courses -buro-AVOCAT-buro Aller /Retou"/>
    <x v="0"/>
    <x v="0"/>
    <n v="5000"/>
    <s v="Michel"/>
    <x v="0"/>
  </r>
  <r>
    <d v="2017-03-28T00:00:00"/>
    <s v="Avance /salaire Cécile/avril 17"/>
    <x v="3"/>
    <x v="0"/>
    <n v="150000"/>
    <s v="Cecile"/>
    <x v="0"/>
  </r>
  <r>
    <d v="2017-03-28T00:00:00"/>
    <s v="Prestation Juriste extérieur-Mohamed Diédhou"/>
    <x v="10"/>
    <x v="6"/>
    <n v="270000"/>
    <s v="SGBS"/>
    <x v="0"/>
  </r>
  <r>
    <d v="2017-03-28T00:00:00"/>
    <s v="solde honoraire avocat/AUDIENCE-Me CISSE"/>
    <x v="10"/>
    <x v="6"/>
    <n v="350000"/>
    <s v="SGBS"/>
    <x v="0"/>
  </r>
  <r>
    <d v="2017-03-28T00:00:00"/>
    <s v="Bonus Pour réussite AUDIENCE-Me CISSE"/>
    <x v="4"/>
    <x v="0"/>
    <n v="100000"/>
    <s v="SGBS"/>
    <x v="0"/>
  </r>
  <r>
    <d v="2017-03-29T00:00:00"/>
    <s v="Droit de Timbre"/>
    <x v="12"/>
    <x v="0"/>
    <n v="2500"/>
    <s v="SGBS"/>
    <x v="2"/>
  </r>
  <r>
    <d v="2017-03-29T00:00:00"/>
    <s v="Frais transfert agent comptable"/>
    <x v="12"/>
    <x v="0"/>
    <n v="46940"/>
    <s v="SGBS"/>
    <x v="2"/>
  </r>
  <r>
    <d v="2017-03-31T00:00:00"/>
    <s v="Transport -Michel/Courses -buro-ville-Nord foire-buro "/>
    <x v="0"/>
    <x v="0"/>
    <n v="7500"/>
    <s v="Michel"/>
    <x v="2"/>
  </r>
  <r>
    <d v="2017-03-31T00:00:00"/>
    <s v="internet bureau/avril 17/payer d'avance"/>
    <x v="6"/>
    <x v="0"/>
    <n v="29000"/>
    <s v="Luca"/>
    <x v="2"/>
  </r>
  <r>
    <d v="2017-03-31T00:00:00"/>
    <s v="Transport pour reglement internet"/>
    <x v="0"/>
    <x v="0"/>
    <n v="5000"/>
    <s v="Luca"/>
    <x v="2"/>
  </r>
  <r>
    <d v="2017-03-31T00:00:00"/>
    <s v="Bonus Média"/>
    <x v="4"/>
    <x v="7"/>
    <n v="176000"/>
    <s v="SGBS"/>
    <x v="2"/>
  </r>
  <r>
    <d v="2017-03-31T00:00:00"/>
    <s v="Agios du 28/02/2017 au 31/03/2017 "/>
    <x v="12"/>
    <x v="0"/>
    <n v="29402"/>
    <s v="SGBS"/>
    <x v="2"/>
  </r>
  <r>
    <m/>
    <m/>
    <x v="13"/>
    <x v="8"/>
    <m/>
    <m/>
    <x v="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eau croisé dynamique1" cacheId="136" applyNumberFormats="0" applyBorderFormats="0" applyFontFormats="0" applyPatternFormats="0" applyAlignmentFormats="0" applyWidthHeightFormats="1" dataCaption="Valeurs" updatedVersion="5" minRefreshableVersion="3" useAutoFormatting="1" itemPrintTitles="1" createdVersion="4" indent="0" outline="1" outlineData="1" multipleFieldFilters="0">
  <location ref="A3:P25" firstHeaderRow="1" firstDataRow="2" firstDataCol="1"/>
  <pivotFields count="7">
    <pivotField showAll="0"/>
    <pivotField showAll="0" defaultSubtotal="0"/>
    <pivotField axis="axisCol" showAll="0">
      <items count="16">
        <item m="1" x="14"/>
        <item x="12"/>
        <item x="4"/>
        <item x="6"/>
        <item x="9"/>
        <item x="10"/>
        <item x="5"/>
        <item x="3"/>
        <item x="2"/>
        <item x="11"/>
        <item x="1"/>
        <item x="0"/>
        <item x="7"/>
        <item x="13"/>
        <item x="8"/>
        <item t="default"/>
      </items>
    </pivotField>
    <pivotField axis="axisRow" showAll="0">
      <items count="10">
        <item x="1"/>
        <item x="6"/>
        <item x="2"/>
        <item x="7"/>
        <item x="0"/>
        <item x="4"/>
        <item x="3"/>
        <item x="8"/>
        <item x="5"/>
        <item t="default"/>
      </items>
    </pivotField>
    <pivotField dataField="1" showAll="0"/>
    <pivotField showAll="0"/>
    <pivotField axis="axisRow" showAll="0">
      <items count="5">
        <item x="1"/>
        <item x="2"/>
        <item x="0"/>
        <item x="3"/>
        <item t="default"/>
      </items>
    </pivotField>
  </pivotFields>
  <rowFields count="2">
    <field x="6"/>
    <field x="3"/>
  </rowFields>
  <rowItems count="21">
    <i>
      <x/>
    </i>
    <i r="1">
      <x v="2"/>
    </i>
    <i r="1">
      <x v="3"/>
    </i>
    <i r="1">
      <x v="4"/>
    </i>
    <i r="1">
      <x v="5"/>
    </i>
    <i>
      <x v="1"/>
    </i>
    <i r="1">
      <x v="2"/>
    </i>
    <i r="1">
      <x v="3"/>
    </i>
    <i r="1">
      <x v="4"/>
    </i>
    <i>
      <x v="2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8"/>
    </i>
    <i>
      <x v="3"/>
    </i>
    <i r="1">
      <x v="7"/>
    </i>
    <i t="grand">
      <x/>
    </i>
  </rowItems>
  <colFields count="1">
    <field x="2"/>
  </colFields>
  <colItems count="15"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 t="grand">
      <x/>
    </i>
  </colItems>
  <dataFields count="1">
    <dataField name="Somme de spent" fld="4" baseField="5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25"/>
  <sheetViews>
    <sheetView workbookViewId="0">
      <selection activeCell="L9" sqref="L9"/>
    </sheetView>
  </sheetViews>
  <sheetFormatPr baseColWidth="10" defaultRowHeight="15" x14ac:dyDescent="0.25"/>
  <cols>
    <col min="1" max="1" width="21" customWidth="1"/>
    <col min="2" max="2" width="23.85546875" bestFit="1" customWidth="1"/>
    <col min="3" max="3" width="8" bestFit="1" customWidth="1"/>
    <col min="4" max="4" width="8.28515625" bestFit="1" customWidth="1"/>
    <col min="5" max="5" width="9.140625" bestFit="1" customWidth="1"/>
    <col min="6" max="6" width="11.5703125" bestFit="1" customWidth="1"/>
    <col min="7" max="7" width="15.28515625" bestFit="1" customWidth="1"/>
    <col min="8" max="8" width="10" bestFit="1" customWidth="1"/>
    <col min="9" max="9" width="14.7109375" bestFit="1" customWidth="1"/>
    <col min="10" max="10" width="8.28515625" bestFit="1" customWidth="1"/>
    <col min="11" max="11" width="10.5703125" bestFit="1" customWidth="1"/>
    <col min="12" max="12" width="9.42578125" bestFit="1" customWidth="1"/>
    <col min="13" max="13" width="17.42578125" bestFit="1" customWidth="1"/>
    <col min="14" max="14" width="6.28515625" bestFit="1" customWidth="1"/>
    <col min="15" max="15" width="13.140625" bestFit="1" customWidth="1"/>
    <col min="16" max="16" width="12.5703125" customWidth="1"/>
    <col min="17" max="17" width="15.28515625" customWidth="1"/>
    <col min="18" max="18" width="10" customWidth="1"/>
    <col min="19" max="19" width="14.7109375" bestFit="1" customWidth="1"/>
    <col min="20" max="20" width="8.28515625" customWidth="1"/>
    <col min="21" max="21" width="10.5703125" customWidth="1"/>
    <col min="22" max="22" width="9.42578125" customWidth="1"/>
    <col min="23" max="23" width="11.28515625" customWidth="1"/>
    <col min="24" max="24" width="13.5703125" customWidth="1"/>
    <col min="25" max="25" width="7" customWidth="1"/>
    <col min="26" max="26" width="9.140625" customWidth="1"/>
    <col min="27" max="27" width="10.5703125" customWidth="1"/>
    <col min="28" max="28" width="9.42578125" customWidth="1"/>
    <col min="29" max="29" width="17.42578125" customWidth="1"/>
    <col min="30" max="30" width="15.7109375" bestFit="1" customWidth="1"/>
    <col min="31" max="31" width="15.42578125" bestFit="1" customWidth="1"/>
    <col min="32" max="32" width="9.42578125" customWidth="1"/>
    <col min="33" max="33" width="18.5703125" customWidth="1"/>
    <col min="34" max="34" width="8.140625" customWidth="1"/>
    <col min="35" max="35" width="11.140625" customWidth="1"/>
    <col min="36" max="36" width="12.5703125" customWidth="1"/>
    <col min="37" max="37" width="8.140625" customWidth="1"/>
    <col min="38" max="38" width="11.140625" customWidth="1"/>
    <col min="39" max="39" width="12.5703125" bestFit="1" customWidth="1"/>
  </cols>
  <sheetData>
    <row r="3" spans="1:16" x14ac:dyDescent="0.25">
      <c r="A3" s="2" t="s">
        <v>15</v>
      </c>
      <c r="B3" s="2" t="s">
        <v>17</v>
      </c>
    </row>
    <row r="4" spans="1:16" x14ac:dyDescent="0.25">
      <c r="A4" s="2" t="s">
        <v>14</v>
      </c>
      <c r="B4" t="s">
        <v>162</v>
      </c>
      <c r="C4" t="s">
        <v>13</v>
      </c>
      <c r="D4" t="s">
        <v>11</v>
      </c>
      <c r="E4" t="s">
        <v>106</v>
      </c>
      <c r="F4" t="s">
        <v>50</v>
      </c>
      <c r="G4" t="s">
        <v>47</v>
      </c>
      <c r="H4" t="s">
        <v>43</v>
      </c>
      <c r="I4" t="s">
        <v>10</v>
      </c>
      <c r="J4" t="s">
        <v>9</v>
      </c>
      <c r="K4" t="s">
        <v>19</v>
      </c>
      <c r="L4" t="s">
        <v>6</v>
      </c>
      <c r="M4" t="s">
        <v>12</v>
      </c>
      <c r="N4" t="s">
        <v>18</v>
      </c>
      <c r="O4" t="s">
        <v>173</v>
      </c>
      <c r="P4" t="s">
        <v>16</v>
      </c>
    </row>
    <row r="5" spans="1:16" x14ac:dyDescent="0.25">
      <c r="A5" s="1" t="s">
        <v>54</v>
      </c>
      <c r="B5" s="3"/>
      <c r="C5" s="3">
        <v>984000</v>
      </c>
      <c r="D5" s="3"/>
      <c r="E5" s="3"/>
      <c r="F5" s="3"/>
      <c r="G5" s="3"/>
      <c r="H5" s="3">
        <v>2650000</v>
      </c>
      <c r="I5" s="3">
        <v>233100</v>
      </c>
      <c r="J5" s="3">
        <v>150000</v>
      </c>
      <c r="K5" s="3">
        <v>270000</v>
      </c>
      <c r="L5" s="3">
        <v>4000</v>
      </c>
      <c r="M5" s="3"/>
      <c r="N5" s="3"/>
      <c r="O5" s="3"/>
      <c r="P5" s="3">
        <v>4291100</v>
      </c>
    </row>
    <row r="6" spans="1:16" x14ac:dyDescent="0.25">
      <c r="A6" s="4" t="s">
        <v>41</v>
      </c>
      <c r="B6" s="3"/>
      <c r="C6" s="3">
        <v>150000</v>
      </c>
      <c r="D6" s="3"/>
      <c r="E6" s="3"/>
      <c r="F6" s="3"/>
      <c r="G6" s="3"/>
      <c r="H6" s="3">
        <v>1950000</v>
      </c>
      <c r="I6" s="3"/>
      <c r="J6" s="3">
        <v>150000</v>
      </c>
      <c r="K6" s="3"/>
      <c r="L6" s="3"/>
      <c r="M6" s="3"/>
      <c r="N6" s="3"/>
      <c r="O6" s="3"/>
      <c r="P6" s="3">
        <v>2250000</v>
      </c>
    </row>
    <row r="7" spans="1:16" x14ac:dyDescent="0.25">
      <c r="A7" s="4" t="s">
        <v>118</v>
      </c>
      <c r="B7" s="3"/>
      <c r="C7" s="3">
        <v>164000</v>
      </c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>
        <v>164000</v>
      </c>
    </row>
    <row r="8" spans="1:16" x14ac:dyDescent="0.25">
      <c r="A8" s="4" t="s">
        <v>3</v>
      </c>
      <c r="B8" s="3"/>
      <c r="C8" s="3">
        <v>460000</v>
      </c>
      <c r="D8" s="3"/>
      <c r="E8" s="3"/>
      <c r="F8" s="3"/>
      <c r="G8" s="3"/>
      <c r="H8" s="3">
        <v>700000</v>
      </c>
      <c r="I8" s="3">
        <v>233100</v>
      </c>
      <c r="J8" s="3"/>
      <c r="K8" s="3">
        <v>270000</v>
      </c>
      <c r="L8" s="3"/>
      <c r="M8" s="3"/>
      <c r="N8" s="3"/>
      <c r="O8" s="3"/>
      <c r="P8" s="3">
        <v>1663100</v>
      </c>
    </row>
    <row r="9" spans="1:16" x14ac:dyDescent="0.25">
      <c r="A9" s="4" t="s">
        <v>89</v>
      </c>
      <c r="B9" s="3"/>
      <c r="C9" s="3">
        <v>210000</v>
      </c>
      <c r="D9" s="3"/>
      <c r="E9" s="3"/>
      <c r="F9" s="3"/>
      <c r="G9" s="3"/>
      <c r="H9" s="3"/>
      <c r="I9" s="3"/>
      <c r="J9" s="3"/>
      <c r="K9" s="3"/>
      <c r="L9" s="3">
        <v>4000</v>
      </c>
      <c r="M9" s="3"/>
      <c r="N9" s="3"/>
      <c r="O9" s="3"/>
      <c r="P9" s="3">
        <v>214000</v>
      </c>
    </row>
    <row r="10" spans="1:16" x14ac:dyDescent="0.25">
      <c r="A10" s="1" t="s">
        <v>146</v>
      </c>
      <c r="B10" s="3">
        <v>96392</v>
      </c>
      <c r="C10" s="3">
        <v>176000</v>
      </c>
      <c r="D10" s="3">
        <v>29000</v>
      </c>
      <c r="E10" s="3"/>
      <c r="F10" s="3"/>
      <c r="G10" s="3"/>
      <c r="H10" s="3">
        <v>20000</v>
      </c>
      <c r="I10" s="3"/>
      <c r="J10" s="3"/>
      <c r="K10" s="3"/>
      <c r="L10" s="3">
        <v>12500</v>
      </c>
      <c r="M10" s="3"/>
      <c r="N10" s="3"/>
      <c r="O10" s="3"/>
      <c r="P10" s="3">
        <v>333892</v>
      </c>
    </row>
    <row r="11" spans="1:16" x14ac:dyDescent="0.25">
      <c r="A11" s="4" t="s">
        <v>41</v>
      </c>
      <c r="B11" s="3"/>
      <c r="C11" s="3"/>
      <c r="D11" s="3"/>
      <c r="E11" s="3"/>
      <c r="F11" s="3"/>
      <c r="G11" s="3"/>
      <c r="H11" s="3">
        <v>20000</v>
      </c>
      <c r="I11" s="3"/>
      <c r="J11" s="3"/>
      <c r="K11" s="3"/>
      <c r="L11" s="3"/>
      <c r="M11" s="3"/>
      <c r="N11" s="3"/>
      <c r="O11" s="3"/>
      <c r="P11" s="3">
        <v>20000</v>
      </c>
    </row>
    <row r="12" spans="1:16" x14ac:dyDescent="0.25">
      <c r="A12" s="4" t="s">
        <v>118</v>
      </c>
      <c r="B12" s="3"/>
      <c r="C12" s="3">
        <v>176000</v>
      </c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>
        <v>176000</v>
      </c>
    </row>
    <row r="13" spans="1:16" x14ac:dyDescent="0.25">
      <c r="A13" s="4" t="s">
        <v>3</v>
      </c>
      <c r="B13" s="3">
        <v>96392</v>
      </c>
      <c r="C13" s="3"/>
      <c r="D13" s="3">
        <v>29000</v>
      </c>
      <c r="E13" s="3"/>
      <c r="F13" s="3"/>
      <c r="G13" s="3"/>
      <c r="H13" s="3"/>
      <c r="I13" s="3"/>
      <c r="J13" s="3"/>
      <c r="K13" s="3"/>
      <c r="L13" s="3">
        <v>12500</v>
      </c>
      <c r="M13" s="3"/>
      <c r="N13" s="3"/>
      <c r="O13" s="3"/>
      <c r="P13" s="3">
        <v>137892</v>
      </c>
    </row>
    <row r="14" spans="1:16" x14ac:dyDescent="0.25">
      <c r="A14" s="1" t="s">
        <v>72</v>
      </c>
      <c r="B14" s="3"/>
      <c r="C14" s="3">
        <v>1372000</v>
      </c>
      <c r="D14" s="3">
        <v>29000</v>
      </c>
      <c r="E14" s="3">
        <v>10000</v>
      </c>
      <c r="F14" s="3">
        <v>770000</v>
      </c>
      <c r="G14" s="3">
        <v>131174</v>
      </c>
      <c r="H14" s="3">
        <v>3220158</v>
      </c>
      <c r="I14" s="3">
        <v>43820</v>
      </c>
      <c r="J14" s="3">
        <v>114510</v>
      </c>
      <c r="K14" s="3">
        <v>200000</v>
      </c>
      <c r="L14" s="3">
        <v>632850</v>
      </c>
      <c r="M14" s="3">
        <v>25000</v>
      </c>
      <c r="N14" s="3"/>
      <c r="O14" s="3">
        <v>10000</v>
      </c>
      <c r="P14" s="3">
        <v>6558512</v>
      </c>
    </row>
    <row r="15" spans="1:16" x14ac:dyDescent="0.25">
      <c r="A15" s="4" t="s">
        <v>42</v>
      </c>
      <c r="B15" s="3"/>
      <c r="C15" s="3"/>
      <c r="D15" s="3"/>
      <c r="E15" s="3"/>
      <c r="F15" s="3"/>
      <c r="G15" s="3"/>
      <c r="H15" s="3">
        <v>642976</v>
      </c>
      <c r="I15" s="3"/>
      <c r="J15" s="3"/>
      <c r="K15" s="3"/>
      <c r="L15" s="3">
        <v>120350</v>
      </c>
      <c r="M15" s="3"/>
      <c r="N15" s="3"/>
      <c r="O15" s="3"/>
      <c r="P15" s="3">
        <v>763326</v>
      </c>
    </row>
    <row r="16" spans="1:16" x14ac:dyDescent="0.25">
      <c r="A16" s="4" t="s">
        <v>7</v>
      </c>
      <c r="B16" s="3"/>
      <c r="C16" s="3"/>
      <c r="D16" s="3"/>
      <c r="E16" s="3"/>
      <c r="F16" s="3">
        <v>770000</v>
      </c>
      <c r="G16" s="3"/>
      <c r="H16" s="3"/>
      <c r="I16" s="3"/>
      <c r="J16" s="3"/>
      <c r="K16" s="3"/>
      <c r="L16" s="3"/>
      <c r="M16" s="3"/>
      <c r="N16" s="3"/>
      <c r="O16" s="3"/>
      <c r="P16" s="3">
        <v>770000</v>
      </c>
    </row>
    <row r="17" spans="1:16" x14ac:dyDescent="0.25">
      <c r="A17" s="4" t="s">
        <v>41</v>
      </c>
      <c r="B17" s="3"/>
      <c r="C17" s="3">
        <v>350000</v>
      </c>
      <c r="D17" s="3"/>
      <c r="E17" s="3"/>
      <c r="F17" s="3"/>
      <c r="G17" s="3"/>
      <c r="H17" s="3">
        <v>1518054</v>
      </c>
      <c r="I17" s="3"/>
      <c r="J17" s="3"/>
      <c r="K17" s="3">
        <v>15000</v>
      </c>
      <c r="L17" s="3">
        <v>10000</v>
      </c>
      <c r="M17" s="3"/>
      <c r="N17" s="3"/>
      <c r="O17" s="3"/>
      <c r="P17" s="3">
        <v>1893054</v>
      </c>
    </row>
    <row r="18" spans="1:16" x14ac:dyDescent="0.25">
      <c r="A18" s="4" t="s">
        <v>118</v>
      </c>
      <c r="B18" s="3"/>
      <c r="C18" s="3">
        <v>92000</v>
      </c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>
        <v>92000</v>
      </c>
    </row>
    <row r="19" spans="1:16" x14ac:dyDescent="0.25">
      <c r="A19" s="4" t="s">
        <v>3</v>
      </c>
      <c r="B19" s="3"/>
      <c r="C19" s="3">
        <v>650000</v>
      </c>
      <c r="D19" s="3">
        <v>29000</v>
      </c>
      <c r="E19" s="3"/>
      <c r="F19" s="3"/>
      <c r="G19" s="3">
        <v>91174</v>
      </c>
      <c r="H19" s="3">
        <v>1059128</v>
      </c>
      <c r="I19" s="3">
        <v>43820</v>
      </c>
      <c r="J19" s="3">
        <v>114510</v>
      </c>
      <c r="K19" s="3"/>
      <c r="L19" s="3">
        <v>246500</v>
      </c>
      <c r="M19" s="3"/>
      <c r="N19" s="3"/>
      <c r="O19" s="3"/>
      <c r="P19" s="3">
        <v>2234132</v>
      </c>
    </row>
    <row r="20" spans="1:16" x14ac:dyDescent="0.25">
      <c r="A20" s="4" t="s">
        <v>89</v>
      </c>
      <c r="B20" s="3"/>
      <c r="C20" s="3">
        <v>280000</v>
      </c>
      <c r="D20" s="3"/>
      <c r="E20" s="3">
        <v>10000</v>
      </c>
      <c r="F20" s="3"/>
      <c r="G20" s="3"/>
      <c r="H20" s="3"/>
      <c r="I20" s="3"/>
      <c r="J20" s="3"/>
      <c r="K20" s="3">
        <v>185000</v>
      </c>
      <c r="L20" s="3">
        <v>251000</v>
      </c>
      <c r="M20" s="3">
        <v>25000</v>
      </c>
      <c r="N20" s="3"/>
      <c r="O20" s="3">
        <v>10000</v>
      </c>
      <c r="P20" s="3">
        <v>761000</v>
      </c>
    </row>
    <row r="21" spans="1:16" x14ac:dyDescent="0.25">
      <c r="A21" s="4" t="s">
        <v>77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>
        <v>5000</v>
      </c>
      <c r="M21" s="3"/>
      <c r="N21" s="3"/>
      <c r="O21" s="3"/>
      <c r="P21" s="3">
        <v>5000</v>
      </c>
    </row>
    <row r="22" spans="1:16" x14ac:dyDescent="0.25">
      <c r="A22" s="4" t="s">
        <v>174</v>
      </c>
      <c r="B22" s="3"/>
      <c r="C22" s="3"/>
      <c r="D22" s="3"/>
      <c r="E22" s="3"/>
      <c r="F22" s="3"/>
      <c r="G22" s="3">
        <v>40000</v>
      </c>
      <c r="H22" s="3"/>
      <c r="I22" s="3"/>
      <c r="J22" s="3"/>
      <c r="K22" s="3"/>
      <c r="L22" s="3"/>
      <c r="M22" s="3"/>
      <c r="N22" s="3"/>
      <c r="O22" s="3"/>
      <c r="P22" s="3">
        <v>40000</v>
      </c>
    </row>
    <row r="23" spans="1:16" x14ac:dyDescent="0.25">
      <c r="A23" s="1" t="s">
        <v>18</v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</row>
    <row r="24" spans="1:16" x14ac:dyDescent="0.25">
      <c r="A24" s="4" t="s">
        <v>18</v>
      </c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</row>
    <row r="25" spans="1:16" x14ac:dyDescent="0.25">
      <c r="A25" s="1" t="s">
        <v>16</v>
      </c>
      <c r="B25" s="3">
        <v>96392</v>
      </c>
      <c r="C25" s="3">
        <v>2532000</v>
      </c>
      <c r="D25" s="3">
        <v>58000</v>
      </c>
      <c r="E25" s="3">
        <v>10000</v>
      </c>
      <c r="F25" s="3">
        <v>770000</v>
      </c>
      <c r="G25" s="3">
        <v>131174</v>
      </c>
      <c r="H25" s="3">
        <v>5890158</v>
      </c>
      <c r="I25" s="3">
        <v>276920</v>
      </c>
      <c r="J25" s="3">
        <v>264510</v>
      </c>
      <c r="K25" s="3">
        <v>470000</v>
      </c>
      <c r="L25" s="3">
        <v>649350</v>
      </c>
      <c r="M25" s="3">
        <v>25000</v>
      </c>
      <c r="N25" s="3"/>
      <c r="O25" s="3">
        <v>10000</v>
      </c>
      <c r="P25" s="3">
        <v>11183504</v>
      </c>
    </row>
  </sheetData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15"/>
  <sheetViews>
    <sheetView tabSelected="1" zoomScale="96" zoomScaleNormal="96" workbookViewId="0">
      <selection activeCell="C119" sqref="C119"/>
    </sheetView>
  </sheetViews>
  <sheetFormatPr baseColWidth="10" defaultColWidth="13.7109375" defaultRowHeight="15" x14ac:dyDescent="0.25"/>
  <cols>
    <col min="1" max="1" width="13.7109375" style="1"/>
    <col min="2" max="2" width="36.5703125" customWidth="1"/>
    <col min="3" max="3" width="28" customWidth="1"/>
    <col min="4" max="4" width="26.7109375" customWidth="1"/>
    <col min="5" max="5" width="26.7109375" style="53" customWidth="1"/>
  </cols>
  <sheetData>
    <row r="1" spans="1:33" s="73" customFormat="1" ht="18.75" x14ac:dyDescent="0.3">
      <c r="A1" s="68" t="s">
        <v>0</v>
      </c>
      <c r="B1" s="69" t="s">
        <v>169</v>
      </c>
      <c r="C1" s="69" t="s">
        <v>1</v>
      </c>
      <c r="D1" s="69" t="s">
        <v>2</v>
      </c>
      <c r="E1" s="70" t="s">
        <v>170</v>
      </c>
      <c r="F1" s="69" t="s">
        <v>171</v>
      </c>
      <c r="G1" s="71" t="s">
        <v>172</v>
      </c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  <c r="AA1" s="72"/>
      <c r="AB1" s="72"/>
      <c r="AC1" s="72"/>
      <c r="AD1" s="72"/>
      <c r="AE1" s="72"/>
      <c r="AF1" s="72"/>
      <c r="AG1" s="72"/>
    </row>
    <row r="2" spans="1:33" ht="15.75" x14ac:dyDescent="0.25">
      <c r="A2" s="64">
        <v>42795</v>
      </c>
      <c r="B2" s="54" t="s">
        <v>51</v>
      </c>
      <c r="C2" s="55" t="s">
        <v>6</v>
      </c>
      <c r="D2" s="56" t="s">
        <v>3</v>
      </c>
      <c r="E2" s="57">
        <v>5500</v>
      </c>
      <c r="F2" s="56" t="s">
        <v>8</v>
      </c>
      <c r="G2" s="58" t="s">
        <v>72</v>
      </c>
    </row>
    <row r="3" spans="1:33" x14ac:dyDescent="0.25">
      <c r="A3" s="64">
        <v>42795</v>
      </c>
      <c r="B3" s="56" t="s">
        <v>55</v>
      </c>
      <c r="C3" s="55" t="s">
        <v>6</v>
      </c>
      <c r="D3" s="56" t="s">
        <v>42</v>
      </c>
      <c r="E3" s="59">
        <v>27700</v>
      </c>
      <c r="F3" s="56" t="s">
        <v>4</v>
      </c>
      <c r="G3" s="58" t="s">
        <v>72</v>
      </c>
    </row>
    <row r="4" spans="1:33" x14ac:dyDescent="0.25">
      <c r="A4" s="64">
        <v>42795</v>
      </c>
      <c r="B4" s="56" t="s">
        <v>56</v>
      </c>
      <c r="C4" s="55" t="s">
        <v>6</v>
      </c>
      <c r="D4" s="56" t="s">
        <v>42</v>
      </c>
      <c r="E4" s="59">
        <v>32950</v>
      </c>
      <c r="F4" s="56" t="s">
        <v>48</v>
      </c>
      <c r="G4" s="58" t="s">
        <v>72</v>
      </c>
    </row>
    <row r="5" spans="1:33" ht="15.75" x14ac:dyDescent="0.25">
      <c r="A5" s="65">
        <v>42796</v>
      </c>
      <c r="B5" s="54" t="s">
        <v>57</v>
      </c>
      <c r="C5" s="55" t="s">
        <v>6</v>
      </c>
      <c r="D5" s="56" t="s">
        <v>3</v>
      </c>
      <c r="E5" s="57">
        <v>9500</v>
      </c>
      <c r="F5" s="56" t="s">
        <v>8</v>
      </c>
      <c r="G5" s="58" t="s">
        <v>72</v>
      </c>
    </row>
    <row r="6" spans="1:33" x14ac:dyDescent="0.25">
      <c r="A6" s="65">
        <v>42797</v>
      </c>
      <c r="B6" s="56" t="s">
        <v>58</v>
      </c>
      <c r="C6" s="55" t="s">
        <v>6</v>
      </c>
      <c r="D6" s="56" t="s">
        <v>3</v>
      </c>
      <c r="E6" s="57">
        <v>5500</v>
      </c>
      <c r="F6" s="56" t="s">
        <v>8</v>
      </c>
      <c r="G6" s="58" t="s">
        <v>72</v>
      </c>
    </row>
    <row r="7" spans="1:33" x14ac:dyDescent="0.25">
      <c r="A7" s="64">
        <v>42798</v>
      </c>
      <c r="B7" s="56" t="s">
        <v>59</v>
      </c>
      <c r="C7" s="55" t="s">
        <v>19</v>
      </c>
      <c r="D7" s="56" t="s">
        <v>41</v>
      </c>
      <c r="E7" s="59">
        <v>15000</v>
      </c>
      <c r="F7" s="60" t="s">
        <v>166</v>
      </c>
      <c r="G7" s="58" t="s">
        <v>72</v>
      </c>
    </row>
    <row r="8" spans="1:33" x14ac:dyDescent="0.25">
      <c r="A8" s="65">
        <v>42800</v>
      </c>
      <c r="B8" s="56" t="s">
        <v>60</v>
      </c>
      <c r="C8" s="55" t="s">
        <v>19</v>
      </c>
      <c r="D8" s="56" t="s">
        <v>3</v>
      </c>
      <c r="E8" s="57">
        <v>270000</v>
      </c>
      <c r="F8" s="56" t="s">
        <v>8</v>
      </c>
      <c r="G8" s="58" t="s">
        <v>54</v>
      </c>
    </row>
    <row r="9" spans="1:33" x14ac:dyDescent="0.25">
      <c r="A9" s="65">
        <v>42800</v>
      </c>
      <c r="B9" s="56" t="s">
        <v>61</v>
      </c>
      <c r="C9" s="55" t="s">
        <v>6</v>
      </c>
      <c r="D9" s="56" t="s">
        <v>3</v>
      </c>
      <c r="E9" s="59">
        <v>12500</v>
      </c>
      <c r="F9" s="56" t="s">
        <v>8</v>
      </c>
      <c r="G9" s="58" t="s">
        <v>72</v>
      </c>
    </row>
    <row r="10" spans="1:33" x14ac:dyDescent="0.25">
      <c r="A10" s="65">
        <v>42800</v>
      </c>
      <c r="B10" s="56" t="s">
        <v>62</v>
      </c>
      <c r="C10" s="55" t="s">
        <v>6</v>
      </c>
      <c r="D10" s="56" t="s">
        <v>42</v>
      </c>
      <c r="E10" s="57">
        <v>12500</v>
      </c>
      <c r="F10" s="56" t="s">
        <v>4</v>
      </c>
      <c r="G10" s="58" t="s">
        <v>72</v>
      </c>
    </row>
    <row r="11" spans="1:33" x14ac:dyDescent="0.25">
      <c r="A11" s="65">
        <v>42800</v>
      </c>
      <c r="B11" s="56" t="s">
        <v>63</v>
      </c>
      <c r="C11" s="55" t="s">
        <v>6</v>
      </c>
      <c r="D11" s="56" t="s">
        <v>42</v>
      </c>
      <c r="E11" s="57">
        <v>12500</v>
      </c>
      <c r="F11" s="56" t="s">
        <v>48</v>
      </c>
      <c r="G11" s="58" t="s">
        <v>72</v>
      </c>
    </row>
    <row r="12" spans="1:33" x14ac:dyDescent="0.25">
      <c r="A12" s="65">
        <v>42800</v>
      </c>
      <c r="B12" s="56" t="s">
        <v>64</v>
      </c>
      <c r="C12" s="55" t="s">
        <v>10</v>
      </c>
      <c r="D12" s="56" t="s">
        <v>3</v>
      </c>
      <c r="E12" s="57">
        <v>233100</v>
      </c>
      <c r="F12" s="56" t="s">
        <v>49</v>
      </c>
      <c r="G12" s="58" t="s">
        <v>54</v>
      </c>
    </row>
    <row r="13" spans="1:33" x14ac:dyDescent="0.25">
      <c r="A13" s="64">
        <v>42800</v>
      </c>
      <c r="B13" s="56" t="s">
        <v>65</v>
      </c>
      <c r="C13" s="55" t="s">
        <v>6</v>
      </c>
      <c r="D13" s="56" t="s">
        <v>3</v>
      </c>
      <c r="E13" s="59">
        <v>10000</v>
      </c>
      <c r="F13" s="56" t="s">
        <v>8</v>
      </c>
      <c r="G13" s="58" t="s">
        <v>72</v>
      </c>
    </row>
    <row r="14" spans="1:33" x14ac:dyDescent="0.25">
      <c r="A14" s="65">
        <v>42800</v>
      </c>
      <c r="B14" s="56" t="s">
        <v>66</v>
      </c>
      <c r="C14" s="55" t="s">
        <v>43</v>
      </c>
      <c r="D14" s="56" t="s">
        <v>3</v>
      </c>
      <c r="E14" s="57">
        <v>350000</v>
      </c>
      <c r="F14" s="60" t="s">
        <v>166</v>
      </c>
      <c r="G14" s="58" t="s">
        <v>54</v>
      </c>
    </row>
    <row r="15" spans="1:33" x14ac:dyDescent="0.25">
      <c r="A15" s="64">
        <v>42800</v>
      </c>
      <c r="B15" s="56" t="s">
        <v>67</v>
      </c>
      <c r="C15" s="55" t="s">
        <v>13</v>
      </c>
      <c r="D15" s="56" t="s">
        <v>3</v>
      </c>
      <c r="E15" s="59">
        <v>450000</v>
      </c>
      <c r="F15" s="60" t="s">
        <v>166</v>
      </c>
      <c r="G15" s="58" t="s">
        <v>54</v>
      </c>
    </row>
    <row r="16" spans="1:33" x14ac:dyDescent="0.25">
      <c r="A16" s="64">
        <v>42801</v>
      </c>
      <c r="B16" s="56" t="s">
        <v>68</v>
      </c>
      <c r="C16" s="55" t="s">
        <v>6</v>
      </c>
      <c r="D16" s="56" t="s">
        <v>3</v>
      </c>
      <c r="E16" s="59">
        <v>10000</v>
      </c>
      <c r="F16" s="60" t="s">
        <v>166</v>
      </c>
      <c r="G16" s="58" t="s">
        <v>72</v>
      </c>
    </row>
    <row r="17" spans="1:7" x14ac:dyDescent="0.25">
      <c r="A17" s="65">
        <v>42801</v>
      </c>
      <c r="B17" s="56" t="s">
        <v>52</v>
      </c>
      <c r="C17" s="55" t="s">
        <v>47</v>
      </c>
      <c r="D17" s="56" t="s">
        <v>3</v>
      </c>
      <c r="E17" s="57">
        <v>39154</v>
      </c>
      <c r="F17" s="56" t="s">
        <v>8</v>
      </c>
      <c r="G17" s="58" t="s">
        <v>72</v>
      </c>
    </row>
    <row r="18" spans="1:7" x14ac:dyDescent="0.25">
      <c r="A18" s="65">
        <v>42801</v>
      </c>
      <c r="B18" s="56" t="s">
        <v>51</v>
      </c>
      <c r="C18" s="55" t="s">
        <v>6</v>
      </c>
      <c r="D18" s="56" t="s">
        <v>3</v>
      </c>
      <c r="E18" s="57">
        <v>5000</v>
      </c>
      <c r="F18" s="56" t="s">
        <v>8</v>
      </c>
      <c r="G18" s="58" t="s">
        <v>72</v>
      </c>
    </row>
    <row r="19" spans="1:7" x14ac:dyDescent="0.25">
      <c r="A19" s="65">
        <v>42801</v>
      </c>
      <c r="B19" s="56" t="s">
        <v>69</v>
      </c>
      <c r="C19" s="55" t="s">
        <v>43</v>
      </c>
      <c r="D19" s="56" t="s">
        <v>41</v>
      </c>
      <c r="E19" s="57">
        <v>1150000</v>
      </c>
      <c r="F19" s="56" t="s">
        <v>49</v>
      </c>
      <c r="G19" s="58" t="s">
        <v>54</v>
      </c>
    </row>
    <row r="20" spans="1:7" x14ac:dyDescent="0.25">
      <c r="A20" s="64">
        <v>42801</v>
      </c>
      <c r="B20" s="56" t="s">
        <v>70</v>
      </c>
      <c r="C20" s="55" t="s">
        <v>6</v>
      </c>
      <c r="D20" s="56" t="s">
        <v>42</v>
      </c>
      <c r="E20" s="59">
        <v>9200</v>
      </c>
      <c r="F20" s="56" t="s">
        <v>4</v>
      </c>
      <c r="G20" s="58" t="s">
        <v>72</v>
      </c>
    </row>
    <row r="21" spans="1:7" x14ac:dyDescent="0.25">
      <c r="A21" s="65">
        <v>42802</v>
      </c>
      <c r="B21" s="56" t="s">
        <v>73</v>
      </c>
      <c r="C21" s="55" t="s">
        <v>6</v>
      </c>
      <c r="D21" s="56" t="s">
        <v>3</v>
      </c>
      <c r="E21" s="57">
        <v>8000</v>
      </c>
      <c r="F21" s="60" t="s">
        <v>166</v>
      </c>
      <c r="G21" s="58" t="s">
        <v>72</v>
      </c>
    </row>
    <row r="22" spans="1:7" x14ac:dyDescent="0.25">
      <c r="A22" s="65">
        <v>42802</v>
      </c>
      <c r="B22" s="56" t="s">
        <v>74</v>
      </c>
      <c r="C22" s="55" t="s">
        <v>13</v>
      </c>
      <c r="D22" s="56" t="s">
        <v>3</v>
      </c>
      <c r="E22" s="59">
        <v>20000</v>
      </c>
      <c r="F22" s="60" t="s">
        <v>166</v>
      </c>
      <c r="G22" s="58" t="s">
        <v>72</v>
      </c>
    </row>
    <row r="23" spans="1:7" x14ac:dyDescent="0.25">
      <c r="A23" s="65">
        <v>42802</v>
      </c>
      <c r="B23" s="56" t="s">
        <v>75</v>
      </c>
      <c r="C23" s="55" t="s">
        <v>13</v>
      </c>
      <c r="D23" s="56" t="s">
        <v>3</v>
      </c>
      <c r="E23" s="59">
        <v>20000</v>
      </c>
      <c r="F23" s="60" t="s">
        <v>166</v>
      </c>
      <c r="G23" s="58" t="s">
        <v>72</v>
      </c>
    </row>
    <row r="24" spans="1:7" x14ac:dyDescent="0.25">
      <c r="A24" s="65">
        <v>42802</v>
      </c>
      <c r="B24" s="56" t="s">
        <v>76</v>
      </c>
      <c r="C24" s="55" t="s">
        <v>6</v>
      </c>
      <c r="D24" s="56" t="s">
        <v>77</v>
      </c>
      <c r="E24" s="59">
        <v>5000</v>
      </c>
      <c r="F24" s="60" t="s">
        <v>166</v>
      </c>
      <c r="G24" s="58" t="s">
        <v>72</v>
      </c>
    </row>
    <row r="25" spans="1:7" x14ac:dyDescent="0.25">
      <c r="A25" s="65">
        <v>42802</v>
      </c>
      <c r="B25" s="56" t="s">
        <v>78</v>
      </c>
      <c r="C25" s="55" t="s">
        <v>6</v>
      </c>
      <c r="D25" s="56" t="s">
        <v>3</v>
      </c>
      <c r="E25" s="59">
        <v>10000</v>
      </c>
      <c r="F25" s="60" t="s">
        <v>166</v>
      </c>
      <c r="G25" s="58" t="s">
        <v>72</v>
      </c>
    </row>
    <row r="26" spans="1:7" x14ac:dyDescent="0.25">
      <c r="A26" s="65">
        <v>42802</v>
      </c>
      <c r="B26" s="56" t="s">
        <v>79</v>
      </c>
      <c r="C26" s="55" t="s">
        <v>11</v>
      </c>
      <c r="D26" s="56" t="s">
        <v>3</v>
      </c>
      <c r="E26" s="59">
        <v>29000</v>
      </c>
      <c r="F26" s="56" t="s">
        <v>81</v>
      </c>
      <c r="G26" s="58" t="s">
        <v>72</v>
      </c>
    </row>
    <row r="27" spans="1:7" x14ac:dyDescent="0.25">
      <c r="A27" s="65">
        <v>42802</v>
      </c>
      <c r="B27" s="56" t="s">
        <v>80</v>
      </c>
      <c r="C27" s="55" t="s">
        <v>6</v>
      </c>
      <c r="D27" s="56" t="s">
        <v>3</v>
      </c>
      <c r="E27" s="57">
        <v>5000</v>
      </c>
      <c r="F27" s="56" t="s">
        <v>81</v>
      </c>
      <c r="G27" s="58" t="s">
        <v>72</v>
      </c>
    </row>
    <row r="28" spans="1:7" x14ac:dyDescent="0.25">
      <c r="A28" s="65">
        <v>42803</v>
      </c>
      <c r="B28" s="56" t="s">
        <v>82</v>
      </c>
      <c r="C28" s="55" t="s">
        <v>6</v>
      </c>
      <c r="D28" s="56" t="s">
        <v>41</v>
      </c>
      <c r="E28" s="57">
        <v>10000</v>
      </c>
      <c r="F28" s="56" t="s">
        <v>40</v>
      </c>
      <c r="G28" s="58" t="s">
        <v>72</v>
      </c>
    </row>
    <row r="29" spans="1:7" x14ac:dyDescent="0.25">
      <c r="A29" s="65">
        <v>42803</v>
      </c>
      <c r="B29" s="56" t="s">
        <v>147</v>
      </c>
      <c r="C29" s="55" t="s">
        <v>13</v>
      </c>
      <c r="D29" s="56" t="s">
        <v>41</v>
      </c>
      <c r="E29" s="57">
        <v>150000</v>
      </c>
      <c r="F29" s="56" t="s">
        <v>40</v>
      </c>
      <c r="G29" s="58" t="s">
        <v>54</v>
      </c>
    </row>
    <row r="30" spans="1:7" x14ac:dyDescent="0.25">
      <c r="A30" s="65">
        <v>42803</v>
      </c>
      <c r="B30" s="56" t="s">
        <v>83</v>
      </c>
      <c r="C30" s="55" t="s">
        <v>6</v>
      </c>
      <c r="D30" s="56" t="s">
        <v>42</v>
      </c>
      <c r="E30" s="57">
        <v>6500</v>
      </c>
      <c r="F30" s="56" t="s">
        <v>4</v>
      </c>
      <c r="G30" s="58" t="s">
        <v>72</v>
      </c>
    </row>
    <row r="31" spans="1:7" x14ac:dyDescent="0.25">
      <c r="A31" s="65">
        <v>42803</v>
      </c>
      <c r="B31" s="56" t="s">
        <v>51</v>
      </c>
      <c r="C31" s="55" t="s">
        <v>6</v>
      </c>
      <c r="D31" s="56" t="s">
        <v>3</v>
      </c>
      <c r="E31" s="57">
        <v>4500</v>
      </c>
      <c r="F31" s="56" t="s">
        <v>8</v>
      </c>
      <c r="G31" s="58" t="s">
        <v>72</v>
      </c>
    </row>
    <row r="32" spans="1:7" x14ac:dyDescent="0.25">
      <c r="A32" s="65">
        <v>42803</v>
      </c>
      <c r="B32" s="56" t="s">
        <v>84</v>
      </c>
      <c r="C32" s="55" t="s">
        <v>6</v>
      </c>
      <c r="D32" s="56" t="s">
        <v>42</v>
      </c>
      <c r="E32" s="57">
        <v>19000</v>
      </c>
      <c r="F32" s="56" t="s">
        <v>4</v>
      </c>
      <c r="G32" s="58" t="s">
        <v>72</v>
      </c>
    </row>
    <row r="33" spans="1:7" x14ac:dyDescent="0.25">
      <c r="A33" s="65">
        <v>42803</v>
      </c>
      <c r="B33" s="56" t="s">
        <v>85</v>
      </c>
      <c r="C33" s="55" t="s">
        <v>6</v>
      </c>
      <c r="D33" s="56" t="s">
        <v>3</v>
      </c>
      <c r="E33" s="57">
        <v>16000</v>
      </c>
      <c r="F33" s="56" t="s">
        <v>8</v>
      </c>
      <c r="G33" s="58" t="s">
        <v>72</v>
      </c>
    </row>
    <row r="34" spans="1:7" x14ac:dyDescent="0.25">
      <c r="A34" s="65">
        <v>42804</v>
      </c>
      <c r="B34" s="56" t="s">
        <v>86</v>
      </c>
      <c r="C34" s="55" t="s">
        <v>43</v>
      </c>
      <c r="D34" s="56" t="s">
        <v>3</v>
      </c>
      <c r="E34" s="57">
        <v>350000</v>
      </c>
      <c r="F34" s="60" t="s">
        <v>166</v>
      </c>
      <c r="G34" s="58" t="s">
        <v>54</v>
      </c>
    </row>
    <row r="35" spans="1:7" x14ac:dyDescent="0.25">
      <c r="A35" s="65">
        <v>42804</v>
      </c>
      <c r="B35" s="56" t="s">
        <v>87</v>
      </c>
      <c r="C35" s="55" t="s">
        <v>6</v>
      </c>
      <c r="D35" s="56" t="s">
        <v>3</v>
      </c>
      <c r="E35" s="57">
        <v>15000</v>
      </c>
      <c r="F35" s="60" t="s">
        <v>166</v>
      </c>
      <c r="G35" s="58" t="s">
        <v>72</v>
      </c>
    </row>
    <row r="36" spans="1:7" x14ac:dyDescent="0.25">
      <c r="A36" s="65">
        <v>42804</v>
      </c>
      <c r="B36" s="56" t="s">
        <v>68</v>
      </c>
      <c r="C36" s="55" t="s">
        <v>6</v>
      </c>
      <c r="D36" s="56" t="s">
        <v>3</v>
      </c>
      <c r="E36" s="57">
        <v>10000</v>
      </c>
      <c r="F36" s="60" t="s">
        <v>166</v>
      </c>
      <c r="G36" s="58" t="s">
        <v>72</v>
      </c>
    </row>
    <row r="37" spans="1:7" x14ac:dyDescent="0.25">
      <c r="A37" s="64">
        <v>42805</v>
      </c>
      <c r="B37" s="56" t="s">
        <v>88</v>
      </c>
      <c r="C37" s="55" t="s">
        <v>6</v>
      </c>
      <c r="D37" s="56" t="s">
        <v>89</v>
      </c>
      <c r="E37" s="59">
        <v>24000</v>
      </c>
      <c r="F37" s="56" t="s">
        <v>48</v>
      </c>
      <c r="G37" s="58" t="s">
        <v>72</v>
      </c>
    </row>
    <row r="38" spans="1:7" x14ac:dyDescent="0.25">
      <c r="A38" s="64">
        <v>42805</v>
      </c>
      <c r="B38" s="56" t="s">
        <v>90</v>
      </c>
      <c r="C38" s="55" t="s">
        <v>6</v>
      </c>
      <c r="D38" s="56" t="s">
        <v>89</v>
      </c>
      <c r="E38" s="57">
        <v>4000</v>
      </c>
      <c r="F38" s="56" t="s">
        <v>48</v>
      </c>
      <c r="G38" s="58" t="s">
        <v>54</v>
      </c>
    </row>
    <row r="39" spans="1:7" x14ac:dyDescent="0.25">
      <c r="A39" s="64">
        <v>42805</v>
      </c>
      <c r="B39" s="56" t="s">
        <v>91</v>
      </c>
      <c r="C39" s="55" t="s">
        <v>12</v>
      </c>
      <c r="D39" s="56" t="s">
        <v>89</v>
      </c>
      <c r="E39" s="57">
        <v>5000</v>
      </c>
      <c r="F39" s="56" t="s">
        <v>48</v>
      </c>
      <c r="G39" s="58" t="s">
        <v>72</v>
      </c>
    </row>
    <row r="40" spans="1:7" x14ac:dyDescent="0.25">
      <c r="A40" s="65">
        <v>42807</v>
      </c>
      <c r="B40" s="56" t="s">
        <v>92</v>
      </c>
      <c r="C40" s="55" t="s">
        <v>12</v>
      </c>
      <c r="D40" s="56" t="s">
        <v>89</v>
      </c>
      <c r="E40" s="57">
        <v>5000</v>
      </c>
      <c r="F40" s="56" t="s">
        <v>4</v>
      </c>
      <c r="G40" s="58" t="s">
        <v>72</v>
      </c>
    </row>
    <row r="41" spans="1:7" x14ac:dyDescent="0.25">
      <c r="A41" s="65">
        <v>42807</v>
      </c>
      <c r="B41" s="56" t="s">
        <v>93</v>
      </c>
      <c r="C41" s="55" t="s">
        <v>173</v>
      </c>
      <c r="D41" s="56" t="s">
        <v>89</v>
      </c>
      <c r="E41" s="57">
        <v>10000</v>
      </c>
      <c r="F41" s="56" t="s">
        <v>4</v>
      </c>
      <c r="G41" s="58" t="s">
        <v>72</v>
      </c>
    </row>
    <row r="42" spans="1:7" x14ac:dyDescent="0.25">
      <c r="A42" s="65">
        <v>42807</v>
      </c>
      <c r="B42" s="56" t="s">
        <v>94</v>
      </c>
      <c r="C42" s="55" t="s">
        <v>6</v>
      </c>
      <c r="D42" s="56" t="s">
        <v>89</v>
      </c>
      <c r="E42" s="57">
        <v>30000</v>
      </c>
      <c r="F42" s="56" t="s">
        <v>4</v>
      </c>
      <c r="G42" s="58" t="s">
        <v>72</v>
      </c>
    </row>
    <row r="43" spans="1:7" x14ac:dyDescent="0.25">
      <c r="A43" s="65">
        <v>42807</v>
      </c>
      <c r="B43" s="56" t="s">
        <v>96</v>
      </c>
      <c r="C43" s="55" t="s">
        <v>6</v>
      </c>
      <c r="D43" s="56" t="s">
        <v>89</v>
      </c>
      <c r="E43" s="57">
        <v>1500</v>
      </c>
      <c r="F43" s="56" t="s">
        <v>4</v>
      </c>
      <c r="G43" s="58" t="s">
        <v>72</v>
      </c>
    </row>
    <row r="44" spans="1:7" x14ac:dyDescent="0.25">
      <c r="A44" s="65">
        <v>42807</v>
      </c>
      <c r="B44" s="56" t="s">
        <v>95</v>
      </c>
      <c r="C44" s="55" t="s">
        <v>6</v>
      </c>
      <c r="D44" s="56" t="s">
        <v>89</v>
      </c>
      <c r="E44" s="57">
        <v>1500</v>
      </c>
      <c r="F44" s="56" t="s">
        <v>4</v>
      </c>
      <c r="G44" s="58" t="s">
        <v>72</v>
      </c>
    </row>
    <row r="45" spans="1:7" x14ac:dyDescent="0.25">
      <c r="A45" s="65">
        <v>42807</v>
      </c>
      <c r="B45" s="56" t="s">
        <v>90</v>
      </c>
      <c r="C45" s="55" t="s">
        <v>6</v>
      </c>
      <c r="D45" s="56" t="s">
        <v>89</v>
      </c>
      <c r="E45" s="57">
        <v>5000</v>
      </c>
      <c r="F45" s="56" t="s">
        <v>48</v>
      </c>
      <c r="G45" s="58" t="s">
        <v>72</v>
      </c>
    </row>
    <row r="46" spans="1:7" x14ac:dyDescent="0.25">
      <c r="A46" s="65">
        <v>42807</v>
      </c>
      <c r="B46" s="56" t="s">
        <v>97</v>
      </c>
      <c r="C46" s="55" t="s">
        <v>6</v>
      </c>
      <c r="D46" s="56" t="s">
        <v>89</v>
      </c>
      <c r="E46" s="57">
        <v>140000</v>
      </c>
      <c r="F46" s="56" t="s">
        <v>4</v>
      </c>
      <c r="G46" s="58" t="s">
        <v>72</v>
      </c>
    </row>
    <row r="47" spans="1:7" x14ac:dyDescent="0.25">
      <c r="A47" s="65">
        <v>42808</v>
      </c>
      <c r="B47" s="56" t="s">
        <v>98</v>
      </c>
      <c r="C47" s="55" t="s">
        <v>19</v>
      </c>
      <c r="D47" s="56" t="s">
        <v>89</v>
      </c>
      <c r="E47" s="57">
        <v>20000</v>
      </c>
      <c r="F47" s="60" t="s">
        <v>166</v>
      </c>
      <c r="G47" s="58" t="s">
        <v>72</v>
      </c>
    </row>
    <row r="48" spans="1:7" x14ac:dyDescent="0.25">
      <c r="A48" s="65">
        <v>42808</v>
      </c>
      <c r="B48" s="56" t="s">
        <v>99</v>
      </c>
      <c r="C48" s="55" t="s">
        <v>19</v>
      </c>
      <c r="D48" s="56" t="s">
        <v>89</v>
      </c>
      <c r="E48" s="57">
        <v>10000</v>
      </c>
      <c r="F48" s="60" t="s">
        <v>166</v>
      </c>
      <c r="G48" s="58" t="s">
        <v>72</v>
      </c>
    </row>
    <row r="49" spans="1:7" x14ac:dyDescent="0.25">
      <c r="A49" s="64">
        <v>42808</v>
      </c>
      <c r="B49" s="56" t="s">
        <v>100</v>
      </c>
      <c r="C49" s="55" t="s">
        <v>12</v>
      </c>
      <c r="D49" s="56" t="s">
        <v>89</v>
      </c>
      <c r="E49" s="57">
        <v>5000</v>
      </c>
      <c r="F49" s="60" t="s">
        <v>166</v>
      </c>
      <c r="G49" s="58" t="s">
        <v>72</v>
      </c>
    </row>
    <row r="50" spans="1:7" x14ac:dyDescent="0.25">
      <c r="A50" s="64">
        <v>42808</v>
      </c>
      <c r="B50" s="56" t="s">
        <v>101</v>
      </c>
      <c r="C50" s="55" t="s">
        <v>13</v>
      </c>
      <c r="D50" s="56" t="s">
        <v>89</v>
      </c>
      <c r="E50" s="57">
        <v>210000</v>
      </c>
      <c r="F50" s="60" t="s">
        <v>166</v>
      </c>
      <c r="G50" s="58" t="s">
        <v>54</v>
      </c>
    </row>
    <row r="51" spans="1:7" x14ac:dyDescent="0.25">
      <c r="A51" s="64">
        <v>42808</v>
      </c>
      <c r="B51" s="56" t="s">
        <v>102</v>
      </c>
      <c r="C51" s="55" t="s">
        <v>13</v>
      </c>
      <c r="D51" s="56" t="s">
        <v>89</v>
      </c>
      <c r="E51" s="57">
        <v>90000</v>
      </c>
      <c r="F51" s="60" t="s">
        <v>166</v>
      </c>
      <c r="G51" s="58" t="s">
        <v>72</v>
      </c>
    </row>
    <row r="52" spans="1:7" x14ac:dyDescent="0.25">
      <c r="A52" s="64">
        <v>42808</v>
      </c>
      <c r="B52" s="56" t="s">
        <v>103</v>
      </c>
      <c r="C52" s="55" t="s">
        <v>13</v>
      </c>
      <c r="D52" s="56" t="s">
        <v>89</v>
      </c>
      <c r="E52" s="59">
        <v>30000</v>
      </c>
      <c r="F52" s="60" t="s">
        <v>166</v>
      </c>
      <c r="G52" s="58" t="s">
        <v>72</v>
      </c>
    </row>
    <row r="53" spans="1:7" x14ac:dyDescent="0.25">
      <c r="A53" s="64">
        <v>42808</v>
      </c>
      <c r="B53" s="56" t="s">
        <v>104</v>
      </c>
      <c r="C53" s="55" t="s">
        <v>6</v>
      </c>
      <c r="D53" s="56" t="s">
        <v>89</v>
      </c>
      <c r="E53" s="59">
        <v>10000</v>
      </c>
      <c r="F53" s="60" t="s">
        <v>166</v>
      </c>
      <c r="G53" s="58" t="s">
        <v>72</v>
      </c>
    </row>
    <row r="54" spans="1:7" x14ac:dyDescent="0.25">
      <c r="A54" s="64">
        <v>42808</v>
      </c>
      <c r="B54" s="56" t="s">
        <v>167</v>
      </c>
      <c r="C54" s="55" t="s">
        <v>6</v>
      </c>
      <c r="D54" s="56" t="s">
        <v>89</v>
      </c>
      <c r="E54" s="57">
        <v>20000</v>
      </c>
      <c r="F54" s="60" t="s">
        <v>166</v>
      </c>
      <c r="G54" s="58" t="s">
        <v>72</v>
      </c>
    </row>
    <row r="55" spans="1:7" x14ac:dyDescent="0.25">
      <c r="A55" s="64">
        <v>42808</v>
      </c>
      <c r="B55" s="56" t="s">
        <v>105</v>
      </c>
      <c r="C55" s="55" t="s">
        <v>6</v>
      </c>
      <c r="D55" s="56" t="s">
        <v>89</v>
      </c>
      <c r="E55" s="57">
        <v>4000</v>
      </c>
      <c r="F55" s="56" t="s">
        <v>4</v>
      </c>
      <c r="G55" s="58" t="s">
        <v>72</v>
      </c>
    </row>
    <row r="56" spans="1:7" x14ac:dyDescent="0.25">
      <c r="A56" s="64">
        <v>42808</v>
      </c>
      <c r="B56" s="56" t="s">
        <v>175</v>
      </c>
      <c r="C56" s="55" t="s">
        <v>47</v>
      </c>
      <c r="D56" s="56" t="s">
        <v>174</v>
      </c>
      <c r="E56" s="57">
        <v>40000</v>
      </c>
      <c r="F56" s="60" t="s">
        <v>166</v>
      </c>
      <c r="G56" s="58" t="s">
        <v>72</v>
      </c>
    </row>
    <row r="57" spans="1:7" x14ac:dyDescent="0.25">
      <c r="A57" s="65">
        <v>42809</v>
      </c>
      <c r="B57" s="56" t="s">
        <v>107</v>
      </c>
      <c r="C57" s="55" t="s">
        <v>106</v>
      </c>
      <c r="D57" s="56" t="s">
        <v>89</v>
      </c>
      <c r="E57" s="57">
        <v>10000</v>
      </c>
      <c r="F57" s="60" t="s">
        <v>166</v>
      </c>
      <c r="G57" s="58" t="s">
        <v>72</v>
      </c>
    </row>
    <row r="58" spans="1:7" x14ac:dyDescent="0.25">
      <c r="A58" s="65">
        <v>42809</v>
      </c>
      <c r="B58" s="56" t="s">
        <v>108</v>
      </c>
      <c r="C58" s="55" t="s">
        <v>6</v>
      </c>
      <c r="D58" s="56" t="s">
        <v>89</v>
      </c>
      <c r="E58" s="57">
        <v>5000</v>
      </c>
      <c r="F58" s="60" t="s">
        <v>166</v>
      </c>
      <c r="G58" s="58" t="s">
        <v>72</v>
      </c>
    </row>
    <row r="59" spans="1:7" x14ac:dyDescent="0.25">
      <c r="A59" s="65">
        <v>42809</v>
      </c>
      <c r="B59" s="56" t="s">
        <v>90</v>
      </c>
      <c r="C59" s="55" t="s">
        <v>6</v>
      </c>
      <c r="D59" s="56" t="s">
        <v>89</v>
      </c>
      <c r="E59" s="57">
        <v>5000</v>
      </c>
      <c r="F59" s="56" t="s">
        <v>48</v>
      </c>
      <c r="G59" s="58" t="s">
        <v>72</v>
      </c>
    </row>
    <row r="60" spans="1:7" x14ac:dyDescent="0.25">
      <c r="A60" s="65">
        <v>42809</v>
      </c>
      <c r="B60" s="56" t="s">
        <v>105</v>
      </c>
      <c r="C60" s="55" t="s">
        <v>6</v>
      </c>
      <c r="D60" s="56" t="s">
        <v>89</v>
      </c>
      <c r="E60" s="57">
        <v>5000</v>
      </c>
      <c r="F60" s="56" t="s">
        <v>4</v>
      </c>
      <c r="G60" s="58" t="s">
        <v>72</v>
      </c>
    </row>
    <row r="61" spans="1:7" x14ac:dyDescent="0.25">
      <c r="A61" s="64">
        <v>42809</v>
      </c>
      <c r="B61" s="56" t="s">
        <v>109</v>
      </c>
      <c r="C61" s="55" t="s">
        <v>12</v>
      </c>
      <c r="D61" s="56" t="s">
        <v>89</v>
      </c>
      <c r="E61" s="57">
        <v>10000</v>
      </c>
      <c r="F61" s="60" t="s">
        <v>166</v>
      </c>
      <c r="G61" s="58" t="s">
        <v>72</v>
      </c>
    </row>
    <row r="62" spans="1:7" x14ac:dyDescent="0.25">
      <c r="A62" s="65">
        <v>42810</v>
      </c>
      <c r="B62" s="56" t="s">
        <v>110</v>
      </c>
      <c r="C62" s="55" t="s">
        <v>13</v>
      </c>
      <c r="D62" s="56" t="s">
        <v>89</v>
      </c>
      <c r="E62" s="57">
        <v>130000</v>
      </c>
      <c r="F62" s="56" t="s">
        <v>4</v>
      </c>
      <c r="G62" s="58" t="s">
        <v>72</v>
      </c>
    </row>
    <row r="63" spans="1:7" x14ac:dyDescent="0.25">
      <c r="A63" s="65">
        <v>42810</v>
      </c>
      <c r="B63" s="56" t="s">
        <v>111</v>
      </c>
      <c r="C63" s="55" t="s">
        <v>13</v>
      </c>
      <c r="D63" s="56" t="s">
        <v>89</v>
      </c>
      <c r="E63" s="57">
        <v>30000</v>
      </c>
      <c r="F63" s="56" t="s">
        <v>48</v>
      </c>
      <c r="G63" s="58" t="s">
        <v>72</v>
      </c>
    </row>
    <row r="64" spans="1:7" x14ac:dyDescent="0.25">
      <c r="A64" s="65">
        <v>42810</v>
      </c>
      <c r="B64" s="56" t="s">
        <v>112</v>
      </c>
      <c r="C64" s="55" t="s">
        <v>19</v>
      </c>
      <c r="D64" s="56" t="s">
        <v>89</v>
      </c>
      <c r="E64" s="57">
        <v>155000</v>
      </c>
      <c r="F64" s="56" t="s">
        <v>8</v>
      </c>
      <c r="G64" s="58" t="s">
        <v>72</v>
      </c>
    </row>
    <row r="65" spans="1:7" x14ac:dyDescent="0.25">
      <c r="A65" s="65">
        <v>42810</v>
      </c>
      <c r="B65" s="56" t="s">
        <v>113</v>
      </c>
      <c r="C65" s="55" t="s">
        <v>6</v>
      </c>
      <c r="D65" s="56" t="s">
        <v>3</v>
      </c>
      <c r="E65" s="57">
        <v>10000</v>
      </c>
      <c r="F65" s="56" t="s">
        <v>8</v>
      </c>
      <c r="G65" s="58" t="s">
        <v>72</v>
      </c>
    </row>
    <row r="66" spans="1:7" x14ac:dyDescent="0.25">
      <c r="A66" s="65">
        <v>42810</v>
      </c>
      <c r="B66" s="56" t="s">
        <v>114</v>
      </c>
      <c r="C66" s="55" t="s">
        <v>6</v>
      </c>
      <c r="D66" s="56" t="s">
        <v>3</v>
      </c>
      <c r="E66" s="57">
        <v>15000</v>
      </c>
      <c r="F66" s="56" t="s">
        <v>8</v>
      </c>
      <c r="G66" s="58" t="s">
        <v>72</v>
      </c>
    </row>
    <row r="67" spans="1:7" x14ac:dyDescent="0.25">
      <c r="A67" s="65">
        <v>42811</v>
      </c>
      <c r="B67" s="56" t="s">
        <v>115</v>
      </c>
      <c r="C67" s="55" t="s">
        <v>50</v>
      </c>
      <c r="D67" s="56" t="s">
        <v>7</v>
      </c>
      <c r="E67" s="57">
        <v>150000</v>
      </c>
      <c r="F67" s="56" t="s">
        <v>49</v>
      </c>
      <c r="G67" s="58" t="s">
        <v>72</v>
      </c>
    </row>
    <row r="68" spans="1:7" x14ac:dyDescent="0.25">
      <c r="A68" s="65">
        <v>42811</v>
      </c>
      <c r="B68" s="56" t="s">
        <v>116</v>
      </c>
      <c r="C68" s="55" t="s">
        <v>6</v>
      </c>
      <c r="D68" s="56" t="s">
        <v>3</v>
      </c>
      <c r="E68" s="57">
        <v>10000</v>
      </c>
      <c r="F68" s="60" t="s">
        <v>166</v>
      </c>
      <c r="G68" s="58" t="s">
        <v>72</v>
      </c>
    </row>
    <row r="69" spans="1:7" x14ac:dyDescent="0.25">
      <c r="A69" s="65">
        <v>42811</v>
      </c>
      <c r="B69" s="56" t="s">
        <v>117</v>
      </c>
      <c r="C69" s="55" t="s">
        <v>13</v>
      </c>
      <c r="D69" s="56" t="s">
        <v>118</v>
      </c>
      <c r="E69" s="57">
        <v>164000</v>
      </c>
      <c r="F69" s="56" t="s">
        <v>49</v>
      </c>
      <c r="G69" s="58" t="s">
        <v>54</v>
      </c>
    </row>
    <row r="70" spans="1:7" x14ac:dyDescent="0.25">
      <c r="A70" s="65">
        <v>42811</v>
      </c>
      <c r="B70" s="56" t="s">
        <v>119</v>
      </c>
      <c r="C70" s="55" t="s">
        <v>6</v>
      </c>
      <c r="D70" s="56" t="s">
        <v>3</v>
      </c>
      <c r="E70" s="57">
        <v>6000</v>
      </c>
      <c r="F70" s="60" t="s">
        <v>166</v>
      </c>
      <c r="G70" s="58" t="s">
        <v>72</v>
      </c>
    </row>
    <row r="71" spans="1:7" x14ac:dyDescent="0.25">
      <c r="A71" s="65">
        <v>42814</v>
      </c>
      <c r="B71" s="56" t="s">
        <v>121</v>
      </c>
      <c r="C71" s="55" t="s">
        <v>43</v>
      </c>
      <c r="D71" s="56" t="s">
        <v>42</v>
      </c>
      <c r="E71" s="57">
        <v>321488</v>
      </c>
      <c r="F71" s="56" t="s">
        <v>49</v>
      </c>
      <c r="G71" s="58" t="s">
        <v>72</v>
      </c>
    </row>
    <row r="72" spans="1:7" x14ac:dyDescent="0.25">
      <c r="A72" s="65">
        <v>42814</v>
      </c>
      <c r="B72" s="56" t="s">
        <v>122</v>
      </c>
      <c r="C72" s="55" t="s">
        <v>43</v>
      </c>
      <c r="D72" s="56" t="s">
        <v>42</v>
      </c>
      <c r="E72" s="57">
        <v>321488</v>
      </c>
      <c r="F72" s="56" t="s">
        <v>49</v>
      </c>
      <c r="G72" s="58" t="s">
        <v>72</v>
      </c>
    </row>
    <row r="73" spans="1:7" x14ac:dyDescent="0.25">
      <c r="A73" s="65">
        <v>42814</v>
      </c>
      <c r="B73" s="56" t="s">
        <v>120</v>
      </c>
      <c r="C73" s="55" t="s">
        <v>43</v>
      </c>
      <c r="D73" s="56" t="s">
        <v>3</v>
      </c>
      <c r="E73" s="57">
        <v>279128</v>
      </c>
      <c r="F73" s="56" t="s">
        <v>49</v>
      </c>
      <c r="G73" s="58" t="s">
        <v>72</v>
      </c>
    </row>
    <row r="74" spans="1:7" x14ac:dyDescent="0.25">
      <c r="A74" s="65">
        <v>42814</v>
      </c>
      <c r="B74" s="56" t="s">
        <v>125</v>
      </c>
      <c r="C74" s="55" t="s">
        <v>9</v>
      </c>
      <c r="D74" s="56" t="s">
        <v>41</v>
      </c>
      <c r="E74" s="57">
        <v>150000</v>
      </c>
      <c r="F74" s="56" t="s">
        <v>49</v>
      </c>
      <c r="G74" s="58" t="s">
        <v>54</v>
      </c>
    </row>
    <row r="75" spans="1:7" x14ac:dyDescent="0.25">
      <c r="A75" s="65">
        <v>42814</v>
      </c>
      <c r="B75" s="56" t="s">
        <v>123</v>
      </c>
      <c r="C75" s="55" t="s">
        <v>6</v>
      </c>
      <c r="D75" s="56" t="s">
        <v>3</v>
      </c>
      <c r="E75" s="57">
        <v>12500</v>
      </c>
      <c r="F75" s="56" t="s">
        <v>8</v>
      </c>
      <c r="G75" s="58" t="s">
        <v>72</v>
      </c>
    </row>
    <row r="76" spans="1:7" x14ac:dyDescent="0.25">
      <c r="A76" s="65">
        <v>42814</v>
      </c>
      <c r="B76" s="56" t="s">
        <v>141</v>
      </c>
      <c r="C76" s="55" t="s">
        <v>6</v>
      </c>
      <c r="D76" s="56" t="s">
        <v>3</v>
      </c>
      <c r="E76" s="57">
        <v>7500</v>
      </c>
      <c r="F76" s="56" t="s">
        <v>8</v>
      </c>
      <c r="G76" s="58" t="s">
        <v>72</v>
      </c>
    </row>
    <row r="77" spans="1:7" x14ac:dyDescent="0.25">
      <c r="A77" s="65">
        <v>42815</v>
      </c>
      <c r="B77" s="56" t="s">
        <v>124</v>
      </c>
      <c r="C77" s="55" t="s">
        <v>6</v>
      </c>
      <c r="D77" s="56" t="s">
        <v>3</v>
      </c>
      <c r="E77" s="57">
        <v>4500</v>
      </c>
      <c r="F77" s="60" t="s">
        <v>166</v>
      </c>
      <c r="G77" s="58" t="s">
        <v>72</v>
      </c>
    </row>
    <row r="78" spans="1:7" x14ac:dyDescent="0.25">
      <c r="A78" s="65">
        <v>42815</v>
      </c>
      <c r="B78" s="56" t="s">
        <v>126</v>
      </c>
      <c r="C78" s="55" t="s">
        <v>13</v>
      </c>
      <c r="D78" s="56" t="s">
        <v>3</v>
      </c>
      <c r="E78" s="57">
        <v>20000</v>
      </c>
      <c r="F78" s="60" t="s">
        <v>166</v>
      </c>
      <c r="G78" s="58" t="s">
        <v>72</v>
      </c>
    </row>
    <row r="79" spans="1:7" x14ac:dyDescent="0.25">
      <c r="A79" s="65">
        <v>42815</v>
      </c>
      <c r="B79" s="56" t="s">
        <v>127</v>
      </c>
      <c r="C79" s="55" t="s">
        <v>13</v>
      </c>
      <c r="D79" s="56" t="s">
        <v>3</v>
      </c>
      <c r="E79" s="57">
        <v>20000</v>
      </c>
      <c r="F79" s="60" t="s">
        <v>166</v>
      </c>
      <c r="G79" s="58" t="s">
        <v>72</v>
      </c>
    </row>
    <row r="80" spans="1:7" x14ac:dyDescent="0.25">
      <c r="A80" s="65">
        <v>42815</v>
      </c>
      <c r="B80" s="56" t="s">
        <v>132</v>
      </c>
      <c r="C80" s="55" t="s">
        <v>13</v>
      </c>
      <c r="D80" s="56" t="s">
        <v>3</v>
      </c>
      <c r="E80" s="57">
        <v>10000</v>
      </c>
      <c r="F80" s="60" t="s">
        <v>166</v>
      </c>
      <c r="G80" s="58" t="s">
        <v>54</v>
      </c>
    </row>
    <row r="81" spans="1:7" x14ac:dyDescent="0.25">
      <c r="A81" s="65">
        <v>42816</v>
      </c>
      <c r="B81" s="56" t="s">
        <v>66</v>
      </c>
      <c r="C81" s="55" t="s">
        <v>43</v>
      </c>
      <c r="D81" s="56" t="s">
        <v>3</v>
      </c>
      <c r="E81" s="57">
        <v>350000</v>
      </c>
      <c r="F81" s="60" t="s">
        <v>166</v>
      </c>
      <c r="G81" s="58" t="s">
        <v>72</v>
      </c>
    </row>
    <row r="82" spans="1:7" x14ac:dyDescent="0.25">
      <c r="A82" s="64">
        <v>42816</v>
      </c>
      <c r="B82" s="56" t="s">
        <v>133</v>
      </c>
      <c r="C82" s="55" t="s">
        <v>13</v>
      </c>
      <c r="D82" s="56" t="s">
        <v>3</v>
      </c>
      <c r="E82" s="59">
        <v>450000</v>
      </c>
      <c r="F82" s="60" t="s">
        <v>166</v>
      </c>
      <c r="G82" s="58" t="s">
        <v>72</v>
      </c>
    </row>
    <row r="83" spans="1:7" x14ac:dyDescent="0.25">
      <c r="A83" s="65">
        <v>42816</v>
      </c>
      <c r="B83" s="56" t="s">
        <v>134</v>
      </c>
      <c r="C83" s="55" t="s">
        <v>43</v>
      </c>
      <c r="D83" s="56" t="s">
        <v>3</v>
      </c>
      <c r="E83" s="57">
        <v>280000</v>
      </c>
      <c r="F83" s="56" t="s">
        <v>8</v>
      </c>
      <c r="G83" s="58" t="s">
        <v>72</v>
      </c>
    </row>
    <row r="84" spans="1:7" x14ac:dyDescent="0.25">
      <c r="A84" s="64">
        <v>42816</v>
      </c>
      <c r="B84" s="56" t="s">
        <v>135</v>
      </c>
      <c r="C84" s="55" t="s">
        <v>13</v>
      </c>
      <c r="D84" s="56" t="s">
        <v>3</v>
      </c>
      <c r="E84" s="59">
        <v>20000</v>
      </c>
      <c r="F84" s="56" t="s">
        <v>8</v>
      </c>
      <c r="G84" s="58" t="s">
        <v>72</v>
      </c>
    </row>
    <row r="85" spans="1:7" x14ac:dyDescent="0.25">
      <c r="A85" s="64">
        <v>42816</v>
      </c>
      <c r="B85" s="56" t="s">
        <v>136</v>
      </c>
      <c r="C85" s="55" t="s">
        <v>43</v>
      </c>
      <c r="D85" s="56" t="s">
        <v>41</v>
      </c>
      <c r="E85" s="59">
        <v>800000</v>
      </c>
      <c r="F85" s="56" t="s">
        <v>49</v>
      </c>
      <c r="G85" s="58" t="s">
        <v>54</v>
      </c>
    </row>
    <row r="86" spans="1:7" x14ac:dyDescent="0.25">
      <c r="A86" s="64">
        <v>42816</v>
      </c>
      <c r="B86" s="56" t="s">
        <v>137</v>
      </c>
      <c r="C86" s="55" t="s">
        <v>13</v>
      </c>
      <c r="D86" s="56" t="s">
        <v>41</v>
      </c>
      <c r="E86" s="59">
        <v>350000</v>
      </c>
      <c r="F86" s="56" t="s">
        <v>40</v>
      </c>
      <c r="G86" s="58" t="s">
        <v>72</v>
      </c>
    </row>
    <row r="87" spans="1:7" x14ac:dyDescent="0.25">
      <c r="A87" s="65">
        <v>42816</v>
      </c>
      <c r="B87" s="56" t="s">
        <v>71</v>
      </c>
      <c r="C87" s="55" t="s">
        <v>9</v>
      </c>
      <c r="D87" s="56" t="s">
        <v>3</v>
      </c>
      <c r="E87" s="57">
        <v>99510</v>
      </c>
      <c r="F87" s="56" t="s">
        <v>49</v>
      </c>
      <c r="G87" s="58" t="s">
        <v>72</v>
      </c>
    </row>
    <row r="88" spans="1:7" x14ac:dyDescent="0.25">
      <c r="A88" s="65">
        <v>42817</v>
      </c>
      <c r="B88" s="56" t="s">
        <v>128</v>
      </c>
      <c r="C88" s="55" t="s">
        <v>47</v>
      </c>
      <c r="D88" s="56" t="s">
        <v>3</v>
      </c>
      <c r="E88" s="57">
        <v>52020</v>
      </c>
      <c r="F88" s="56" t="s">
        <v>8</v>
      </c>
      <c r="G88" s="58" t="s">
        <v>72</v>
      </c>
    </row>
    <row r="89" spans="1:7" x14ac:dyDescent="0.25">
      <c r="A89" s="65">
        <v>42817</v>
      </c>
      <c r="B89" s="56" t="s">
        <v>129</v>
      </c>
      <c r="C89" s="55" t="s">
        <v>10</v>
      </c>
      <c r="D89" s="56" t="s">
        <v>3</v>
      </c>
      <c r="E89" s="57">
        <v>43820</v>
      </c>
      <c r="F89" s="56" t="s">
        <v>8</v>
      </c>
      <c r="G89" s="58" t="s">
        <v>72</v>
      </c>
    </row>
    <row r="90" spans="1:7" x14ac:dyDescent="0.25">
      <c r="A90" s="65">
        <v>42817</v>
      </c>
      <c r="B90" s="56" t="s">
        <v>142</v>
      </c>
      <c r="C90" s="55" t="s">
        <v>6</v>
      </c>
      <c r="D90" s="56" t="s">
        <v>3</v>
      </c>
      <c r="E90" s="57">
        <v>3670</v>
      </c>
      <c r="F90" s="56" t="s">
        <v>8</v>
      </c>
      <c r="G90" s="58" t="s">
        <v>72</v>
      </c>
    </row>
    <row r="91" spans="1:7" x14ac:dyDescent="0.25">
      <c r="A91" s="65">
        <v>42817</v>
      </c>
      <c r="B91" s="56" t="s">
        <v>138</v>
      </c>
      <c r="C91" s="55" t="s">
        <v>6</v>
      </c>
      <c r="D91" s="56" t="s">
        <v>3</v>
      </c>
      <c r="E91" s="57">
        <v>6000</v>
      </c>
      <c r="F91" s="56" t="s">
        <v>8</v>
      </c>
      <c r="G91" s="58" t="s">
        <v>72</v>
      </c>
    </row>
    <row r="92" spans="1:7" x14ac:dyDescent="0.25">
      <c r="A92" s="65">
        <v>42817</v>
      </c>
      <c r="B92" s="56" t="s">
        <v>139</v>
      </c>
      <c r="C92" s="55" t="s">
        <v>43</v>
      </c>
      <c r="D92" s="56" t="s">
        <v>41</v>
      </c>
      <c r="E92" s="57">
        <v>20000</v>
      </c>
      <c r="F92" s="56" t="s">
        <v>8</v>
      </c>
      <c r="G92" s="58" t="s">
        <v>146</v>
      </c>
    </row>
    <row r="93" spans="1:7" x14ac:dyDescent="0.25">
      <c r="A93" s="65">
        <v>42817</v>
      </c>
      <c r="B93" s="56" t="s">
        <v>140</v>
      </c>
      <c r="C93" s="55" t="s">
        <v>6</v>
      </c>
      <c r="D93" s="56" t="s">
        <v>3</v>
      </c>
      <c r="E93" s="57">
        <v>6330</v>
      </c>
      <c r="F93" s="56" t="s">
        <v>8</v>
      </c>
      <c r="G93" s="58" t="s">
        <v>72</v>
      </c>
    </row>
    <row r="94" spans="1:7" x14ac:dyDescent="0.25">
      <c r="A94" s="65">
        <v>42818</v>
      </c>
      <c r="B94" s="56" t="s">
        <v>130</v>
      </c>
      <c r="C94" s="55" t="s">
        <v>43</v>
      </c>
      <c r="D94" s="56" t="s">
        <v>41</v>
      </c>
      <c r="E94" s="57">
        <v>1039104</v>
      </c>
      <c r="F94" s="56" t="s">
        <v>49</v>
      </c>
      <c r="G94" s="58" t="s">
        <v>72</v>
      </c>
    </row>
    <row r="95" spans="1:7" x14ac:dyDescent="0.25">
      <c r="A95" s="65">
        <v>42818</v>
      </c>
      <c r="B95" s="56" t="s">
        <v>131</v>
      </c>
      <c r="C95" s="55" t="s">
        <v>43</v>
      </c>
      <c r="D95" s="56" t="s">
        <v>41</v>
      </c>
      <c r="E95" s="57">
        <v>478950</v>
      </c>
      <c r="F95" s="56" t="s">
        <v>49</v>
      </c>
      <c r="G95" s="58" t="s">
        <v>72</v>
      </c>
    </row>
    <row r="96" spans="1:7" x14ac:dyDescent="0.25">
      <c r="A96" s="65">
        <v>42818</v>
      </c>
      <c r="B96" s="56" t="s">
        <v>143</v>
      </c>
      <c r="C96" s="55" t="s">
        <v>6</v>
      </c>
      <c r="D96" s="56" t="s">
        <v>3</v>
      </c>
      <c r="E96" s="57">
        <v>5000</v>
      </c>
      <c r="F96" s="60" t="s">
        <v>166</v>
      </c>
      <c r="G96" s="58" t="s">
        <v>72</v>
      </c>
    </row>
    <row r="97" spans="1:33" x14ac:dyDescent="0.25">
      <c r="A97" s="65">
        <v>42818</v>
      </c>
      <c r="B97" s="56" t="s">
        <v>144</v>
      </c>
      <c r="C97" s="55" t="s">
        <v>6</v>
      </c>
      <c r="D97" s="56" t="s">
        <v>3</v>
      </c>
      <c r="E97" s="57">
        <v>5000</v>
      </c>
      <c r="F97" s="60" t="s">
        <v>166</v>
      </c>
      <c r="G97" s="58" t="s">
        <v>72</v>
      </c>
    </row>
    <row r="98" spans="1:33" s="67" customFormat="1" x14ac:dyDescent="0.25">
      <c r="A98" s="65">
        <v>42818</v>
      </c>
      <c r="B98" s="56" t="s">
        <v>168</v>
      </c>
      <c r="C98" s="55" t="s">
        <v>162</v>
      </c>
      <c r="D98" s="56" t="s">
        <v>3</v>
      </c>
      <c r="E98" s="57">
        <v>17550</v>
      </c>
      <c r="F98" s="60" t="s">
        <v>49</v>
      </c>
      <c r="G98" s="63" t="s">
        <v>146</v>
      </c>
      <c r="H98" s="66"/>
      <c r="I98" s="66"/>
      <c r="J98" s="66"/>
      <c r="K98" s="66"/>
      <c r="L98" s="66"/>
      <c r="M98" s="66"/>
      <c r="N98" s="66"/>
      <c r="O98" s="66"/>
      <c r="P98" s="66"/>
      <c r="Q98" s="66"/>
      <c r="R98" s="66"/>
      <c r="S98" s="66"/>
      <c r="T98" s="66"/>
      <c r="U98" s="66"/>
      <c r="V98" s="66"/>
      <c r="W98" s="66"/>
      <c r="X98" s="66"/>
      <c r="Y98" s="66"/>
      <c r="Z98" s="66"/>
      <c r="AA98" s="66"/>
      <c r="AB98" s="66"/>
      <c r="AC98" s="66"/>
      <c r="AD98" s="66"/>
      <c r="AE98" s="66"/>
      <c r="AF98" s="66"/>
      <c r="AG98" s="66"/>
    </row>
    <row r="99" spans="1:33" x14ac:dyDescent="0.25">
      <c r="A99" s="65">
        <v>42818</v>
      </c>
      <c r="B99" s="56" t="s">
        <v>145</v>
      </c>
      <c r="C99" s="55" t="s">
        <v>6</v>
      </c>
      <c r="D99" s="56" t="s">
        <v>3</v>
      </c>
      <c r="E99" s="57">
        <v>4500</v>
      </c>
      <c r="F99" s="60" t="s">
        <v>166</v>
      </c>
      <c r="G99" s="58" t="s">
        <v>72</v>
      </c>
    </row>
    <row r="100" spans="1:33" x14ac:dyDescent="0.25">
      <c r="A100" s="65">
        <v>42821</v>
      </c>
      <c r="B100" s="56" t="s">
        <v>117</v>
      </c>
      <c r="C100" s="55" t="s">
        <v>13</v>
      </c>
      <c r="D100" s="56" t="s">
        <v>118</v>
      </c>
      <c r="E100" s="57">
        <v>92000</v>
      </c>
      <c r="F100" s="56" t="s">
        <v>49</v>
      </c>
      <c r="G100" s="58" t="s">
        <v>72</v>
      </c>
    </row>
    <row r="101" spans="1:33" x14ac:dyDescent="0.25">
      <c r="A101" s="65">
        <v>42821</v>
      </c>
      <c r="B101" s="56" t="s">
        <v>148</v>
      </c>
      <c r="C101" s="55" t="s">
        <v>6</v>
      </c>
      <c r="D101" s="56" t="s">
        <v>3</v>
      </c>
      <c r="E101" s="57">
        <v>12500</v>
      </c>
      <c r="F101" s="56" t="s">
        <v>8</v>
      </c>
      <c r="G101" s="58" t="s">
        <v>72</v>
      </c>
    </row>
    <row r="102" spans="1:33" x14ac:dyDescent="0.25">
      <c r="A102" s="65">
        <v>42821</v>
      </c>
      <c r="B102" s="56" t="s">
        <v>149</v>
      </c>
      <c r="C102" s="55" t="s">
        <v>6</v>
      </c>
      <c r="D102" s="56" t="s">
        <v>3</v>
      </c>
      <c r="E102" s="57">
        <v>6500</v>
      </c>
      <c r="F102" s="56" t="s">
        <v>8</v>
      </c>
      <c r="G102" s="58" t="s">
        <v>72</v>
      </c>
    </row>
    <row r="103" spans="1:33" x14ac:dyDescent="0.25">
      <c r="A103" s="65">
        <v>42821</v>
      </c>
      <c r="B103" s="56" t="s">
        <v>150</v>
      </c>
      <c r="C103" s="55" t="s">
        <v>9</v>
      </c>
      <c r="D103" s="56" t="s">
        <v>3</v>
      </c>
      <c r="E103" s="57">
        <v>15000</v>
      </c>
      <c r="F103" s="60" t="s">
        <v>166</v>
      </c>
      <c r="G103" s="58" t="s">
        <v>72</v>
      </c>
    </row>
    <row r="104" spans="1:33" x14ac:dyDescent="0.25">
      <c r="A104" s="65">
        <v>42822</v>
      </c>
      <c r="B104" s="56" t="s">
        <v>151</v>
      </c>
      <c r="C104" s="55" t="s">
        <v>6</v>
      </c>
      <c r="D104" s="56" t="s">
        <v>3</v>
      </c>
      <c r="E104" s="57">
        <v>5000</v>
      </c>
      <c r="F104" s="56" t="s">
        <v>8</v>
      </c>
      <c r="G104" s="58" t="s">
        <v>72</v>
      </c>
    </row>
    <row r="105" spans="1:33" x14ac:dyDescent="0.25">
      <c r="A105" s="65">
        <v>42822</v>
      </c>
      <c r="B105" s="56" t="s">
        <v>152</v>
      </c>
      <c r="C105" s="55" t="s">
        <v>43</v>
      </c>
      <c r="D105" s="56" t="s">
        <v>3</v>
      </c>
      <c r="E105" s="57">
        <v>150000</v>
      </c>
      <c r="F105" s="60" t="s">
        <v>166</v>
      </c>
      <c r="G105" s="58" t="s">
        <v>72</v>
      </c>
    </row>
    <row r="106" spans="1:33" x14ac:dyDescent="0.25">
      <c r="A106" s="65">
        <v>42822</v>
      </c>
      <c r="B106" s="56" t="s">
        <v>153</v>
      </c>
      <c r="C106" s="55" t="s">
        <v>50</v>
      </c>
      <c r="D106" s="56" t="s">
        <v>7</v>
      </c>
      <c r="E106" s="57">
        <v>270000</v>
      </c>
      <c r="F106" s="56" t="s">
        <v>49</v>
      </c>
      <c r="G106" s="58" t="s">
        <v>72</v>
      </c>
    </row>
    <row r="107" spans="1:33" x14ac:dyDescent="0.25">
      <c r="A107" s="65">
        <v>42822</v>
      </c>
      <c r="B107" s="56" t="s">
        <v>154</v>
      </c>
      <c r="C107" s="55" t="s">
        <v>50</v>
      </c>
      <c r="D107" s="56" t="s">
        <v>7</v>
      </c>
      <c r="E107" s="57">
        <v>350000</v>
      </c>
      <c r="F107" s="56" t="s">
        <v>49</v>
      </c>
      <c r="G107" s="58" t="s">
        <v>72</v>
      </c>
    </row>
    <row r="108" spans="1:33" x14ac:dyDescent="0.25">
      <c r="A108" s="65">
        <v>42822</v>
      </c>
      <c r="B108" s="56" t="s">
        <v>155</v>
      </c>
      <c r="C108" s="55" t="s">
        <v>13</v>
      </c>
      <c r="D108" s="56" t="s">
        <v>3</v>
      </c>
      <c r="E108" s="57">
        <v>100000</v>
      </c>
      <c r="F108" s="56" t="s">
        <v>49</v>
      </c>
      <c r="G108" s="58" t="s">
        <v>72</v>
      </c>
    </row>
    <row r="109" spans="1:33" x14ac:dyDescent="0.25">
      <c r="A109" s="61">
        <v>42823</v>
      </c>
      <c r="B109" s="60" t="s">
        <v>163</v>
      </c>
      <c r="C109" s="60" t="s">
        <v>162</v>
      </c>
      <c r="D109" s="60" t="s">
        <v>3</v>
      </c>
      <c r="E109" s="62">
        <v>2500</v>
      </c>
      <c r="F109" s="60" t="s">
        <v>49</v>
      </c>
      <c r="G109" s="63" t="s">
        <v>146</v>
      </c>
    </row>
    <row r="110" spans="1:33" x14ac:dyDescent="0.25">
      <c r="A110" s="61">
        <v>42823</v>
      </c>
      <c r="B110" s="60" t="s">
        <v>164</v>
      </c>
      <c r="C110" s="60" t="s">
        <v>162</v>
      </c>
      <c r="D110" s="60" t="s">
        <v>3</v>
      </c>
      <c r="E110" s="62">
        <v>46940</v>
      </c>
      <c r="F110" s="60" t="s">
        <v>49</v>
      </c>
      <c r="G110" s="63" t="s">
        <v>146</v>
      </c>
    </row>
    <row r="111" spans="1:33" x14ac:dyDescent="0.25">
      <c r="A111" s="61">
        <v>42825</v>
      </c>
      <c r="B111" s="60" t="s">
        <v>156</v>
      </c>
      <c r="C111" s="60" t="s">
        <v>6</v>
      </c>
      <c r="D111" s="60" t="s">
        <v>3</v>
      </c>
      <c r="E111" s="62">
        <v>7500</v>
      </c>
      <c r="F111" s="60" t="s">
        <v>8</v>
      </c>
      <c r="G111" s="63" t="s">
        <v>146</v>
      </c>
    </row>
    <row r="112" spans="1:33" x14ac:dyDescent="0.25">
      <c r="A112" s="61">
        <v>42825</v>
      </c>
      <c r="B112" s="60" t="s">
        <v>157</v>
      </c>
      <c r="C112" s="60" t="s">
        <v>11</v>
      </c>
      <c r="D112" s="60" t="s">
        <v>3</v>
      </c>
      <c r="E112" s="62">
        <v>29000</v>
      </c>
      <c r="F112" s="60" t="s">
        <v>81</v>
      </c>
      <c r="G112" s="63" t="s">
        <v>146</v>
      </c>
    </row>
    <row r="113" spans="1:7" x14ac:dyDescent="0.25">
      <c r="A113" s="61">
        <v>42825</v>
      </c>
      <c r="B113" s="60" t="s">
        <v>80</v>
      </c>
      <c r="C113" s="60" t="s">
        <v>6</v>
      </c>
      <c r="D113" s="60" t="s">
        <v>3</v>
      </c>
      <c r="E113" s="62">
        <v>5000</v>
      </c>
      <c r="F113" s="60" t="s">
        <v>81</v>
      </c>
      <c r="G113" s="63" t="s">
        <v>146</v>
      </c>
    </row>
    <row r="114" spans="1:7" x14ac:dyDescent="0.25">
      <c r="A114" s="61">
        <v>42825</v>
      </c>
      <c r="B114" s="60" t="s">
        <v>117</v>
      </c>
      <c r="C114" s="60" t="s">
        <v>13</v>
      </c>
      <c r="D114" s="60" t="s">
        <v>118</v>
      </c>
      <c r="E114" s="62">
        <v>176000</v>
      </c>
      <c r="F114" s="60" t="s">
        <v>49</v>
      </c>
      <c r="G114" s="63" t="s">
        <v>146</v>
      </c>
    </row>
    <row r="115" spans="1:7" x14ac:dyDescent="0.25">
      <c r="A115" s="61">
        <v>42825</v>
      </c>
      <c r="B115" s="60" t="s">
        <v>161</v>
      </c>
      <c r="C115" s="60" t="s">
        <v>162</v>
      </c>
      <c r="D115" s="60" t="s">
        <v>3</v>
      </c>
      <c r="E115" s="62">
        <v>29402</v>
      </c>
      <c r="F115" s="60" t="s">
        <v>49</v>
      </c>
      <c r="G115" s="63" t="s">
        <v>146</v>
      </c>
    </row>
  </sheetData>
  <autoFilter ref="A1:G115"/>
  <conditionalFormatting sqref="G2:G97 G99:G115">
    <cfRule type="cellIs" dxfId="64" priority="27" operator="equal">
      <formula>"USFWS EAGLE2"</formula>
    </cfRule>
    <cfRule type="cellIs" dxfId="63" priority="28" operator="equal">
      <formula>"USFWS EAGLE1"</formula>
    </cfRule>
    <cfRule type="cellIs" dxfId="62" priority="29" operator="equal">
      <formula>"RUFFORD 2"</formula>
    </cfRule>
    <cfRule type="cellIs" dxfId="61" priority="30" operator="equal">
      <formula>"PPI"</formula>
    </cfRule>
    <cfRule type="cellIs" dxfId="60" priority="31" operator="equal">
      <formula>"BONDERMAN 5"</formula>
    </cfRule>
    <cfRule type="cellIs" dxfId="59" priority="32" operator="equal">
      <formula>"BONDERMAN 4"</formula>
    </cfRule>
    <cfRule type="cellIs" dxfId="58" priority="33" operator="equal">
      <formula>"BONDERMAN 3"</formula>
    </cfRule>
    <cfRule type="cellIs" dxfId="57" priority="34" operator="equal">
      <formula>"BONDERMAN 2"</formula>
    </cfRule>
    <cfRule type="cellIs" dxfId="56" priority="35" operator="equal">
      <formula>"WPT"</formula>
    </cfRule>
    <cfRule type="cellIs" dxfId="55" priority="36" operator="equal">
      <formula>"RUFFORD"</formula>
    </cfRule>
    <cfRule type="cellIs" dxfId="54" priority="37" operator="equal">
      <formula>"WWF"</formula>
    </cfRule>
    <cfRule type="cellIs" dxfId="53" priority="38" operator="equal">
      <formula>"BONDERMAN 1"</formula>
    </cfRule>
    <cfRule type="cellIs" dxfId="52" priority="39" operator="equal">
      <formula>"BORNFREE"</formula>
    </cfRule>
  </conditionalFormatting>
  <conditionalFormatting sqref="G98">
    <cfRule type="cellIs" dxfId="51" priority="14" operator="equal">
      <formula>"USFWS EAGLE2"</formula>
    </cfRule>
    <cfRule type="cellIs" dxfId="50" priority="15" operator="equal">
      <formula>"USFWS EAGLE1"</formula>
    </cfRule>
    <cfRule type="cellIs" dxfId="49" priority="16" operator="equal">
      <formula>"RUFFORD 2"</formula>
    </cfRule>
    <cfRule type="cellIs" dxfId="48" priority="17" operator="equal">
      <formula>"PPI"</formula>
    </cfRule>
    <cfRule type="cellIs" dxfId="47" priority="18" operator="equal">
      <formula>"BONDERMAN 5"</formula>
    </cfRule>
    <cfRule type="cellIs" dxfId="46" priority="19" operator="equal">
      <formula>"BONDERMAN 4"</formula>
    </cfRule>
    <cfRule type="cellIs" dxfId="45" priority="20" operator="equal">
      <formula>"BONDERMAN 3"</formula>
    </cfRule>
    <cfRule type="cellIs" dxfId="44" priority="21" operator="equal">
      <formula>"BONDERMAN 2"</formula>
    </cfRule>
    <cfRule type="cellIs" dxfId="43" priority="22" operator="equal">
      <formula>"WPT"</formula>
    </cfRule>
    <cfRule type="cellIs" dxfId="42" priority="23" operator="equal">
      <formula>"RUFFORD"</formula>
    </cfRule>
    <cfRule type="cellIs" dxfId="41" priority="24" operator="equal">
      <formula>"WWF"</formula>
    </cfRule>
    <cfRule type="cellIs" dxfId="40" priority="25" operator="equal">
      <formula>"BONDERMAN 1"</formula>
    </cfRule>
    <cfRule type="cellIs" dxfId="39" priority="26" operator="equal">
      <formula>"BORNFREE"</formula>
    </cfRule>
  </conditionalFormatting>
  <conditionalFormatting sqref="G1">
    <cfRule type="cellIs" dxfId="12" priority="1" operator="equal">
      <formula>"USFWS EAGLE2"</formula>
    </cfRule>
    <cfRule type="cellIs" dxfId="11" priority="2" operator="equal">
      <formula>"USFWS EAGLE1"</formula>
    </cfRule>
    <cfRule type="cellIs" dxfId="10" priority="3" operator="equal">
      <formula>"RUFFORD 2"</formula>
    </cfRule>
    <cfRule type="cellIs" dxfId="9" priority="4" operator="equal">
      <formula>"PPI"</formula>
    </cfRule>
    <cfRule type="cellIs" dxfId="8" priority="5" operator="equal">
      <formula>"BONDERMAN 5"</formula>
    </cfRule>
    <cfRule type="cellIs" dxfId="7" priority="6" operator="equal">
      <formula>"BONDERMAN 4"</formula>
    </cfRule>
    <cfRule type="cellIs" dxfId="6" priority="7" operator="equal">
      <formula>"BONDERMAN 3"</formula>
    </cfRule>
    <cfRule type="cellIs" dxfId="5" priority="8" operator="equal">
      <formula>"BONDERMAN 2"</formula>
    </cfRule>
    <cfRule type="cellIs" dxfId="4" priority="9" operator="equal">
      <formula>"WPT"</formula>
    </cfRule>
    <cfRule type="cellIs" dxfId="3" priority="10" operator="equal">
      <formula>"RUFFORD"</formula>
    </cfRule>
    <cfRule type="cellIs" dxfId="2" priority="11" operator="equal">
      <formula>"WWF"</formula>
    </cfRule>
    <cfRule type="cellIs" dxfId="1" priority="12" operator="equal">
      <formula>"BONDERMAN 1"</formula>
    </cfRule>
    <cfRule type="cellIs" dxfId="0" priority="13" operator="equal">
      <formula>"BORNFREE"</formula>
    </cfRule>
  </conditionalFormatting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workbookViewId="0">
      <pane ySplit="1" topLeftCell="A2" activePane="bottomLeft" state="frozen"/>
      <selection pane="bottomLeft" activeCell="G1" sqref="G1"/>
    </sheetView>
  </sheetViews>
  <sheetFormatPr baseColWidth="10" defaultColWidth="10.28515625" defaultRowHeight="12.75" x14ac:dyDescent="0.2"/>
  <cols>
    <col min="1" max="1" width="24.42578125" style="8" customWidth="1"/>
    <col min="2" max="2" width="15.85546875" style="8" customWidth="1"/>
    <col min="3" max="3" width="17.42578125" style="8" customWidth="1"/>
    <col min="4" max="4" width="15.7109375" style="8" customWidth="1"/>
    <col min="5" max="5" width="20.7109375" style="8" customWidth="1"/>
    <col min="6" max="6" width="14.85546875" style="8" customWidth="1"/>
    <col min="7" max="7" width="17.5703125" style="8" customWidth="1"/>
    <col min="8" max="8" width="19" style="8" customWidth="1"/>
    <col min="9" max="9" width="17.85546875" style="8" customWidth="1"/>
    <col min="10" max="10" width="18" style="8" customWidth="1"/>
    <col min="11" max="16384" width="10.28515625" style="8"/>
  </cols>
  <sheetData>
    <row r="1" spans="1:10" x14ac:dyDescent="0.2">
      <c r="A1" s="6" t="s">
        <v>25</v>
      </c>
      <c r="B1" s="6" t="s">
        <v>20</v>
      </c>
      <c r="C1" s="7" t="s">
        <v>158</v>
      </c>
      <c r="D1" s="7" t="s">
        <v>26</v>
      </c>
      <c r="E1" s="7" t="s">
        <v>27</v>
      </c>
      <c r="F1" s="7" t="s">
        <v>165</v>
      </c>
      <c r="G1" s="7" t="s">
        <v>28</v>
      </c>
      <c r="H1" s="7" t="s">
        <v>5</v>
      </c>
      <c r="I1" s="6">
        <v>42825</v>
      </c>
      <c r="J1" s="7" t="s">
        <v>21</v>
      </c>
    </row>
    <row r="2" spans="1:10" ht="15" x14ac:dyDescent="0.25">
      <c r="A2" s="9" t="s">
        <v>40</v>
      </c>
      <c r="B2" s="10" t="s">
        <v>41</v>
      </c>
      <c r="C2" s="11"/>
      <c r="D2" s="3">
        <v>510000</v>
      </c>
      <c r="E2" s="3">
        <v>510000</v>
      </c>
      <c r="F2" s="12"/>
      <c r="G2" s="11"/>
      <c r="H2" s="12"/>
      <c r="I2" s="11" t="s">
        <v>5</v>
      </c>
      <c r="J2" s="12">
        <f>C2+D2-E2</f>
        <v>0</v>
      </c>
    </row>
    <row r="3" spans="1:10" ht="15" x14ac:dyDescent="0.25">
      <c r="A3" s="9" t="s">
        <v>4</v>
      </c>
      <c r="B3" s="10" t="s">
        <v>42</v>
      </c>
      <c r="C3" s="11"/>
      <c r="D3" s="3">
        <v>401900</v>
      </c>
      <c r="E3" s="3">
        <v>401900</v>
      </c>
      <c r="F3" s="12"/>
      <c r="G3" s="11"/>
      <c r="H3" s="12"/>
      <c r="I3" s="11"/>
      <c r="J3" s="12">
        <f t="shared" ref="J3:J7" si="0">C3+D3-E3</f>
        <v>0</v>
      </c>
    </row>
    <row r="4" spans="1:10" ht="15" x14ac:dyDescent="0.25">
      <c r="A4" s="9" t="s">
        <v>8</v>
      </c>
      <c r="B4" s="10" t="s">
        <v>3</v>
      </c>
      <c r="C4" s="11"/>
      <c r="D4" s="3">
        <v>1040994</v>
      </c>
      <c r="E4" s="3">
        <v>1040994</v>
      </c>
      <c r="F4" s="12"/>
      <c r="G4" s="11"/>
      <c r="H4" s="12"/>
      <c r="I4" s="11"/>
      <c r="J4" s="12">
        <f t="shared" si="0"/>
        <v>0</v>
      </c>
    </row>
    <row r="5" spans="1:10" ht="15" x14ac:dyDescent="0.25">
      <c r="A5" s="9" t="s">
        <v>48</v>
      </c>
      <c r="B5" s="10" t="s">
        <v>42</v>
      </c>
      <c r="C5" s="11"/>
      <c r="D5" s="3">
        <v>118450</v>
      </c>
      <c r="E5" s="3">
        <v>118450</v>
      </c>
      <c r="F5" s="12"/>
      <c r="G5" s="11"/>
      <c r="H5" s="12"/>
      <c r="I5" s="11"/>
      <c r="J5" s="12">
        <f t="shared" si="0"/>
        <v>0</v>
      </c>
    </row>
    <row r="6" spans="1:10" ht="15" x14ac:dyDescent="0.25">
      <c r="A6" s="9" t="s">
        <v>39</v>
      </c>
      <c r="B6" s="10" t="s">
        <v>41</v>
      </c>
      <c r="C6" s="11"/>
      <c r="D6" s="3">
        <v>2773000</v>
      </c>
      <c r="E6" s="3">
        <v>2773000</v>
      </c>
      <c r="F6" s="12"/>
      <c r="G6" s="11"/>
      <c r="H6" s="12"/>
      <c r="I6" s="11"/>
      <c r="J6" s="12">
        <f t="shared" si="0"/>
        <v>0</v>
      </c>
    </row>
    <row r="7" spans="1:10" ht="15" x14ac:dyDescent="0.25">
      <c r="A7" s="9" t="s">
        <v>53</v>
      </c>
      <c r="B7" s="10" t="s">
        <v>3</v>
      </c>
      <c r="C7" s="11"/>
      <c r="D7" s="3">
        <v>68000</v>
      </c>
      <c r="E7" s="3">
        <v>68000</v>
      </c>
      <c r="F7" s="12"/>
      <c r="G7" s="11"/>
      <c r="H7" s="12"/>
      <c r="I7" s="11"/>
      <c r="J7" s="12">
        <f t="shared" si="0"/>
        <v>0</v>
      </c>
    </row>
    <row r="8" spans="1:10" x14ac:dyDescent="0.2">
      <c r="A8" s="13" t="s">
        <v>45</v>
      </c>
      <c r="B8" s="14"/>
      <c r="C8" s="15"/>
      <c r="D8" s="16">
        <f t="shared" ref="D8:J8" si="1">SUM(D2:D7)</f>
        <v>4912344</v>
      </c>
      <c r="E8" s="16">
        <f t="shared" si="1"/>
        <v>4912344</v>
      </c>
      <c r="F8" s="15">
        <f t="shared" si="1"/>
        <v>0</v>
      </c>
      <c r="G8" s="15">
        <f t="shared" si="1"/>
        <v>0</v>
      </c>
      <c r="H8" s="15">
        <f t="shared" si="1"/>
        <v>0</v>
      </c>
      <c r="I8" s="15">
        <f t="shared" si="1"/>
        <v>0</v>
      </c>
      <c r="J8" s="17">
        <f t="shared" si="1"/>
        <v>0</v>
      </c>
    </row>
    <row r="9" spans="1:10" x14ac:dyDescent="0.2">
      <c r="A9" s="38" t="s">
        <v>36</v>
      </c>
      <c r="B9" s="39"/>
      <c r="C9" s="49"/>
      <c r="D9" s="40"/>
      <c r="E9" s="41"/>
      <c r="F9" s="41"/>
      <c r="G9" s="40"/>
      <c r="H9" s="40">
        <v>0</v>
      </c>
      <c r="I9" s="42"/>
      <c r="J9" s="21">
        <f>+C9+D9-E9+F9-G9</f>
        <v>0</v>
      </c>
    </row>
    <row r="10" spans="1:10" x14ac:dyDescent="0.2">
      <c r="A10" s="43" t="s">
        <v>37</v>
      </c>
      <c r="B10" s="18"/>
      <c r="C10" s="22"/>
      <c r="D10" s="20"/>
      <c r="E10" s="20"/>
      <c r="F10" s="20"/>
      <c r="G10" s="20"/>
      <c r="H10" s="20"/>
      <c r="I10" s="44"/>
      <c r="J10" s="21">
        <f>+C10+D10-E10+F10-G10</f>
        <v>0</v>
      </c>
    </row>
    <row r="11" spans="1:10" x14ac:dyDescent="0.2">
      <c r="A11" s="43" t="s">
        <v>38</v>
      </c>
      <c r="B11" s="19">
        <v>0</v>
      </c>
      <c r="C11" s="51">
        <v>7040961</v>
      </c>
      <c r="D11" s="51">
        <v>15542476</v>
      </c>
      <c r="E11" s="19">
        <v>6271160</v>
      </c>
      <c r="F11" s="52">
        <v>4160000</v>
      </c>
      <c r="G11" s="19">
        <v>5800000</v>
      </c>
      <c r="H11" s="19"/>
      <c r="I11" s="44">
        <v>0</v>
      </c>
      <c r="J11" s="21">
        <f>+C11+D11-E11-F11-G11</f>
        <v>6352277</v>
      </c>
    </row>
    <row r="12" spans="1:10" x14ac:dyDescent="0.2">
      <c r="A12" s="43"/>
      <c r="B12" s="19">
        <v>0</v>
      </c>
      <c r="C12" s="19">
        <v>0</v>
      </c>
      <c r="D12" s="19">
        <v>0</v>
      </c>
      <c r="E12" s="19"/>
      <c r="F12" s="23">
        <v>0</v>
      </c>
      <c r="G12" s="19"/>
      <c r="H12" s="19">
        <v>0</v>
      </c>
      <c r="I12" s="44">
        <v>0</v>
      </c>
      <c r="J12" s="21">
        <f>+C12+D12-E12+F12</f>
        <v>0</v>
      </c>
    </row>
    <row r="13" spans="1:10" x14ac:dyDescent="0.2">
      <c r="A13" s="45"/>
      <c r="B13" s="46">
        <v>0</v>
      </c>
      <c r="C13" s="46"/>
      <c r="D13" s="46"/>
      <c r="E13" s="46"/>
      <c r="F13" s="47"/>
      <c r="G13" s="46"/>
      <c r="H13" s="46"/>
      <c r="I13" s="48">
        <v>0</v>
      </c>
      <c r="J13" s="21">
        <f>+C13+D13-E13+F13</f>
        <v>0</v>
      </c>
    </row>
    <row r="14" spans="1:10" ht="13.5" thickBot="1" x14ac:dyDescent="0.25">
      <c r="A14" s="24" t="s">
        <v>22</v>
      </c>
      <c r="B14" s="24"/>
      <c r="C14" s="25">
        <f t="shared" ref="C14:J14" si="2">SUM(C9:C13)</f>
        <v>7040961</v>
      </c>
      <c r="D14" s="25">
        <f t="shared" si="2"/>
        <v>15542476</v>
      </c>
      <c r="E14" s="25">
        <f t="shared" si="2"/>
        <v>6271160</v>
      </c>
      <c r="F14" s="25">
        <f t="shared" si="2"/>
        <v>4160000</v>
      </c>
      <c r="G14" s="25">
        <f>SUM(G9:G13)</f>
        <v>5800000</v>
      </c>
      <c r="H14" s="25">
        <f t="shared" si="2"/>
        <v>0</v>
      </c>
      <c r="I14" s="25">
        <f t="shared" si="2"/>
        <v>0</v>
      </c>
      <c r="J14" s="36">
        <f t="shared" si="2"/>
        <v>6352277</v>
      </c>
    </row>
    <row r="15" spans="1:10" ht="13.5" thickBot="1" x14ac:dyDescent="0.25">
      <c r="A15" s="26" t="s">
        <v>46</v>
      </c>
      <c r="B15" s="27"/>
      <c r="C15" s="28">
        <f>+C8+C14</f>
        <v>7040961</v>
      </c>
      <c r="D15" s="28">
        <f t="shared" ref="D15:J15" si="3">+D8+D14</f>
        <v>20454820</v>
      </c>
      <c r="E15" s="28">
        <f>+E8+E14</f>
        <v>11183504</v>
      </c>
      <c r="F15" s="28">
        <f t="shared" si="3"/>
        <v>4160000</v>
      </c>
      <c r="G15" s="28">
        <f t="shared" si="3"/>
        <v>5800000</v>
      </c>
      <c r="H15" s="28">
        <f t="shared" si="3"/>
        <v>0</v>
      </c>
      <c r="I15" s="28">
        <f t="shared" si="3"/>
        <v>0</v>
      </c>
      <c r="J15" s="37">
        <f t="shared" si="3"/>
        <v>6352277</v>
      </c>
    </row>
    <row r="17" spans="1:10" x14ac:dyDescent="0.2">
      <c r="A17" s="5" t="s">
        <v>44</v>
      </c>
      <c r="B17" s="5"/>
      <c r="C17" s="5">
        <v>1557162</v>
      </c>
      <c r="D17" s="5">
        <v>4160000</v>
      </c>
      <c r="E17" s="5">
        <v>4912344</v>
      </c>
      <c r="F17" s="5"/>
      <c r="G17" s="5"/>
      <c r="H17" s="5"/>
      <c r="I17" s="5">
        <f>+C17+D17-E17-F17-G17</f>
        <v>804818</v>
      </c>
    </row>
    <row r="18" spans="1:10" x14ac:dyDescent="0.2">
      <c r="A18" s="29"/>
      <c r="B18" s="29"/>
      <c r="C18" s="29"/>
      <c r="D18" s="29"/>
      <c r="E18" s="29"/>
      <c r="F18" s="29"/>
      <c r="G18" s="29"/>
      <c r="H18" s="29"/>
      <c r="I18" s="29"/>
    </row>
    <row r="19" spans="1:10" x14ac:dyDescent="0.2">
      <c r="A19" s="30" t="s">
        <v>159</v>
      </c>
      <c r="B19" s="31"/>
      <c r="C19" s="29"/>
      <c r="D19" s="30" t="s">
        <v>35</v>
      </c>
      <c r="E19" s="31"/>
      <c r="F19" s="29"/>
      <c r="G19" s="30" t="s">
        <v>160</v>
      </c>
      <c r="H19" s="31"/>
      <c r="I19" s="29"/>
    </row>
    <row r="20" spans="1:10" x14ac:dyDescent="0.2">
      <c r="A20" s="32" t="s">
        <v>29</v>
      </c>
      <c r="B20" s="33">
        <v>1557162</v>
      </c>
      <c r="C20" s="29"/>
      <c r="D20" s="32" t="s">
        <v>32</v>
      </c>
      <c r="E20" s="33">
        <f>+D14</f>
        <v>15542476</v>
      </c>
      <c r="F20" s="29"/>
      <c r="G20" s="32" t="s">
        <v>29</v>
      </c>
      <c r="H20" s="33">
        <f>+I17</f>
        <v>804818</v>
      </c>
      <c r="I20" s="50"/>
    </row>
    <row r="21" spans="1:10" x14ac:dyDescent="0.2">
      <c r="A21" s="32" t="s">
        <v>30</v>
      </c>
      <c r="B21" s="33">
        <v>7040961</v>
      </c>
      <c r="C21" s="29"/>
      <c r="D21" s="32" t="s">
        <v>31</v>
      </c>
      <c r="E21" s="33">
        <f>+GETPIVOTDATA("spent",'BILAN MARS17'!$A$3)</f>
        <v>11183504</v>
      </c>
      <c r="F21" s="29"/>
      <c r="G21" s="32" t="s">
        <v>30</v>
      </c>
      <c r="H21" s="33">
        <f>+J15</f>
        <v>6352277</v>
      </c>
      <c r="I21" s="50"/>
    </row>
    <row r="22" spans="1:10" x14ac:dyDescent="0.2">
      <c r="A22" s="34" t="s">
        <v>23</v>
      </c>
      <c r="B22" s="35">
        <f>+B20+B21</f>
        <v>8598123</v>
      </c>
      <c r="C22" s="29"/>
      <c r="D22" s="34"/>
      <c r="E22" s="35">
        <f>+E20-E21</f>
        <v>4358972</v>
      </c>
      <c r="F22" s="29"/>
      <c r="G22" s="34" t="s">
        <v>23</v>
      </c>
      <c r="H22" s="35">
        <f>+H20+H21</f>
        <v>7157095</v>
      </c>
      <c r="I22" s="50"/>
      <c r="J22" s="8" t="s">
        <v>5</v>
      </c>
    </row>
    <row r="23" spans="1:10" x14ac:dyDescent="0.2">
      <c r="A23" s="29"/>
      <c r="B23" s="29"/>
      <c r="C23" s="29"/>
      <c r="D23" s="29"/>
      <c r="E23" s="29"/>
      <c r="F23" s="29"/>
      <c r="G23" s="29"/>
      <c r="H23" s="29"/>
      <c r="I23" s="29"/>
    </row>
    <row r="24" spans="1:10" x14ac:dyDescent="0.2">
      <c r="A24" s="29" t="s">
        <v>33</v>
      </c>
      <c r="B24" s="29">
        <f>+B22+E22</f>
        <v>12957095</v>
      </c>
      <c r="C24" s="29"/>
      <c r="D24" s="29"/>
      <c r="E24" s="29"/>
      <c r="F24" s="29"/>
      <c r="G24" s="29"/>
      <c r="H24" s="29"/>
      <c r="I24" s="29"/>
    </row>
    <row r="25" spans="1:10" x14ac:dyDescent="0.2">
      <c r="A25" s="29" t="s">
        <v>34</v>
      </c>
      <c r="B25" s="29">
        <f>+H22</f>
        <v>7157095</v>
      </c>
      <c r="C25" s="29"/>
      <c r="D25" s="29"/>
      <c r="E25" s="29"/>
      <c r="F25" s="29"/>
      <c r="G25" s="29"/>
      <c r="H25" s="29"/>
      <c r="I25" s="29"/>
    </row>
    <row r="26" spans="1:10" x14ac:dyDescent="0.2">
      <c r="A26" s="29" t="s">
        <v>24</v>
      </c>
      <c r="B26" s="29">
        <f>+B24-B25</f>
        <v>5800000</v>
      </c>
      <c r="C26" s="29"/>
      <c r="D26" s="29"/>
      <c r="E26" s="29"/>
      <c r="F26" s="29"/>
      <c r="G26" s="29"/>
      <c r="H26" s="29"/>
      <c r="I26" s="29"/>
    </row>
    <row r="27" spans="1:10" x14ac:dyDescent="0.2">
      <c r="A27" s="29"/>
      <c r="B27" s="29"/>
      <c r="C27" s="29"/>
      <c r="D27" s="29"/>
      <c r="E27" s="29"/>
      <c r="F27" s="29" t="s">
        <v>5</v>
      </c>
      <c r="G27" s="29"/>
      <c r="H27" s="29"/>
      <c r="I27" s="29"/>
    </row>
    <row r="28" spans="1:10" x14ac:dyDescent="0.2">
      <c r="A28" s="29"/>
      <c r="B28" s="29"/>
      <c r="C28" s="29"/>
      <c r="D28" s="29"/>
      <c r="E28" s="29"/>
      <c r="F28" s="29"/>
      <c r="G28" s="29"/>
      <c r="H28" s="29"/>
      <c r="I28" s="29"/>
    </row>
    <row r="29" spans="1:10" x14ac:dyDescent="0.2">
      <c r="A29" s="29"/>
      <c r="B29" s="29"/>
      <c r="C29" s="29"/>
      <c r="D29" s="29"/>
      <c r="E29" s="29"/>
      <c r="F29" s="29"/>
      <c r="G29" s="29"/>
      <c r="H29" s="29"/>
      <c r="I29" s="29"/>
    </row>
    <row r="30" spans="1:10" x14ac:dyDescent="0.2">
      <c r="A30" s="29"/>
      <c r="B30" s="29"/>
      <c r="C30" s="29"/>
      <c r="D30" s="29"/>
      <c r="E30" s="29"/>
      <c r="F30" s="29"/>
      <c r="G30" s="29"/>
      <c r="H30" s="29"/>
      <c r="I30" s="29"/>
    </row>
    <row r="31" spans="1:10" x14ac:dyDescent="0.2">
      <c r="A31" s="29"/>
      <c r="B31" s="29"/>
      <c r="C31" s="29"/>
      <c r="D31" s="29"/>
      <c r="E31" s="29"/>
      <c r="F31" s="29"/>
      <c r="G31" s="29"/>
      <c r="H31" s="29"/>
      <c r="I31" s="29"/>
    </row>
  </sheetData>
  <pageMargins left="0.7" right="0.7" top="0.75" bottom="0.75" header="0.3" footer="0.3"/>
  <pageSetup paperSize="9" orientation="portrait" horizontalDpi="4294967293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BILAN MARS17</vt:lpstr>
      <vt:lpstr>DATAMARS17</vt:lpstr>
      <vt:lpstr>RECAPMARS17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 Salf</dc:creator>
  <cp:lastModifiedBy>Cécile</cp:lastModifiedBy>
  <cp:lastPrinted>2017-03-03T12:25:32Z</cp:lastPrinted>
  <dcterms:created xsi:type="dcterms:W3CDTF">2016-04-25T11:19:09Z</dcterms:created>
  <dcterms:modified xsi:type="dcterms:W3CDTF">2017-04-21T15:36:28Z</dcterms:modified>
</cp:coreProperties>
</file>