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025"/>
  </bookViews>
  <sheets>
    <sheet name="BILANMAI17" sheetId="3" r:id="rId1"/>
    <sheet name="Individuel" sheetId="5" r:id="rId2"/>
    <sheet name="DATAMAI17" sheetId="1" r:id="rId3"/>
    <sheet name="RECAPMAI17" sheetId="4" r:id="rId4"/>
  </sheets>
  <definedNames>
    <definedName name="_xlnm._FilterDatabase" localSheetId="2" hidden="1">DATAMAI17!$A$1:$I$102</definedName>
  </definedNames>
  <calcPr calcId="14562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H9" i="4" l="1"/>
  <c r="D12" i="4"/>
  <c r="E12" i="4"/>
  <c r="F12" i="4" l="1"/>
  <c r="J12" i="4" s="1"/>
  <c r="C9" i="4" l="1"/>
  <c r="B24" i="4"/>
  <c r="D18" i="4"/>
  <c r="H22" i="4"/>
  <c r="J2" i="4" l="1"/>
  <c r="G7" i="4"/>
  <c r="G9" i="4" l="1"/>
  <c r="E23" i="4" s="1"/>
  <c r="I18" i="4"/>
  <c r="F9" i="4" l="1"/>
  <c r="E9" i="4" l="1"/>
  <c r="J6" i="4"/>
  <c r="D9" i="4"/>
  <c r="R23" i="1" l="1"/>
  <c r="J11" i="4" l="1"/>
  <c r="E22" i="4"/>
  <c r="C15" i="4" l="1"/>
  <c r="C16" i="4" s="1"/>
  <c r="F15" i="4"/>
  <c r="F16" i="4" s="1"/>
  <c r="I9" i="4" l="1"/>
  <c r="I15" i="4"/>
  <c r="H15" i="4"/>
  <c r="G15" i="4"/>
  <c r="D15" i="4"/>
  <c r="E21" i="4" s="1"/>
  <c r="E24" i="4" s="1"/>
  <c r="B26" i="4" s="1"/>
  <c r="J13" i="4"/>
  <c r="J14" i="4"/>
  <c r="G16" i="4" l="1"/>
  <c r="D16" i="4"/>
  <c r="H21" i="4"/>
  <c r="I16" i="4"/>
  <c r="H16" i="4"/>
  <c r="J5" i="4"/>
  <c r="J4" i="4"/>
  <c r="J3" i="4"/>
  <c r="J9" i="4" s="1"/>
  <c r="H23" i="4" s="1"/>
  <c r="J15" i="4"/>
  <c r="E15" i="4"/>
  <c r="E16" i="4" s="1"/>
  <c r="H24" i="4" l="1"/>
  <c r="B27" i="4" s="1"/>
  <c r="B28" i="4" s="1"/>
  <c r="J16" i="4"/>
</calcChain>
</file>

<file path=xl/sharedStrings.xml><?xml version="1.0" encoding="utf-8"?>
<sst xmlns="http://schemas.openxmlformats.org/spreadsheetml/2006/main" count="806" uniqueCount="236">
  <si>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</si>
  <si>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</si>
  <si>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</si>
  <si>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</si>
  <si>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</si>
  <si>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</si>
  <si>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</si>
  <si>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</si>
  <si>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</si>
  <si>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</si>
  <si>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>oui</t>
  </si>
  <si>
    <t xml:space="preserve"> </t>
  </si>
  <si>
    <t>Transport</t>
  </si>
  <si>
    <t>AH</t>
  </si>
  <si>
    <t>Michel</t>
  </si>
  <si>
    <t>Services</t>
  </si>
  <si>
    <t>Transfer fees</t>
  </si>
  <si>
    <t>Rent &amp; Utilities</t>
  </si>
  <si>
    <t>Internet</t>
  </si>
  <si>
    <t>Travel subsistence</t>
  </si>
  <si>
    <t>Bonus</t>
  </si>
  <si>
    <t>Étiquettes de lignes</t>
  </si>
  <si>
    <t>Somme de spent</t>
  </si>
  <si>
    <t>Total général</t>
  </si>
  <si>
    <t>Étiquettes de colonnes</t>
  </si>
  <si>
    <t>(vide)</t>
  </si>
  <si>
    <t>Département</t>
  </si>
  <si>
    <t>Balance</t>
  </si>
  <si>
    <t>TOTAL BANQUES</t>
  </si>
  <si>
    <t>total</t>
  </si>
  <si>
    <t>Difference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</si>
  <si>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</si>
  <si>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</si>
  <si>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</si>
  <si>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</si>
  <si>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</si>
  <si>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</si>
  <si>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</si>
  <si>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</si>
  <si>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</si>
  <si>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</si>
  <si>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</si>
  <si>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SGBS-014009815191-69</t>
  </si>
  <si>
    <t>Cécile</t>
  </si>
  <si>
    <t>Charlotte</t>
  </si>
  <si>
    <t>Management</t>
  </si>
  <si>
    <t>Personnel</t>
  </si>
  <si>
    <t>Cash book</t>
  </si>
  <si>
    <t>TOTAL CAISSE</t>
  </si>
  <si>
    <t>TOTAL GENERAL</t>
  </si>
  <si>
    <t>Office Materials</t>
  </si>
  <si>
    <t>SGBS</t>
  </si>
  <si>
    <t>Transport michel semaines (5jrs)</t>
  </si>
  <si>
    <t>Bank charges</t>
  </si>
  <si>
    <t>BONDERMAN 7</t>
  </si>
  <si>
    <t>Transport michel Courses/Buro-senelec-Orange-bureau</t>
  </si>
  <si>
    <t xml:space="preserve">02/05/SALF06FAH </t>
  </si>
  <si>
    <t>Transport Retour ville/Buro-orange-buro</t>
  </si>
  <si>
    <t>Abonnement Orange/Internet Bureau</t>
  </si>
  <si>
    <t>Prestation Travaux menuiserie</t>
  </si>
  <si>
    <t>Facture de Ménage/Avril 17</t>
  </si>
  <si>
    <t>Frais wari/envoi à PALF Congo</t>
  </si>
  <si>
    <t xml:space="preserve">02/05/SALF06F01 </t>
  </si>
  <si>
    <t xml:space="preserve">03/05/SALF06F03 </t>
  </si>
  <si>
    <t xml:space="preserve">03/05/SALF06F04 </t>
  </si>
  <si>
    <t xml:space="preserve">Rent &amp; Utilities </t>
  </si>
  <si>
    <t xml:space="preserve">03/05/SALF06FAH </t>
  </si>
  <si>
    <t>Transport Retour ville/Buro-sgbs-buro</t>
  </si>
  <si>
    <t xml:space="preserve">04/05/SALF06FAH </t>
  </si>
  <si>
    <t>Transport/Buro-senelec-sde-ville-buro</t>
  </si>
  <si>
    <t>Transport Menuisier/Buro-sgbs-buro</t>
  </si>
  <si>
    <t>Transport Aller/Retour/Buro-ville-buro/Achat Office/Matérials</t>
  </si>
  <si>
    <t xml:space="preserve">05/05/SALF02FAH </t>
  </si>
  <si>
    <t>Achat Papeterie Bureau</t>
  </si>
  <si>
    <t xml:space="preserve">05/05/SALF02F05 </t>
  </si>
  <si>
    <t>Achat Matériel Cuisine  Bureau</t>
  </si>
  <si>
    <t>Achat Produits de Ménage Bureau</t>
  </si>
  <si>
    <t>seeddo 2iéme quinzaine Avril 17</t>
  </si>
  <si>
    <t>Transport/buro-isra-buro</t>
  </si>
  <si>
    <t xml:space="preserve">05/05/SALF06FAH </t>
  </si>
  <si>
    <t>Achat divers matériel pour extension réseau internet bureau</t>
  </si>
  <si>
    <t xml:space="preserve">Bonus déménagement </t>
  </si>
  <si>
    <t>Lucas</t>
  </si>
  <si>
    <t>Transport/Buro-senelec-sgbs-buro</t>
  </si>
  <si>
    <t>Solde menuiserie Confection Tableau d'Affichage/1iére phase</t>
  </si>
  <si>
    <t xml:space="preserve">06/05/SALF06FAH </t>
  </si>
  <si>
    <t>Transport michel Courses/Maison-aéroport-bureau-Maison</t>
  </si>
  <si>
    <t>USWFS EAGLE 3</t>
  </si>
  <si>
    <t>Achat chaussures bureau</t>
  </si>
  <si>
    <t>Achat plaque electrique/Cuisine bureau</t>
  </si>
  <si>
    <t>Transportmaison-aéroport-buro</t>
  </si>
  <si>
    <t>Transport/Retour matériel Capture</t>
  </si>
  <si>
    <t>Transport Aller/Retour/ville-ville-buro-maison</t>
  </si>
  <si>
    <t>Transportmaison--buro-money gramm-buro</t>
  </si>
  <si>
    <t>paiement caution sénélec</t>
  </si>
  <si>
    <t xml:space="preserve">07/05/SALF06FAH </t>
  </si>
  <si>
    <t xml:space="preserve">08/05/SALF06FAH </t>
  </si>
  <si>
    <t xml:space="preserve">09/05/SALF06FAH </t>
  </si>
  <si>
    <t>Prestation Travaux/Extension Réseau Internet</t>
  </si>
  <si>
    <t>Transportmaison-mairie -bureau</t>
  </si>
  <si>
    <t>Transportmaison-aéroport -bureau</t>
  </si>
  <si>
    <t xml:space="preserve">11/05/SALF06FAH </t>
  </si>
  <si>
    <t xml:space="preserve">12/05/SALF06FAH </t>
  </si>
  <si>
    <t xml:space="preserve">15/05/SALF06FAH </t>
  </si>
  <si>
    <t>Transport -Maison-Inspection du travail-Bureau</t>
  </si>
  <si>
    <t>Main d'œuvre Electricien</t>
  </si>
  <si>
    <t xml:space="preserve">16/05/SALF06FAH </t>
  </si>
  <si>
    <t>Bonus pour diverses prestation-comptabilité-informatique</t>
  </si>
  <si>
    <t>Achat diverses portes clés</t>
  </si>
  <si>
    <t>Transport-buro-sgbs-agence loc-aéroport -maison</t>
  </si>
  <si>
    <t>Flight</t>
  </si>
  <si>
    <t>Pose et installation coffre+installation caméra</t>
  </si>
  <si>
    <t xml:space="preserve">02/05/SALF06F02 </t>
  </si>
  <si>
    <t xml:space="preserve">05/05/SALF02F06 </t>
  </si>
  <si>
    <t xml:space="preserve">05/05/SALF02F07 </t>
  </si>
  <si>
    <t xml:space="preserve">05/05/SALF02F08 </t>
  </si>
  <si>
    <t xml:space="preserve">05/05/SALF02F09 </t>
  </si>
  <si>
    <t xml:space="preserve">05/05/SALF02F10 </t>
  </si>
  <si>
    <t xml:space="preserve">05/05/SALF06F11 </t>
  </si>
  <si>
    <t xml:space="preserve">05/05/SALF02F12 </t>
  </si>
  <si>
    <t xml:space="preserve">05/05/SALF06F13 </t>
  </si>
  <si>
    <t xml:space="preserve">05/05/SALF06F14 </t>
  </si>
  <si>
    <t xml:space="preserve"> Confection Tableau d'Affichage/bureau comptable</t>
  </si>
  <si>
    <t xml:space="preserve">06/05/SALF06F15 </t>
  </si>
  <si>
    <t xml:space="preserve">06/05/SALF06F16 </t>
  </si>
  <si>
    <t xml:space="preserve">09/05/SALF06F17 </t>
  </si>
  <si>
    <t xml:space="preserve">09/05/SALF06F18 </t>
  </si>
  <si>
    <t>09/05/SALF06F19</t>
  </si>
  <si>
    <t xml:space="preserve">16/05/SALF02F20 </t>
  </si>
  <si>
    <t xml:space="preserve">16/05/SALF02F21 </t>
  </si>
  <si>
    <t xml:space="preserve">16/05/SALF02F22 </t>
  </si>
  <si>
    <t xml:space="preserve">16/05/SALF02F23 </t>
  </si>
  <si>
    <t xml:space="preserve">17/05/SALF06FAH </t>
  </si>
  <si>
    <t>17/05/SALF06F24</t>
  </si>
  <si>
    <t xml:space="preserve">18/05/SALF06F25 </t>
  </si>
  <si>
    <t xml:space="preserve">18/05/SALF06F26 </t>
  </si>
  <si>
    <t xml:space="preserve">16/05/SALF02F19bis </t>
  </si>
  <si>
    <t>05/05/SALF06F10bis</t>
  </si>
  <si>
    <t>Main d'œuvre Electricien/Bounama keita</t>
  </si>
  <si>
    <t xml:space="preserve">22/05/SALF01F27 </t>
  </si>
  <si>
    <t xml:space="preserve">22/05/SALF06F29 </t>
  </si>
  <si>
    <t xml:space="preserve">22/05/SALF02F28 </t>
  </si>
  <si>
    <t>Salaire Charlotte mai 2017</t>
  </si>
  <si>
    <t xml:space="preserve">22/05/SALF01F30 </t>
  </si>
  <si>
    <t xml:space="preserve">22/05/SALF01F31 </t>
  </si>
  <si>
    <t xml:space="preserve">22/05/SALF01F32 </t>
  </si>
  <si>
    <t>Bonus indemnité pour ménage charlotte mai 2017</t>
  </si>
  <si>
    <t>Bonus indemnité pour ménage cécile avril 2017</t>
  </si>
  <si>
    <t>Bonus logement +indemnité de chéreté de la vie mai 2017</t>
  </si>
  <si>
    <t>Salaire Cécile mai 2017</t>
  </si>
  <si>
    <t>22/05/SALF02F33</t>
  </si>
  <si>
    <t>22/05/SALF02F34</t>
  </si>
  <si>
    <t>22/05/SALF02F35</t>
  </si>
  <si>
    <t>22/05/SALF06F36</t>
  </si>
  <si>
    <t>Transport-buro- sgbs-orange -maison</t>
  </si>
  <si>
    <t xml:space="preserve">22/05/SALF06FAH </t>
  </si>
  <si>
    <t xml:space="preserve">23/05/SALF06FAH </t>
  </si>
  <si>
    <t>Transport-maison-sde-bureau</t>
  </si>
  <si>
    <t xml:space="preserve">Confection à la menuiserie tringles rideaux pr nveaux bureau </t>
  </si>
  <si>
    <t>23/05/SALF02F37</t>
  </si>
  <si>
    <t>Achat rideaux pour nouveau bureau</t>
  </si>
  <si>
    <t>23/05/SALF02F38</t>
  </si>
  <si>
    <t>complément par chéque Salaire Cécile mai 2017</t>
  </si>
  <si>
    <t xml:space="preserve">22/05/SALF06F36 </t>
  </si>
  <si>
    <t>complément par éspéce Salaire Michel mai 2017</t>
  </si>
  <si>
    <t>Bonus indemnité pour ménage cécile mai 2017</t>
  </si>
  <si>
    <t xml:space="preserve">Food allowance-Nicolas </t>
  </si>
  <si>
    <t>Nicolas</t>
  </si>
  <si>
    <t>23/05/SALF06F39</t>
  </si>
  <si>
    <t>23/05/SALF06F40</t>
  </si>
  <si>
    <t>23/05/SALF06F41</t>
  </si>
  <si>
    <t>Transport-buro- inspection-orange -maison</t>
  </si>
  <si>
    <t xml:space="preserve">24/05/SALF06FAH </t>
  </si>
  <si>
    <t xml:space="preserve">26/05/SALF06FAH </t>
  </si>
  <si>
    <t>Transport-maison- impot -bureau</t>
  </si>
  <si>
    <t>Transport-buro- orange -bureau</t>
  </si>
  <si>
    <t>26/05/SALF06F42</t>
  </si>
  <si>
    <t>internet consommation mois mars 2017/pr régularisation</t>
  </si>
  <si>
    <t>internet consommation mois avril 2017/échéance</t>
  </si>
  <si>
    <t>Main d'œuvre Menuisier/lamine sow</t>
  </si>
  <si>
    <t>Transport-buro-gondelier -buro</t>
  </si>
  <si>
    <t>Achat repas / pr team recrutement</t>
  </si>
  <si>
    <t>Team Building</t>
  </si>
  <si>
    <t xml:space="preserve">24/05/SALF02FAH </t>
  </si>
  <si>
    <t>Transport-maison-gondelier -aéroport</t>
  </si>
  <si>
    <t xml:space="preserve">25/05/SALF02FAH </t>
  </si>
  <si>
    <t xml:space="preserve">26/05/SALF02FAH </t>
  </si>
  <si>
    <t xml:space="preserve">30/05/SALF06FAH </t>
  </si>
  <si>
    <t>Transport-maison-sgbs-bureau</t>
  </si>
  <si>
    <t>Transport-bureau-Agence de Location-bureau</t>
  </si>
  <si>
    <t xml:space="preserve">27/05/SALF02FAH </t>
  </si>
  <si>
    <t>frais  édition extrait compte</t>
  </si>
  <si>
    <t>24/05/SALF02F41BIS</t>
  </si>
  <si>
    <t>25/05/SALF02F42BIS</t>
  </si>
  <si>
    <t xml:space="preserve">26/05/SALF02F43BIS </t>
  </si>
  <si>
    <t xml:space="preserve">27/05/SALF02F44 </t>
  </si>
  <si>
    <t xml:space="preserve">29/05/SALF06F45 </t>
  </si>
  <si>
    <t>29/05/SALF02F46</t>
  </si>
  <si>
    <t>30/05/SALF02F47</t>
  </si>
  <si>
    <t xml:space="preserve">31/05/SALF06FAH </t>
  </si>
  <si>
    <t>Transport-maison-inspection-bureau</t>
  </si>
  <si>
    <t>Transport-bureau-iministére-bureau</t>
  </si>
  <si>
    <t>Transport-bureau-sgbs-bureau</t>
  </si>
  <si>
    <t xml:space="preserve">31/05/SALF01FAH </t>
  </si>
  <si>
    <t>Achat divers matériel et fourniture de  bureau</t>
  </si>
  <si>
    <t xml:space="preserve"> 01/05/2017</t>
  </si>
  <si>
    <t>Bonus indemnité pour ménage charlotte avril 2017</t>
  </si>
  <si>
    <t>Solde comptable au 01/05/2017</t>
  </si>
  <si>
    <t>Solde comptable au 31/05/2017</t>
  </si>
  <si>
    <t>²</t>
  </si>
  <si>
    <t xml:space="preserve">  </t>
  </si>
  <si>
    <t>CCU</t>
  </si>
  <si>
    <t>Transport enquêteur 01/pour teste</t>
  </si>
  <si>
    <t>Transport enquêteur 02/pour test</t>
  </si>
  <si>
    <t>Telephone</t>
  </si>
  <si>
    <t>17/05/SALF01F24 bis</t>
  </si>
  <si>
    <t>Achat billet d'avion Cécile /France</t>
  </si>
  <si>
    <t>consommation eau ancien bureau</t>
  </si>
  <si>
    <t>Achat  Carte crédit /charlotte</t>
  </si>
  <si>
    <t>Contribution Carburant pr groupe electrogéne/bureau</t>
  </si>
  <si>
    <t>Transport maison-senelec-agence locat°-yasser-Arati</t>
  </si>
  <si>
    <t>Salaire Miche par chéque mai 2017</t>
  </si>
  <si>
    <t>PRÊT EAGLE CI</t>
  </si>
  <si>
    <t>Retrait appro Caisse</t>
  </si>
  <si>
    <t>Transfert à EAGLE CI</t>
  </si>
  <si>
    <t>Total Avances</t>
  </si>
  <si>
    <t>Prêt CI</t>
  </si>
  <si>
    <t>Reglement IPRES 1er Trimestre 2017</t>
  </si>
  <si>
    <t>25/04/SALF06F21</t>
  </si>
  <si>
    <t>Rembours Prêt CI</t>
  </si>
  <si>
    <t>Equipment</t>
  </si>
  <si>
    <t>Main d'œuvre et transport</t>
  </si>
  <si>
    <t>Achat chauffe Eau</t>
  </si>
  <si>
    <t xml:space="preserve">18/05/SALF06F26bis </t>
  </si>
  <si>
    <t xml:space="preserve">Achat Refrigérateur Astech Bar FB 110 </t>
  </si>
  <si>
    <t>USFWS EAGLE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</si>
</sst>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65" fontId="3" fillId="0" borderId="4" xfId="1" applyNumberFormat="1" applyFont="1" applyBorder="1"/>
    <xf numFmtId="14" fontId="4" fillId="3" borderId="4" xfId="2" applyNumberFormat="1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3" fillId="0" borderId="0" xfId="0" applyFont="1"/>
    <xf numFmtId="164" fontId="5" fillId="0" borderId="4" xfId="0" applyNumberFormat="1" applyFont="1" applyBorder="1" applyAlignment="1">
      <alignment horizontal="left"/>
    </xf>
    <xf numFmtId="164" fontId="5" fillId="0" borderId="4" xfId="0" applyNumberFormat="1" applyFont="1" applyBorder="1"/>
    <xf numFmtId="165" fontId="4" fillId="4" borderId="4" xfId="3" applyNumberFormat="1" applyFont="1" applyFill="1" applyBorder="1"/>
    <xf numFmtId="165" fontId="4" fillId="0" borderId="4" xfId="3" applyNumberFormat="1" applyFont="1" applyFill="1" applyBorder="1"/>
    <xf numFmtId="14" fontId="3" fillId="5" borderId="4" xfId="4" applyNumberFormat="1" applyFont="1" applyFill="1" applyBorder="1"/>
    <xf numFmtId="164" fontId="3" fillId="5" borderId="4" xfId="4" applyNumberFormat="1" applyFont="1" applyFill="1" applyBorder="1"/>
    <xf numFmtId="165" fontId="3" fillId="5" borderId="4" xfId="3" applyNumberFormat="1" applyFont="1" applyFill="1" applyBorder="1"/>
    <xf numFmtId="43" fontId="3" fillId="5" borderId="4" xfId="1" applyFont="1" applyFill="1" applyBorder="1"/>
    <xf numFmtId="165" fontId="4" fillId="5" borderId="4" xfId="3" applyNumberFormat="1" applyFont="1" applyFill="1" applyBorder="1"/>
    <xf numFmtId="14" fontId="3" fillId="6" borderId="0" xfId="4" applyNumberFormat="1" applyFont="1" applyFill="1" applyBorder="1"/>
    <xf numFmtId="165" fontId="3" fillId="6" borderId="0" xfId="3" applyNumberFormat="1" applyFont="1" applyFill="1" applyBorder="1"/>
    <xf numFmtId="43" fontId="3" fillId="6" borderId="0" xfId="3" applyNumberFormat="1" applyFont="1" applyFill="1" applyBorder="1"/>
    <xf numFmtId="43" fontId="3" fillId="2" borderId="4" xfId="3" applyNumberFormat="1" applyFont="1" applyFill="1" applyBorder="1"/>
    <xf numFmtId="165" fontId="6" fillId="6" borderId="0" xfId="3" applyNumberFormat="1" applyFont="1" applyFill="1" applyBorder="1" applyAlignment="1">
      <alignment horizontal="center" vertical="center"/>
    </xf>
    <xf numFmtId="166" fontId="3" fillId="6" borderId="0" xfId="3" applyNumberFormat="1" applyFont="1" applyFill="1" applyBorder="1"/>
    <xf numFmtId="0" fontId="5" fillId="7" borderId="0" xfId="4" applyFont="1" applyFill="1"/>
    <xf numFmtId="43" fontId="4" fillId="0" borderId="0" xfId="3" applyNumberFormat="1" applyFont="1"/>
    <xf numFmtId="167" fontId="5" fillId="0" borderId="5" xfId="4" applyNumberFormat="1" applyFont="1" applyBorder="1"/>
    <xf numFmtId="167" fontId="5" fillId="0" borderId="6" xfId="4" applyNumberFormat="1" applyFont="1" applyBorder="1"/>
    <xf numFmtId="43" fontId="3" fillId="6" borderId="6" xfId="3" applyNumberFormat="1" applyFont="1" applyFill="1" applyBorder="1"/>
    <xf numFmtId="165" fontId="3" fillId="0" borderId="0" xfId="1" applyNumberFormat="1" applyFont="1"/>
    <xf numFmtId="165" fontId="3" fillId="0" borderId="7" xfId="1" applyNumberFormat="1" applyFont="1" applyBorder="1"/>
    <xf numFmtId="165" fontId="3" fillId="0" borderId="8" xfId="1" applyNumberFormat="1" applyFont="1" applyBorder="1"/>
    <xf numFmtId="165" fontId="3" fillId="0" borderId="9" xfId="1" applyNumberFormat="1" applyFont="1" applyBorder="1"/>
    <xf numFmtId="165" fontId="3" fillId="0" borderId="10" xfId="1" applyNumberFormat="1" applyFont="1" applyBorder="1"/>
    <xf numFmtId="165" fontId="3" fillId="0" borderId="11" xfId="1" applyNumberFormat="1" applyFont="1" applyBorder="1"/>
    <xf numFmtId="165" fontId="3" fillId="0" borderId="12" xfId="1" applyNumberFormat="1" applyFont="1" applyBorder="1"/>
    <xf numFmtId="43" fontId="4" fillId="0" borderId="13" xfId="3" applyNumberFormat="1" applyFont="1" applyBorder="1"/>
    <xf numFmtId="43" fontId="3" fillId="6" borderId="14" xfId="3" applyNumberFormat="1" applyFont="1" applyFill="1" applyBorder="1"/>
    <xf numFmtId="14" fontId="3" fillId="6" borderId="7" xfId="4" applyNumberFormat="1" applyFont="1" applyFill="1" applyBorder="1"/>
    <xf numFmtId="14" fontId="3" fillId="6" borderId="15" xfId="4" applyNumberFormat="1" applyFont="1" applyFill="1" applyBorder="1"/>
    <xf numFmtId="165" fontId="3" fillId="6" borderId="15" xfId="3" applyNumberFormat="1" applyFont="1" applyFill="1" applyBorder="1"/>
    <xf numFmtId="43" fontId="3" fillId="6" borderId="15" xfId="3" applyNumberFormat="1" applyFont="1" applyFill="1" applyBorder="1"/>
    <xf numFmtId="43" fontId="3" fillId="6" borderId="8" xfId="3" applyNumberFormat="1" applyFont="1" applyFill="1" applyBorder="1"/>
    <xf numFmtId="14" fontId="3" fillId="6" borderId="9" xfId="4" applyNumberFormat="1" applyFont="1" applyFill="1" applyBorder="1"/>
    <xf numFmtId="165" fontId="3" fillId="6" borderId="10" xfId="3" applyNumberFormat="1" applyFont="1" applyFill="1" applyBorder="1"/>
    <xf numFmtId="14" fontId="3" fillId="6" borderId="11" xfId="4" applyNumberFormat="1" applyFont="1" applyFill="1" applyBorder="1"/>
    <xf numFmtId="165" fontId="3" fillId="6" borderId="16" xfId="3" applyNumberFormat="1" applyFont="1" applyFill="1" applyBorder="1"/>
    <xf numFmtId="166" fontId="3" fillId="6" borderId="16" xfId="3" applyNumberFormat="1" applyFont="1" applyFill="1" applyBorder="1"/>
    <xf numFmtId="165" fontId="3" fillId="6" borderId="12" xfId="3" applyNumberFormat="1" applyFont="1" applyFill="1" applyBorder="1"/>
    <xf numFmtId="43" fontId="6" fillId="6" borderId="15" xfId="3" applyFont="1" applyFill="1" applyBorder="1"/>
    <xf numFmtId="165" fontId="3" fillId="0" borderId="0" xfId="1" applyNumberFormat="1" applyFont="1" applyAlignment="1">
      <alignment horizontal="center"/>
    </xf>
    <xf numFmtId="164" fontId="7" fillId="0" borderId="4" xfId="0" applyNumberFormat="1" applyFont="1" applyBorder="1" applyAlignment="1">
      <alignment horizontal="left"/>
    </xf>
    <xf numFmtId="0" fontId="7" fillId="3" borderId="4" xfId="2" applyFont="1" applyFill="1" applyBorder="1" applyAlignment="1">
      <alignment horizontal="center"/>
    </xf>
    <xf numFmtId="165" fontId="6" fillId="0" borderId="9" xfId="1" applyNumberFormat="1" applyFont="1" applyBorder="1"/>
    <xf numFmtId="165" fontId="7" fillId="0" borderId="4" xfId="3" applyNumberFormat="1" applyFont="1" applyFill="1" applyBorder="1"/>
    <xf numFmtId="0" fontId="0" fillId="0" borderId="4" xfId="0" applyNumberFormat="1" applyBorder="1"/>
    <xf numFmtId="0" fontId="0" fillId="0" borderId="4" xfId="0" applyNumberFormat="1" applyFill="1" applyBorder="1"/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165" fontId="9" fillId="6" borderId="0" xfId="3" applyNumberFormat="1" applyFont="1" applyFill="1" applyBorder="1"/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165" fontId="11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2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11" fillId="0" borderId="0" xfId="0" applyFont="1" applyFill="1"/>
    <xf numFmtId="2" fontId="11" fillId="0" borderId="0" xfId="0" applyNumberFormat="1" applyFont="1" applyFill="1"/>
    <xf numFmtId="14" fontId="8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13"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906.400279629626" createdVersion="5" refreshedVersion="5" minRefreshableVersion="3" recordCount="102">
  <cacheSource type="worksheet">
    <worksheetSource ref="A1:G1048576" sheet="DATAMAI17"/>
  </cacheSource>
  <cacheFields count="7">
    <cacheField name="Date" numFmtId="0">
      <sharedItems containsNonDate="0" containsDate="1" containsString="0" containsBlank="1" minDate="2017-05-02T00:00:00" maxDate="2017-06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28">
        <s v="Transport"/>
        <s v="Personnel"/>
        <s v="Internet"/>
        <s v="Services"/>
        <s v="Transfer fees"/>
        <s v="Office Materials"/>
        <s v="Rent &amp; Utilities "/>
        <s v="Flight"/>
        <s v="Bonus"/>
        <s v="Rent &amp; Utilities"/>
        <s v="Telephone"/>
        <s v="Equipment"/>
        <s v="Travel subsistence"/>
        <s v="Bank charges"/>
        <m/>
        <s v=" Jail Visits" u="1"/>
        <s v=" Lawyer fees" u="1"/>
        <s v="TravelExpenses" u="1"/>
        <s v="Trust building" u="1"/>
        <s v="Office Material" u="1"/>
        <s v="Lawyer fees" u="1"/>
        <s v="TravelExpenses " u="1"/>
        <s v=" Trust building" u="1"/>
        <s v=" " u="1"/>
        <s v="Telephon" u="1"/>
        <s v=" Personnel" u="1"/>
        <s v=" Bonus" u="1"/>
        <s v="Transfer fe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3">
        <s v="Office"/>
        <s v="Telephone"/>
        <s v="Management"/>
        <s v="CCU"/>
        <s v="Team Building"/>
        <m/>
        <s v="Operations" u="1"/>
        <s v=" Investigations" u="1"/>
        <s v="Media" u="1"/>
        <s v="Investigations" u="1"/>
        <s v="Legal" u="1"/>
        <s v=" Management" u="1"/>
        <s v="Bonus" u="1"/>
      </sharedItems>
    </cacheField>
    <cacheField name="spent" numFmtId="0">
      <sharedItems containsString="0" containsBlank="1" containsNumber="1" containsInteger="1" minValue="800" maxValue="800000"/>
    </cacheField>
    <cacheField name="nom" numFmtId="0">
      <sharedItems containsBlank="1"/>
    </cacheField>
    <cacheField name="donor" numFmtId="0">
      <sharedItems containsBlank="1" count="9">
        <s v="BONDERMAN 7"/>
        <s v="USWFS EAGLE 3"/>
        <m/>
        <s v="BONDERMAN 5" u="1"/>
        <s v="USFWS EAGLE1" u="1"/>
        <s v="USFWS EAGLE2" u="1"/>
        <s v="BONDERMAN 6" u="1"/>
        <s v="BORNFREE" u="1"/>
        <s v="BONDERMAN 4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us Salf" refreshedDate="42906.400562962961" createdVersion="4" refreshedVersion="5" minRefreshableVersion="3" recordCount="102">
  <cacheSource type="worksheet">
    <worksheetSource ref="A1:I1048576" sheet="DATAMAI17"/>
  </cacheSource>
  <cacheFields count="9">
    <cacheField name="Date" numFmtId="0">
      <sharedItems containsNonDate="0" containsDate="1" containsString="0" containsBlank="1" minDate="2017-05-02T00:00:00" maxDate="2017-06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/>
    </cacheField>
    <cacheField name="spent" numFmtId="0">
      <sharedItems containsString="0" containsBlank="1" containsNumber="1" containsInteger="1" minValue="800" maxValue="800000"/>
    </cacheField>
    <cacheField name="nom" numFmtId="0">
      <sharedItems containsBlank="1" count="22">
        <s v="Michel"/>
        <s v="SGBS"/>
        <s v="Cécile"/>
        <s v="Lucas"/>
        <s v="Charlotte"/>
        <s v="Nicolas"/>
        <m/>
        <s v="E11" u="1"/>
        <s v="Cecile" u="1"/>
        <s v="E2" u="1"/>
        <s v="E4" u="1"/>
        <s v="E6" u="1"/>
        <s v="E8" u="1"/>
        <s v="seynabou" u="1"/>
        <s v="Alioune" u="1"/>
        <s v="Alain" u="1"/>
        <s v="E3" u="1"/>
        <s v="E5" u="1"/>
        <s v="CBAO" u="1"/>
        <s v="E7" u="1"/>
        <s v="Mody" u="1"/>
        <s v="danielle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d v="2017-05-02T00:00:00"/>
    <s v="Transport michel semaines (5jrs)"/>
    <x v="0"/>
    <x v="0"/>
    <n v="12500"/>
    <s v="Michel"/>
    <x v="0"/>
  </r>
  <r>
    <d v="2017-05-02T00:00:00"/>
    <s v="Reglement IPRES 1er Trimestre 2017"/>
    <x v="1"/>
    <x v="0"/>
    <n v="628372"/>
    <s v="SGBS"/>
    <x v="0"/>
  </r>
  <r>
    <d v="2017-05-02T00:00:00"/>
    <s v="Transport michel Courses/Buro-senelec-Orange-bureau"/>
    <x v="0"/>
    <x v="0"/>
    <n v="5000"/>
    <s v="Michel"/>
    <x v="0"/>
  </r>
  <r>
    <d v="2017-05-02T00:00:00"/>
    <s v="Transport Retour ville/Buro-orange-buro"/>
    <x v="0"/>
    <x v="0"/>
    <n v="4000"/>
    <s v="Michel"/>
    <x v="0"/>
  </r>
  <r>
    <d v="2017-05-02T00:00:00"/>
    <s v="Abonnement Orange/Internet Bureau"/>
    <x v="2"/>
    <x v="0"/>
    <n v="43000"/>
    <s v="Michel"/>
    <x v="0"/>
  </r>
  <r>
    <d v="2017-05-02T00:00:00"/>
    <s v="Prestation Travaux menuiserie"/>
    <x v="3"/>
    <x v="0"/>
    <n v="6000"/>
    <s v="Michel"/>
    <x v="0"/>
  </r>
  <r>
    <d v="2017-05-03T00:00:00"/>
    <s v="Facture de Ménage/Avril 17"/>
    <x v="3"/>
    <x v="0"/>
    <n v="41040"/>
    <s v="Michel"/>
    <x v="0"/>
  </r>
  <r>
    <d v="2017-05-03T00:00:00"/>
    <s v="Frais wari/envoi à PALF Congo"/>
    <x v="4"/>
    <x v="0"/>
    <n v="24294"/>
    <s v="Michel"/>
    <x v="0"/>
  </r>
  <r>
    <d v="2017-05-03T00:00:00"/>
    <s v="Transport Retour ville/Buro-sgbs-buro"/>
    <x v="0"/>
    <x v="0"/>
    <n v="4000"/>
    <s v="Michel"/>
    <x v="0"/>
  </r>
  <r>
    <d v="2017-05-04T00:00:00"/>
    <s v="Transport/Buro-senelec-sde-ville-buro"/>
    <x v="0"/>
    <x v="0"/>
    <n v="5000"/>
    <s v="Michel"/>
    <x v="0"/>
  </r>
  <r>
    <d v="2017-05-04T00:00:00"/>
    <s v="Transport Menuisier/Buro-sgbs-buro"/>
    <x v="0"/>
    <x v="0"/>
    <n v="2000"/>
    <s v="Michel"/>
    <x v="0"/>
  </r>
  <r>
    <d v="2017-05-05T00:00:00"/>
    <s v="Transport Aller/Retour/Buro-ville-buro/Achat Office/Matérials"/>
    <x v="0"/>
    <x v="0"/>
    <n v="10000"/>
    <s v="Cécile"/>
    <x v="0"/>
  </r>
  <r>
    <d v="2017-05-05T00:00:00"/>
    <s v="Achat Papeterie Bureau"/>
    <x v="5"/>
    <x v="0"/>
    <n v="25920"/>
    <s v="Cécile"/>
    <x v="0"/>
  </r>
  <r>
    <d v="2017-05-05T00:00:00"/>
    <s v="Achat Matériel Cuisine  Bureau"/>
    <x v="5"/>
    <x v="0"/>
    <n v="67500"/>
    <s v="Cécile"/>
    <x v="0"/>
  </r>
  <r>
    <d v="2017-05-05T00:00:00"/>
    <s v="Achat Produits de Ménage Bureau"/>
    <x v="5"/>
    <x v="0"/>
    <n v="12560"/>
    <s v="Cécile"/>
    <x v="0"/>
  </r>
  <r>
    <d v="2017-05-05T00:00:00"/>
    <s v="Achat Frigo Bureau"/>
    <x v="5"/>
    <x v="0"/>
    <n v="100000"/>
    <s v="Cécile"/>
    <x v="0"/>
  </r>
  <r>
    <d v="2017-05-05T00:00:00"/>
    <s v="seeddo 2iéme quinzaine Avril 17"/>
    <x v="5"/>
    <x v="1"/>
    <n v="175000"/>
    <s v="Cécile"/>
    <x v="0"/>
  </r>
  <r>
    <d v="2017-05-05T00:00:00"/>
    <s v="Transport/buro-isra-buro"/>
    <x v="0"/>
    <x v="0"/>
    <n v="1000"/>
    <s v="Cécile"/>
    <x v="0"/>
  </r>
  <r>
    <d v="2017-05-05T00:00:00"/>
    <s v="Contribution Carburant pr groupe electrogéne/bureau"/>
    <x v="6"/>
    <x v="0"/>
    <n v="15000"/>
    <s v="Cécile"/>
    <x v="0"/>
  </r>
  <r>
    <d v="2017-05-05T00:00:00"/>
    <s v="Transport michel semaines (5jrs)"/>
    <x v="0"/>
    <x v="0"/>
    <n v="12000"/>
    <s v="Michel"/>
    <x v="0"/>
  </r>
  <r>
    <d v="2017-05-05T00:00:00"/>
    <s v="Achat billet d'avion Cécile /France"/>
    <x v="7"/>
    <x v="2"/>
    <n v="547000"/>
    <s v="Michel"/>
    <x v="1"/>
  </r>
  <r>
    <d v="2017-05-05T00:00:00"/>
    <s v="Achat divers matériel pour extension réseau internet bureau"/>
    <x v="2"/>
    <x v="0"/>
    <n v="530000"/>
    <s v="SGBS"/>
    <x v="1"/>
  </r>
  <r>
    <d v="2017-05-05T00:00:00"/>
    <s v="Bonus déménagement "/>
    <x v="8"/>
    <x v="0"/>
    <n v="10000"/>
    <s v="Lucas"/>
    <x v="1"/>
  </r>
  <r>
    <d v="2017-05-05T00:00:00"/>
    <s v="Transport/Buro-senelec-sgbs-buro"/>
    <x v="0"/>
    <x v="0"/>
    <n v="4000"/>
    <s v="Michel"/>
    <x v="1"/>
  </r>
  <r>
    <d v="2017-05-05T00:00:00"/>
    <s v="Transport/Buro-senelec-sgbs-buro"/>
    <x v="0"/>
    <x v="0"/>
    <n v="5000"/>
    <s v="Michel"/>
    <x v="1"/>
  </r>
  <r>
    <d v="2017-05-05T00:00:00"/>
    <s v="Solde menuiserie Confection Tableau d'Affichage/1iére phase"/>
    <x v="5"/>
    <x v="0"/>
    <n v="17000"/>
    <s v="Cécile"/>
    <x v="1"/>
  </r>
  <r>
    <d v="2017-05-05T00:00:00"/>
    <s v=" Confection Tableau d'Affichage/bureau comptable"/>
    <x v="5"/>
    <x v="0"/>
    <n v="17000"/>
    <s v="Cécile"/>
    <x v="1"/>
  </r>
  <r>
    <d v="2017-05-05T00:00:00"/>
    <s v="Transport Aller/Retour/Buro-ville-buro/Achat Office/Matérials"/>
    <x v="0"/>
    <x v="0"/>
    <n v="20000"/>
    <s v="Cécile"/>
    <x v="1"/>
  </r>
  <r>
    <d v="2017-05-06T00:00:00"/>
    <s v="Transport michel Courses/Maison-aéroport-bureau-Maison"/>
    <x v="0"/>
    <x v="0"/>
    <n v="7000"/>
    <s v="Michel"/>
    <x v="1"/>
  </r>
  <r>
    <d v="2017-05-06T00:00:00"/>
    <s v="Achat chaussures bureau"/>
    <x v="5"/>
    <x v="0"/>
    <n v="15000"/>
    <s v="Cécile"/>
    <x v="1"/>
  </r>
  <r>
    <d v="2017-05-06T00:00:00"/>
    <s v="Achat plaque electrique/Cuisine bureau"/>
    <x v="5"/>
    <x v="0"/>
    <n v="49500"/>
    <s v="Cécile"/>
    <x v="0"/>
  </r>
  <r>
    <d v="2017-05-06T00:00:00"/>
    <s v="Transportmaison-aéroport-buro"/>
    <x v="0"/>
    <x v="0"/>
    <n v="5000"/>
    <s v="Michel"/>
    <x v="1"/>
  </r>
  <r>
    <d v="2017-05-06T00:00:00"/>
    <s v="Transport Aller/Retour/ville-ville-buro-maison"/>
    <x v="0"/>
    <x v="0"/>
    <n v="8000"/>
    <s v="Cécile"/>
    <x v="1"/>
  </r>
  <r>
    <d v="2017-05-06T00:00:00"/>
    <s v="Transport/Retour matériel Capture"/>
    <x v="0"/>
    <x v="0"/>
    <n v="5000"/>
    <s v="Cécile"/>
    <x v="1"/>
  </r>
  <r>
    <d v="2017-05-07T00:00:00"/>
    <s v="Transportmaison-aéroport-buro"/>
    <x v="0"/>
    <x v="0"/>
    <n v="5000"/>
    <s v="Michel"/>
    <x v="1"/>
  </r>
  <r>
    <d v="2017-05-08T00:00:00"/>
    <s v="Transportmaison--buro-money gramm-buro"/>
    <x v="0"/>
    <x v="0"/>
    <n v="4000"/>
    <s v="Michel"/>
    <x v="1"/>
  </r>
  <r>
    <d v="2017-05-09T00:00:00"/>
    <s v="Transport maison-senelec-agence locat°-yasser-Arati"/>
    <x v="0"/>
    <x v="0"/>
    <n v="8000"/>
    <s v="Michel"/>
    <x v="1"/>
  </r>
  <r>
    <d v="2017-05-09T00:00:00"/>
    <s v="paiement caution sénélec"/>
    <x v="9"/>
    <x v="0"/>
    <n v="167918"/>
    <s v="Michel"/>
    <x v="1"/>
  </r>
  <r>
    <d v="2017-05-09T00:00:00"/>
    <s v="Achat divers matériel et fourniture de  bureau"/>
    <x v="5"/>
    <x v="0"/>
    <n v="146584"/>
    <s v="Michel"/>
    <x v="1"/>
  </r>
  <r>
    <d v="2017-05-09T00:00:00"/>
    <s v="Prestation Travaux/Extension Réseau Internet"/>
    <x v="3"/>
    <x v="0"/>
    <n v="120000"/>
    <s v="Michel"/>
    <x v="1"/>
  </r>
  <r>
    <d v="2017-05-11T00:00:00"/>
    <s v="Transportmaison-mairie -bureau"/>
    <x v="0"/>
    <x v="0"/>
    <n v="4000"/>
    <s v="Michel"/>
    <x v="1"/>
  </r>
  <r>
    <d v="2017-05-11T00:00:00"/>
    <s v="Main d'œuvre Electricien"/>
    <x v="3"/>
    <x v="0"/>
    <n v="5000"/>
    <s v="Cécile"/>
    <x v="1"/>
  </r>
  <r>
    <d v="2017-05-12T00:00:00"/>
    <s v="Transport -Maison-Inspection du travail-Bureau"/>
    <x v="0"/>
    <x v="0"/>
    <n v="4000"/>
    <s v="Michel"/>
    <x v="1"/>
  </r>
  <r>
    <d v="2017-05-15T00:00:00"/>
    <s v="Transportmaison-aéroport -bureau"/>
    <x v="0"/>
    <x v="0"/>
    <n v="4000"/>
    <s v="Michel"/>
    <x v="1"/>
  </r>
  <r>
    <d v="2017-05-16T00:00:00"/>
    <s v="Main d'œuvre Electricien"/>
    <x v="3"/>
    <x v="0"/>
    <n v="4000"/>
    <s v="Cécile"/>
    <x v="1"/>
  </r>
  <r>
    <d v="2017-05-16T00:00:00"/>
    <s v="Transport michel semaines (5jrs)"/>
    <x v="0"/>
    <x v="0"/>
    <n v="12000"/>
    <s v="Michel"/>
    <x v="1"/>
  </r>
  <r>
    <d v="2017-05-16T00:00:00"/>
    <s v="Main d'œuvre Electricien"/>
    <x v="3"/>
    <x v="0"/>
    <n v="3000"/>
    <s v="Cécile"/>
    <x v="1"/>
  </r>
  <r>
    <d v="2017-05-16T00:00:00"/>
    <s v="Bonus pour diverses prestation-comptabilité-informatique"/>
    <x v="8"/>
    <x v="0"/>
    <n v="80000"/>
    <s v="Lucas"/>
    <x v="1"/>
  </r>
  <r>
    <d v="2017-05-16T00:00:00"/>
    <s v="Achat diverses portes clés"/>
    <x v="5"/>
    <x v="0"/>
    <n v="11800"/>
    <s v="Cécile"/>
    <x v="1"/>
  </r>
  <r>
    <d v="2017-05-17T00:00:00"/>
    <s v="Transport-buro-sgbs-agence loc-aéroport -maison"/>
    <x v="0"/>
    <x v="0"/>
    <n v="7000"/>
    <s v="Michel"/>
    <x v="1"/>
  </r>
  <r>
    <d v="2017-05-17T00:00:00"/>
    <s v="Achat billet d'avion Cécile /France"/>
    <x v="7"/>
    <x v="2"/>
    <n v="460800"/>
    <s v="Michel"/>
    <x v="1"/>
  </r>
  <r>
    <d v="2017-05-17T00:00:00"/>
    <s v="Achat  Carte crédit /charlotte"/>
    <x v="10"/>
    <x v="2"/>
    <n v="10000"/>
    <s v="Charlotte"/>
    <x v="1"/>
  </r>
  <r>
    <d v="2017-05-18T00:00:00"/>
    <s v="Pose et installation coffre+installation caméra"/>
    <x v="3"/>
    <x v="0"/>
    <n v="50000"/>
    <s v="Michel"/>
    <x v="1"/>
  </r>
  <r>
    <d v="2017-05-18T00:00:00"/>
    <s v="Achat chauffe Eau"/>
    <x v="11"/>
    <x v="0"/>
    <n v="90000"/>
    <s v="Michel"/>
    <x v="1"/>
  </r>
  <r>
    <d v="2017-05-18T00:00:00"/>
    <s v="Main d'œuvre et transport"/>
    <x v="3"/>
    <x v="0"/>
    <n v="20000"/>
    <s v="Michel"/>
    <x v="1"/>
  </r>
  <r>
    <d v="2017-05-22T00:00:00"/>
    <s v="Bonus indemnité pour ménage charlotte avril 2017"/>
    <x v="8"/>
    <x v="2"/>
    <n v="60000"/>
    <s v="Charlotte"/>
    <x v="1"/>
  </r>
  <r>
    <d v="2017-05-22T00:00:00"/>
    <s v="Bonus indemnité pour ménage cécile avril 2017"/>
    <x v="8"/>
    <x v="2"/>
    <n v="60000"/>
    <s v="Cécile"/>
    <x v="1"/>
  </r>
  <r>
    <d v="2017-05-22T00:00:00"/>
    <s v="Main d'œuvre Electricien/Bounama keita"/>
    <x v="3"/>
    <x v="0"/>
    <n v="5000"/>
    <s v="Michel"/>
    <x v="1"/>
  </r>
  <r>
    <d v="2017-05-22T00:00:00"/>
    <s v="Salaire Charlotte mai 2017"/>
    <x v="1"/>
    <x v="2"/>
    <n v="800000"/>
    <s v="SGBS"/>
    <x v="1"/>
  </r>
  <r>
    <d v="2017-05-22T00:00:00"/>
    <s v="Bonus logement +indemnité de chéreté de la vie mai 2017"/>
    <x v="8"/>
    <x v="2"/>
    <n v="400000"/>
    <s v="SGBS"/>
    <x v="1"/>
  </r>
  <r>
    <d v="2017-05-22T00:00:00"/>
    <s v="Bonus indemnité pour ménage charlotte mai 2017"/>
    <x v="8"/>
    <x v="2"/>
    <n v="60000"/>
    <s v="SGBS"/>
    <x v="1"/>
  </r>
  <r>
    <d v="2017-05-22T00:00:00"/>
    <s v="Salaire Cécile mai 2017"/>
    <x v="1"/>
    <x v="2"/>
    <n v="350000"/>
    <s v="Cécile"/>
    <x v="1"/>
  </r>
  <r>
    <d v="2017-05-22T00:00:00"/>
    <s v="complément par chéque Salaire Cécile mai 2017"/>
    <x v="1"/>
    <x v="2"/>
    <n v="350000"/>
    <s v="SGBS"/>
    <x v="1"/>
  </r>
  <r>
    <d v="2017-05-22T00:00:00"/>
    <s v="Bonus logement +indemnité de chéreté de la vie mai 2017"/>
    <x v="8"/>
    <x v="2"/>
    <n v="500000"/>
    <s v="SGBS"/>
    <x v="1"/>
  </r>
  <r>
    <d v="2017-05-22T00:00:00"/>
    <s v="Bonus indemnité pour ménage cécile mai 2017"/>
    <x v="8"/>
    <x v="2"/>
    <n v="60000"/>
    <s v="SGBS"/>
    <x v="1"/>
  </r>
  <r>
    <d v="2017-05-22T00:00:00"/>
    <s v="Salaire Miche par chéque mai 2017"/>
    <x v="1"/>
    <x v="0"/>
    <n v="205000"/>
    <s v="SGBS"/>
    <x v="1"/>
  </r>
  <r>
    <d v="2017-05-22T00:00:00"/>
    <s v="complément par éspéce Salaire Michel mai 2017"/>
    <x v="1"/>
    <x v="0"/>
    <n v="75000"/>
    <s v="Michel"/>
    <x v="1"/>
  </r>
  <r>
    <d v="2017-05-22T00:00:00"/>
    <s v="Transport-buro- sgbs-orange -maison"/>
    <x v="0"/>
    <x v="0"/>
    <n v="6000"/>
    <s v="Michel"/>
    <x v="1"/>
  </r>
  <r>
    <d v="2017-05-23T00:00:00"/>
    <s v="Transport-maison-sde-bureau"/>
    <x v="0"/>
    <x v="0"/>
    <n v="4000"/>
    <s v="Michel"/>
    <x v="1"/>
  </r>
  <r>
    <d v="2017-05-23T00:00:00"/>
    <s v="Confection à la menuiserie tringles rideaux pr nveaux bureau "/>
    <x v="5"/>
    <x v="0"/>
    <n v="60000"/>
    <s v="Cécile"/>
    <x v="1"/>
  </r>
  <r>
    <d v="2017-05-23T00:00:00"/>
    <s v="Achat rideaux pour nouveau bureau"/>
    <x v="11"/>
    <x v="0"/>
    <n v="75000"/>
    <s v="Cécile"/>
    <x v="1"/>
  </r>
  <r>
    <d v="2017-05-23T00:00:00"/>
    <s v="Food allowance-Nicolas "/>
    <x v="12"/>
    <x v="3"/>
    <n v="45000"/>
    <s v="Nicolas"/>
    <x v="1"/>
  </r>
  <r>
    <d v="2017-05-23T00:00:00"/>
    <s v="internet consommation mois mars 2017/pr régularisation"/>
    <x v="2"/>
    <x v="0"/>
    <n v="29000"/>
    <s v="Michel"/>
    <x v="1"/>
  </r>
  <r>
    <d v="2017-05-23T00:00:00"/>
    <s v="consommation eau ancien bureau"/>
    <x v="9"/>
    <x v="0"/>
    <n v="800"/>
    <s v="Michel"/>
    <x v="1"/>
  </r>
  <r>
    <d v="2017-05-24T00:00:00"/>
    <s v="Transport-buro- inspection-orange -maison"/>
    <x v="0"/>
    <x v="0"/>
    <n v="5500"/>
    <s v="Michel"/>
    <x v="1"/>
  </r>
  <r>
    <d v="2017-05-24T00:00:00"/>
    <s v="Transport-buro-gondelier -buro"/>
    <x v="0"/>
    <x v="0"/>
    <n v="10000"/>
    <s v="Cécile"/>
    <x v="1"/>
  </r>
  <r>
    <d v="2017-05-24T00:00:00"/>
    <s v="Achat repas / pr team recrutement"/>
    <x v="1"/>
    <x v="4"/>
    <n v="11500"/>
    <s v="Cécile"/>
    <x v="1"/>
  </r>
  <r>
    <d v="2017-05-24T00:00:00"/>
    <s v="Transport-maison-gondelier -aéroport"/>
    <x v="0"/>
    <x v="0"/>
    <n v="10000"/>
    <s v="Cécile"/>
    <x v="1"/>
  </r>
  <r>
    <d v="2017-05-25T00:00:00"/>
    <s v="Transport-buro-gondelier -buro"/>
    <x v="0"/>
    <x v="0"/>
    <n v="10000"/>
    <s v="Cécile"/>
    <x v="1"/>
  </r>
  <r>
    <d v="2017-05-25T00:00:00"/>
    <s v="Transport-maison-gondelier -aéroport"/>
    <x v="0"/>
    <x v="0"/>
    <n v="10000"/>
    <s v="Cécile"/>
    <x v="1"/>
  </r>
  <r>
    <d v="2017-05-25T00:00:00"/>
    <s v="Transport-buro-gondelier -buro"/>
    <x v="0"/>
    <x v="0"/>
    <n v="10000"/>
    <s v="Cécile"/>
    <x v="1"/>
  </r>
  <r>
    <d v="2017-05-25T00:00:00"/>
    <s v="Achat repas / pr team recrutement"/>
    <x v="1"/>
    <x v="4"/>
    <n v="22000"/>
    <s v="Cécile"/>
    <x v="1"/>
  </r>
  <r>
    <d v="2017-05-26T00:00:00"/>
    <s v="Transport-maison- impot -bureau"/>
    <x v="0"/>
    <x v="0"/>
    <n v="4000"/>
    <s v="Michel"/>
    <x v="1"/>
  </r>
  <r>
    <d v="2017-05-26T00:00:00"/>
    <s v="Transport-buro- orange -bureau"/>
    <x v="0"/>
    <x v="0"/>
    <n v="4000"/>
    <s v="Michel"/>
    <x v="1"/>
  </r>
  <r>
    <d v="2017-05-26T00:00:00"/>
    <s v="internet consommation mois avril 2017/échéance"/>
    <x v="2"/>
    <x v="0"/>
    <n v="29000"/>
    <s v="Michel"/>
    <x v="1"/>
  </r>
  <r>
    <d v="2017-05-26T00:00:00"/>
    <s v="Transport-buro-gondelier -buro"/>
    <x v="0"/>
    <x v="0"/>
    <n v="10000"/>
    <s v="Cécile"/>
    <x v="1"/>
  </r>
  <r>
    <d v="2017-05-26T00:00:00"/>
    <s v="Achat repas / pr team recrutement"/>
    <x v="1"/>
    <x v="4"/>
    <n v="16200"/>
    <s v="Cécile"/>
    <x v="1"/>
  </r>
  <r>
    <d v="2017-05-26T00:00:00"/>
    <s v="Transport enquêteur 01/pour teste"/>
    <x v="0"/>
    <x v="0"/>
    <n v="3200"/>
    <s v="Cécile"/>
    <x v="1"/>
  </r>
  <r>
    <d v="2017-05-26T00:00:00"/>
    <s v="Transport enquêteur 02/pour test"/>
    <x v="0"/>
    <x v="0"/>
    <n v="9000"/>
    <s v="Cécile"/>
    <x v="1"/>
  </r>
  <r>
    <d v="2017-05-27T00:00:00"/>
    <s v="Transport-buro-gondelier -buro"/>
    <x v="0"/>
    <x v="0"/>
    <n v="10000"/>
    <s v="Cécile"/>
    <x v="1"/>
  </r>
  <r>
    <d v="2017-05-27T00:00:00"/>
    <s v="Transport enquêteur 01/pour teste"/>
    <x v="0"/>
    <x v="0"/>
    <n v="3500"/>
    <s v="Cécile"/>
    <x v="1"/>
  </r>
  <r>
    <d v="2017-05-27T00:00:00"/>
    <s v="Achat repas / pr team recrutement"/>
    <x v="1"/>
    <x v="4"/>
    <n v="2500"/>
    <s v="Cécile"/>
    <x v="1"/>
  </r>
  <r>
    <d v="2017-05-29T00:00:00"/>
    <s v="Main d'œuvre Menuisier/lamine sow"/>
    <x v="3"/>
    <x v="0"/>
    <n v="10000"/>
    <s v="Michel"/>
    <x v="1"/>
  </r>
  <r>
    <d v="2017-05-29T00:00:00"/>
    <s v="Achat repas / pr team recrutement"/>
    <x v="1"/>
    <x v="4"/>
    <n v="11500"/>
    <s v="Cécile"/>
    <x v="1"/>
  </r>
  <r>
    <d v="2017-05-30T00:00:00"/>
    <s v="Transport-maison-sgbs-bureau"/>
    <x v="0"/>
    <x v="0"/>
    <n v="3000"/>
    <s v="Michel"/>
    <x v="1"/>
  </r>
  <r>
    <d v="2017-05-30T00:00:00"/>
    <s v="Transport-bureau-Agence de Location-bureau"/>
    <x v="0"/>
    <x v="0"/>
    <n v="4000"/>
    <s v="Michel"/>
    <x v="1"/>
  </r>
  <r>
    <d v="2017-05-30T00:00:00"/>
    <s v="Transport michel semaines (5jrs)"/>
    <x v="0"/>
    <x v="0"/>
    <n v="12500"/>
    <s v="Michel"/>
    <x v="1"/>
  </r>
  <r>
    <d v="2017-05-30T00:00:00"/>
    <s v="frais  édition extrait compte"/>
    <x v="13"/>
    <x v="0"/>
    <n v="2925"/>
    <s v="SGBS"/>
    <x v="1"/>
  </r>
  <r>
    <d v="2017-05-31T00:00:00"/>
    <s v="Transport-maison-inspection-bureau"/>
    <x v="0"/>
    <x v="0"/>
    <n v="4000"/>
    <s v="Michel"/>
    <x v="1"/>
  </r>
  <r>
    <d v="2017-05-31T00:00:00"/>
    <s v="Transport-bureau-iministére-bureau"/>
    <x v="0"/>
    <x v="0"/>
    <n v="5000"/>
    <s v="Charlotte"/>
    <x v="1"/>
  </r>
  <r>
    <d v="2017-05-31T00:00:00"/>
    <s v="Transport-bureau-sgbs-bureau"/>
    <x v="0"/>
    <x v="0"/>
    <n v="2000"/>
    <s v="Charlotte"/>
    <x v="1"/>
  </r>
  <r>
    <m/>
    <m/>
    <x v="14"/>
    <x v="5"/>
    <m/>
    <m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2">
  <r>
    <d v="2017-05-02T00:00:00"/>
    <s v="Transport michel semaines (5jrs)"/>
    <s v="Transport"/>
    <s v="Office"/>
    <n v="12500"/>
    <x v="0"/>
    <s v="BONDERMAN 7"/>
    <s v="02/05/SALF06FAH "/>
    <s v="AH"/>
  </r>
  <r>
    <d v="2017-05-02T00:00:00"/>
    <s v="Reglement IPRES 1er Trimestre 2017"/>
    <s v="Personnel"/>
    <s v="Office"/>
    <n v="628372"/>
    <x v="1"/>
    <s v="BONDERMAN 7"/>
    <s v="25/04/SALF06F21"/>
    <s v="oui"/>
  </r>
  <r>
    <d v="2017-05-02T00:00:00"/>
    <s v="Transport michel Courses/Buro-senelec-Orange-bureau"/>
    <s v="Transport"/>
    <s v="Office"/>
    <n v="5000"/>
    <x v="0"/>
    <s v="BONDERMAN 7"/>
    <s v="02/05/SALF06FAH "/>
    <s v="AH"/>
  </r>
  <r>
    <d v="2017-05-02T00:00:00"/>
    <s v="Transport Retour ville/Buro-orange-buro"/>
    <s v="Transport"/>
    <s v="Office"/>
    <n v="4000"/>
    <x v="0"/>
    <s v="BONDERMAN 7"/>
    <s v="02/05/SALF06FAH "/>
    <s v="AH"/>
  </r>
  <r>
    <d v="2017-05-02T00:00:00"/>
    <s v="Abonnement Orange/Internet Bureau"/>
    <s v="Internet"/>
    <s v="Office"/>
    <n v="43000"/>
    <x v="0"/>
    <s v="BONDERMAN 7"/>
    <s v="02/05/SALF06F01 "/>
    <s v="oui"/>
  </r>
  <r>
    <d v="2017-05-02T00:00:00"/>
    <s v="Prestation Travaux menuiserie"/>
    <s v="Services"/>
    <s v="Office"/>
    <n v="6000"/>
    <x v="0"/>
    <s v="BONDERMAN 7"/>
    <s v="02/05/SALF06F02 "/>
    <s v="oui"/>
  </r>
  <r>
    <d v="2017-05-03T00:00:00"/>
    <s v="Facture de Ménage/Avril 17"/>
    <s v="Services"/>
    <s v="Office"/>
    <n v="41040"/>
    <x v="0"/>
    <s v="BONDERMAN 7"/>
    <s v="03/05/SALF06F03 "/>
    <s v="oui"/>
  </r>
  <r>
    <d v="2017-05-03T00:00:00"/>
    <s v="Frais wari/envoi à PALF Congo"/>
    <s v="Transfer fees"/>
    <s v="Office"/>
    <n v="24294"/>
    <x v="0"/>
    <s v="BONDERMAN 7"/>
    <s v="03/05/SALF06F04 "/>
    <s v="oui"/>
  </r>
  <r>
    <d v="2017-05-03T00:00:00"/>
    <s v="Transport Retour ville/Buro-sgbs-buro"/>
    <s v="Transport"/>
    <s v="Office"/>
    <n v="4000"/>
    <x v="0"/>
    <s v="BONDERMAN 7"/>
    <s v="03/05/SALF06FAH "/>
    <s v="AH"/>
  </r>
  <r>
    <d v="2017-05-04T00:00:00"/>
    <s v="Transport/Buro-senelec-sde-ville-buro"/>
    <s v="Transport"/>
    <s v="Office"/>
    <n v="5000"/>
    <x v="0"/>
    <s v="BONDERMAN 7"/>
    <s v="04/05/SALF06FAH "/>
    <s v="AH"/>
  </r>
  <r>
    <d v="2017-05-04T00:00:00"/>
    <s v="Transport Menuisier/Buro-sgbs-buro"/>
    <s v="Transport"/>
    <s v="Office"/>
    <n v="2000"/>
    <x v="0"/>
    <s v="BONDERMAN 7"/>
    <s v="04/05/SALF06FAH "/>
    <s v="AH"/>
  </r>
  <r>
    <d v="2017-05-05T00:00:00"/>
    <s v="Transport Aller/Retour/Buro-ville-buro/Achat Office/Matérials"/>
    <s v="Transport"/>
    <s v="Office"/>
    <n v="10000"/>
    <x v="2"/>
    <s v="BONDERMAN 7"/>
    <s v="05/05/SALF02FAH "/>
    <s v="AH"/>
  </r>
  <r>
    <d v="2017-05-05T00:00:00"/>
    <s v="Achat Papeterie Bureau"/>
    <s v="Office Materials"/>
    <s v="Office"/>
    <n v="25920"/>
    <x v="2"/>
    <s v="BONDERMAN 7"/>
    <s v="05/05/SALF02F05 "/>
    <s v="oui"/>
  </r>
  <r>
    <d v="2017-05-05T00:00:00"/>
    <s v="Achat Matériel Cuisine  Bureau"/>
    <s v="Office Materials"/>
    <s v="Office"/>
    <n v="67500"/>
    <x v="2"/>
    <s v="BONDERMAN 7"/>
    <s v="05/05/SALF02F06 "/>
    <s v="oui"/>
  </r>
  <r>
    <d v="2017-05-05T00:00:00"/>
    <s v="Achat Produits de Ménage Bureau"/>
    <s v="Office Materials"/>
    <s v="Office"/>
    <n v="12560"/>
    <x v="2"/>
    <s v="BONDERMAN 7"/>
    <s v="05/05/SALF02F07 "/>
    <s v="oui"/>
  </r>
  <r>
    <d v="2017-05-05T00:00:00"/>
    <s v="Achat Frigo Bureau"/>
    <s v="Office Materials"/>
    <s v="Office"/>
    <n v="100000"/>
    <x v="2"/>
    <s v="BONDERMAN 7"/>
    <s v="05/05/SALF02F08 "/>
    <s v="oui"/>
  </r>
  <r>
    <d v="2017-05-05T00:00:00"/>
    <s v="seeddo 2iéme quinzaine Avril 17"/>
    <s v="Office Materials"/>
    <s v="Telephone"/>
    <n v="175000"/>
    <x v="2"/>
    <s v="BONDERMAN 7"/>
    <s v="05/05/SALF02F09 "/>
    <s v="oui"/>
  </r>
  <r>
    <d v="2017-05-05T00:00:00"/>
    <s v="Transport/buro-isra-buro"/>
    <s v="Transport"/>
    <s v="Office"/>
    <n v="1000"/>
    <x v="2"/>
    <s v="BONDERMAN 7"/>
    <s v="05/05/SALF02FAH "/>
    <s v="AH"/>
  </r>
  <r>
    <d v="2017-05-05T00:00:00"/>
    <s v="Contribution Carburant pr groupe electrogéne/bureau"/>
    <s v="Rent &amp; Utilities "/>
    <s v="Office"/>
    <n v="15000"/>
    <x v="2"/>
    <s v="BONDERMAN 7"/>
    <s v="05/05/SALF02F10 "/>
    <s v="oui"/>
  </r>
  <r>
    <d v="2017-05-05T00:00:00"/>
    <s v="Transport michel semaines (5jrs)"/>
    <s v="Transport"/>
    <s v="Office"/>
    <n v="12000"/>
    <x v="0"/>
    <s v="BONDERMAN 7"/>
    <s v="05/05/SALF06FAH "/>
    <s v="AH"/>
  </r>
  <r>
    <d v="2017-05-05T00:00:00"/>
    <s v="Achat billet d'avion Cécile /France"/>
    <s v="Flight"/>
    <s v="Management"/>
    <n v="547000"/>
    <x v="0"/>
    <s v="USWFS EAGLE 3"/>
    <s v="05/05/SALF06F10bis"/>
    <s v="oui"/>
  </r>
  <r>
    <d v="2017-05-05T00:00:00"/>
    <s v="Achat divers matériel pour extension réseau internet bureau"/>
    <s v="Internet"/>
    <s v="Office"/>
    <n v="530000"/>
    <x v="1"/>
    <s v="USWFS EAGLE 3"/>
    <s v="05/05/SALF06F11 "/>
    <s v="oui"/>
  </r>
  <r>
    <d v="2017-05-05T00:00:00"/>
    <s v="Bonus déménagement "/>
    <s v="Bonus"/>
    <s v="Office"/>
    <n v="10000"/>
    <x v="3"/>
    <s v="USWFS EAGLE 3"/>
    <s v="05/05/SALF02F12 "/>
    <s v="oui"/>
  </r>
  <r>
    <d v="2017-05-05T00:00:00"/>
    <s v="Transport/Buro-senelec-sgbs-buro"/>
    <s v="Transport"/>
    <s v="Office"/>
    <n v="4000"/>
    <x v="0"/>
    <s v="USWFS EAGLE 3"/>
    <s v="05/05/SALF06FAH "/>
    <s v="AH"/>
  </r>
  <r>
    <d v="2017-05-05T00:00:00"/>
    <s v="Transport/Buro-senelec-sgbs-buro"/>
    <s v="Transport"/>
    <s v="Office"/>
    <n v="5000"/>
    <x v="0"/>
    <s v="USWFS EAGLE 3"/>
    <s v="05/05/SALF06FAH "/>
    <s v="AH"/>
  </r>
  <r>
    <d v="2017-05-05T00:00:00"/>
    <s v="Solde menuiserie Confection Tableau d'Affichage/1iére phase"/>
    <s v="Office Materials"/>
    <s v="Office"/>
    <n v="17000"/>
    <x v="2"/>
    <s v="USWFS EAGLE 3"/>
    <s v="05/05/SALF06F13 "/>
    <s v="oui"/>
  </r>
  <r>
    <d v="2017-05-05T00:00:00"/>
    <s v=" Confection Tableau d'Affichage/bureau comptable"/>
    <s v="Office Materials"/>
    <s v="Office"/>
    <n v="17000"/>
    <x v="2"/>
    <s v="USWFS EAGLE 3"/>
    <s v="05/05/SALF06F14 "/>
    <s v="oui"/>
  </r>
  <r>
    <d v="2017-05-05T00:00:00"/>
    <s v="Transport Aller/Retour/Buro-ville-buro/Achat Office/Matérials"/>
    <s v="Transport"/>
    <s v="Office"/>
    <n v="20000"/>
    <x v="2"/>
    <s v="USWFS EAGLE 3"/>
    <s v="05/05/SALF06FAH "/>
    <s v="AH"/>
  </r>
  <r>
    <d v="2017-05-06T00:00:00"/>
    <s v="Transport michel Courses/Maison-aéroport-bureau-Maison"/>
    <s v="Transport"/>
    <s v="Office"/>
    <n v="7000"/>
    <x v="0"/>
    <s v="USWFS EAGLE 3"/>
    <s v="06/05/SALF06FAH "/>
    <s v="AH"/>
  </r>
  <r>
    <d v="2017-05-06T00:00:00"/>
    <s v="Achat chaussures bureau"/>
    <s v="Office Materials"/>
    <s v="Office"/>
    <n v="15000"/>
    <x v="2"/>
    <s v="USWFS EAGLE 3"/>
    <s v="06/05/SALF06F15 "/>
    <s v="oui"/>
  </r>
  <r>
    <d v="2017-05-06T00:00:00"/>
    <s v="Achat plaque electrique/Cuisine bureau"/>
    <s v="Office Materials"/>
    <s v="Office"/>
    <n v="49500"/>
    <x v="2"/>
    <s v="BONDERMAN 7"/>
    <s v="06/05/SALF06F16 "/>
    <s v="oui"/>
  </r>
  <r>
    <d v="2017-05-06T00:00:00"/>
    <s v="Transportmaison-aéroport-buro"/>
    <s v="Transport"/>
    <s v="Office"/>
    <n v="5000"/>
    <x v="0"/>
    <s v="USWFS EAGLE 3"/>
    <s v="06/05/SALF06FAH "/>
    <s v="AH"/>
  </r>
  <r>
    <d v="2017-05-06T00:00:00"/>
    <s v="Transport Aller/Retour/ville-ville-buro-maison"/>
    <s v="Transport"/>
    <s v="Office"/>
    <n v="8000"/>
    <x v="2"/>
    <s v="USWFS EAGLE 3"/>
    <s v="06/05/SALF06FAH "/>
    <s v="AH"/>
  </r>
  <r>
    <d v="2017-05-06T00:00:00"/>
    <s v="Transport/Retour matériel Capture"/>
    <s v="Transport"/>
    <s v="Office"/>
    <n v="5000"/>
    <x v="2"/>
    <s v="USWFS EAGLE 3"/>
    <s v="06/05/SALF06FAH "/>
    <s v="AH"/>
  </r>
  <r>
    <d v="2017-05-07T00:00:00"/>
    <s v="Transportmaison-aéroport-buro"/>
    <s v="Transport"/>
    <s v="Office"/>
    <n v="5000"/>
    <x v="0"/>
    <s v="USWFS EAGLE 3"/>
    <s v="07/05/SALF06FAH "/>
    <s v="AH"/>
  </r>
  <r>
    <d v="2017-05-08T00:00:00"/>
    <s v="Transportmaison--buro-money gramm-buro"/>
    <s v="Transport"/>
    <s v="Office"/>
    <n v="4000"/>
    <x v="0"/>
    <s v="USWFS EAGLE 3"/>
    <s v="08/05/SALF06FAH "/>
    <s v="AH"/>
  </r>
  <r>
    <d v="2017-05-09T00:00:00"/>
    <s v="Transport maison-senelec-agence locat°-yasser-Arati"/>
    <s v="Transport"/>
    <s v="Office"/>
    <n v="8000"/>
    <x v="0"/>
    <s v="USWFS EAGLE 3"/>
    <s v="09/05/SALF06FAH "/>
    <s v="AH"/>
  </r>
  <r>
    <d v="2017-05-09T00:00:00"/>
    <s v="paiement caution sénélec"/>
    <s v="Rent &amp; Utilities"/>
    <s v="Office"/>
    <n v="167918"/>
    <x v="0"/>
    <s v="USWFS EAGLE 3"/>
    <s v="09/05/SALF06F17 "/>
    <s v="oui"/>
  </r>
  <r>
    <d v="2017-05-09T00:00:00"/>
    <s v="Achat divers matériel et fourniture de  bureau"/>
    <s v="Office Materials"/>
    <s v="Office"/>
    <n v="146584"/>
    <x v="0"/>
    <s v="USWFS EAGLE 3"/>
    <s v="09/05/SALF06F18 "/>
    <s v="oui"/>
  </r>
  <r>
    <d v="2017-05-09T00:00:00"/>
    <s v="Prestation Travaux/Extension Réseau Internet"/>
    <s v="Services"/>
    <s v="Office"/>
    <n v="120000"/>
    <x v="0"/>
    <s v="USWFS EAGLE 3"/>
    <s v="09/05/SALF06F19"/>
    <s v="oui"/>
  </r>
  <r>
    <d v="2017-05-11T00:00:00"/>
    <s v="Transportmaison-mairie -bureau"/>
    <s v="Transport"/>
    <s v="Office"/>
    <n v="4000"/>
    <x v="0"/>
    <s v="USWFS EAGLE 3"/>
    <s v="11/05/SALF06FAH "/>
    <s v="AH"/>
  </r>
  <r>
    <d v="2017-05-11T00:00:00"/>
    <s v="Main d'œuvre Electricien"/>
    <s v="Services"/>
    <s v="Office"/>
    <n v="5000"/>
    <x v="2"/>
    <s v="USWFS EAGLE 3"/>
    <s v="16/05/SALF02F19bis "/>
    <s v="oui"/>
  </r>
  <r>
    <d v="2017-05-12T00:00:00"/>
    <s v="Transport -Maison-Inspection du travail-Bureau"/>
    <s v="Transport"/>
    <s v="Office"/>
    <n v="4000"/>
    <x v="0"/>
    <s v="USWFS EAGLE 3"/>
    <s v="12/05/SALF06FAH "/>
    <s v="AH"/>
  </r>
  <r>
    <d v="2017-05-15T00:00:00"/>
    <s v="Transportmaison-aéroport -bureau"/>
    <s v="Transport"/>
    <s v="Office"/>
    <n v="4000"/>
    <x v="0"/>
    <s v="USWFS EAGLE 3"/>
    <s v="15/05/SALF06FAH "/>
    <s v="AH"/>
  </r>
  <r>
    <d v="2017-05-16T00:00:00"/>
    <s v="Main d'œuvre Electricien"/>
    <s v="Services"/>
    <s v="Office"/>
    <n v="4000"/>
    <x v="2"/>
    <s v="USWFS EAGLE 3"/>
    <s v="16/05/SALF02F20 "/>
    <s v="oui"/>
  </r>
  <r>
    <d v="2017-05-16T00:00:00"/>
    <s v="Transport michel semaines (5jrs)"/>
    <s v="Transport"/>
    <s v="Office"/>
    <n v="12000"/>
    <x v="0"/>
    <s v="USWFS EAGLE 3"/>
    <s v="16/05/SALF06FAH "/>
    <s v="AH"/>
  </r>
  <r>
    <d v="2017-05-16T00:00:00"/>
    <s v="Main d'œuvre Electricien"/>
    <s v="Services"/>
    <s v="Office"/>
    <n v="3000"/>
    <x v="2"/>
    <s v="USWFS EAGLE 3"/>
    <s v="16/05/SALF02F21 "/>
    <s v="oui"/>
  </r>
  <r>
    <d v="2017-05-16T00:00:00"/>
    <s v="Bonus pour diverses prestation-comptabilité-informatique"/>
    <s v="Bonus"/>
    <s v="Office"/>
    <n v="80000"/>
    <x v="3"/>
    <s v="USWFS EAGLE 3"/>
    <s v="16/05/SALF02F22 "/>
    <s v="oui"/>
  </r>
  <r>
    <d v="2017-05-16T00:00:00"/>
    <s v="Achat diverses portes clés"/>
    <s v="Office Materials"/>
    <s v="Office"/>
    <n v="11800"/>
    <x v="2"/>
    <s v="USWFS EAGLE 3"/>
    <s v="16/05/SALF02F23 "/>
    <s v="oui"/>
  </r>
  <r>
    <d v="2017-05-17T00:00:00"/>
    <s v="Transport-buro-sgbs-agence loc-aéroport -maison"/>
    <s v="Transport"/>
    <s v="Office"/>
    <n v="7000"/>
    <x v="0"/>
    <s v="USWFS EAGLE 3"/>
    <s v="17/05/SALF06FAH "/>
    <s v="AH"/>
  </r>
  <r>
    <d v="2017-05-17T00:00:00"/>
    <s v="Achat billet d'avion Cécile /France"/>
    <s v="Flight"/>
    <s v="Management"/>
    <n v="460800"/>
    <x v="0"/>
    <s v="USWFS EAGLE 3"/>
    <s v="17/05/SALF06F24"/>
    <s v="oui"/>
  </r>
  <r>
    <d v="2017-05-17T00:00:00"/>
    <s v="Achat  Carte crédit /charlotte"/>
    <s v="Telephone"/>
    <s v="Management"/>
    <n v="10000"/>
    <x v="4"/>
    <s v="USWFS EAGLE 3"/>
    <s v="17/05/SALF01F24 bis"/>
    <s v="oui"/>
  </r>
  <r>
    <d v="2017-05-18T00:00:00"/>
    <s v="Pose et installation coffre+installation caméra"/>
    <s v="Services"/>
    <s v="Office"/>
    <n v="50000"/>
    <x v="0"/>
    <s v="USWFS EAGLE 3"/>
    <s v="18/05/SALF06F25 "/>
    <s v="oui"/>
  </r>
  <r>
    <d v="2017-05-18T00:00:00"/>
    <s v="Achat chauffe Eau"/>
    <s v="Equipment"/>
    <s v="Office"/>
    <n v="90000"/>
    <x v="0"/>
    <s v="USWFS EAGLE 3"/>
    <s v="18/05/SALF06F26 "/>
    <s v="oui"/>
  </r>
  <r>
    <d v="2017-05-18T00:00:00"/>
    <s v="Main d'œuvre et transport"/>
    <s v="Services"/>
    <s v="Office"/>
    <n v="20000"/>
    <x v="0"/>
    <s v="USWFS EAGLE 3"/>
    <s v="18/05/SALF06F26bis "/>
    <s v="oui"/>
  </r>
  <r>
    <d v="2017-05-22T00:00:00"/>
    <s v="Bonus indemnité pour ménage charlotte avril 2017"/>
    <s v="Bonus"/>
    <s v="Management"/>
    <n v="60000"/>
    <x v="4"/>
    <s v="USWFS EAGLE 3"/>
    <s v="22/05/SALF01F27 "/>
    <s v="oui"/>
  </r>
  <r>
    <d v="2017-05-22T00:00:00"/>
    <s v="Bonus indemnité pour ménage cécile avril 2017"/>
    <s v="Bonus"/>
    <s v="Management"/>
    <n v="60000"/>
    <x v="2"/>
    <s v="USWFS EAGLE 3"/>
    <s v="22/05/SALF02F28 "/>
    <s v="oui"/>
  </r>
  <r>
    <d v="2017-05-22T00:00:00"/>
    <s v="Main d'œuvre Electricien/Bounama keita"/>
    <s v="Services"/>
    <s v="Office"/>
    <n v="5000"/>
    <x v="0"/>
    <s v="USWFS EAGLE 3"/>
    <s v="22/05/SALF06F29 "/>
    <s v="oui"/>
  </r>
  <r>
    <d v="2017-05-22T00:00:00"/>
    <s v="Salaire Charlotte mai 2017"/>
    <s v="Personnel"/>
    <s v="Management"/>
    <n v="800000"/>
    <x v="1"/>
    <s v="USWFS EAGLE 3"/>
    <s v="22/05/SALF01F30 "/>
    <s v="oui"/>
  </r>
  <r>
    <d v="2017-05-22T00:00:00"/>
    <s v="Bonus logement +indemnité de chéreté de la vie mai 2017"/>
    <s v="Bonus"/>
    <s v="Management"/>
    <n v="400000"/>
    <x v="1"/>
    <s v="USWFS EAGLE 3"/>
    <s v="22/05/SALF01F31 "/>
    <s v="oui"/>
  </r>
  <r>
    <d v="2017-05-22T00:00:00"/>
    <s v="Bonus indemnité pour ménage charlotte mai 2017"/>
    <s v="Bonus"/>
    <s v="Management"/>
    <n v="60000"/>
    <x v="1"/>
    <s v="USWFS EAGLE 3"/>
    <s v="22/05/SALF01F32 "/>
    <s v="oui"/>
  </r>
  <r>
    <d v="2017-05-22T00:00:00"/>
    <s v="Salaire Cécile mai 2017"/>
    <s v="Personnel"/>
    <s v="Management"/>
    <n v="350000"/>
    <x v="2"/>
    <s v="USWFS EAGLE 3"/>
    <s v="22/05/SALF02F33"/>
    <s v="oui"/>
  </r>
  <r>
    <d v="2017-05-22T00:00:00"/>
    <s v="complément par chéque Salaire Cécile mai 2017"/>
    <s v="Personnel"/>
    <s v="Management"/>
    <n v="350000"/>
    <x v="1"/>
    <s v="USWFS EAGLE 3"/>
    <s v="22/05/SALF02F33"/>
    <s v="oui"/>
  </r>
  <r>
    <d v="2017-05-22T00:00:00"/>
    <s v="Bonus logement +indemnité de chéreté de la vie mai 2017"/>
    <s v="Bonus"/>
    <s v="Management"/>
    <n v="500000"/>
    <x v="1"/>
    <s v="USWFS EAGLE 3"/>
    <s v="22/05/SALF02F34"/>
    <s v="oui"/>
  </r>
  <r>
    <d v="2017-05-22T00:00:00"/>
    <s v="Bonus indemnité pour ménage cécile mai 2017"/>
    <s v="Bonus"/>
    <s v="Management"/>
    <n v="60000"/>
    <x v="1"/>
    <s v="USWFS EAGLE 3"/>
    <s v="22/05/SALF02F35"/>
    <s v="oui"/>
  </r>
  <r>
    <d v="2017-05-22T00:00:00"/>
    <s v="Salaire Miche par chéque mai 2017"/>
    <s v="Personnel"/>
    <s v="Office"/>
    <n v="205000"/>
    <x v="1"/>
    <s v="USWFS EAGLE 3"/>
    <s v="22/05/SALF06F36"/>
    <s v="oui"/>
  </r>
  <r>
    <d v="2017-05-22T00:00:00"/>
    <s v="complément par éspéce Salaire Michel mai 2017"/>
    <s v="Personnel"/>
    <s v="Office"/>
    <n v="75000"/>
    <x v="0"/>
    <s v="USWFS EAGLE 3"/>
    <s v="22/05/SALF06F36 "/>
    <s v="oui"/>
  </r>
  <r>
    <d v="2017-05-22T00:00:00"/>
    <s v="Transport-buro- sgbs-orange -maison"/>
    <s v="Transport"/>
    <s v="Office"/>
    <n v="6000"/>
    <x v="0"/>
    <s v="USWFS EAGLE 3"/>
    <s v="22/05/SALF06FAH "/>
    <s v="AH"/>
  </r>
  <r>
    <d v="2017-05-23T00:00:00"/>
    <s v="Transport-maison-sde-bureau"/>
    <s v="Transport"/>
    <s v="Office"/>
    <n v="4000"/>
    <x v="0"/>
    <s v="USWFS EAGLE 3"/>
    <s v="23/05/SALF06FAH "/>
    <s v="AH"/>
  </r>
  <r>
    <d v="2017-05-23T00:00:00"/>
    <s v="Confection à la menuiserie tringles rideaux pr nveaux bureau "/>
    <s v="Office Materials"/>
    <s v="Office"/>
    <n v="60000"/>
    <x v="2"/>
    <s v="USWFS EAGLE 3"/>
    <s v="23/05/SALF02F37"/>
    <s v="oui"/>
  </r>
  <r>
    <d v="2017-05-23T00:00:00"/>
    <s v="Achat rideaux pour nouveau bureau"/>
    <s v="Equipment"/>
    <s v="Office"/>
    <n v="75000"/>
    <x v="2"/>
    <s v="USWFS EAGLE 3"/>
    <s v="23/05/SALF02F38"/>
    <s v="oui"/>
  </r>
  <r>
    <d v="2017-05-23T00:00:00"/>
    <s v="Food allowance-Nicolas "/>
    <s v="Travel subsistence"/>
    <s v="CCU"/>
    <n v="45000"/>
    <x v="5"/>
    <s v="USWFS EAGLE 3"/>
    <s v="23/05/SALF06F39"/>
    <s v="oui"/>
  </r>
  <r>
    <d v="2017-05-23T00:00:00"/>
    <s v="internet consommation mois mars 2017/pr régularisation"/>
    <s v="Internet"/>
    <s v="Office"/>
    <n v="29000"/>
    <x v="0"/>
    <s v="USWFS EAGLE 3"/>
    <s v="23/05/SALF06F40"/>
    <s v="oui"/>
  </r>
  <r>
    <d v="2017-05-23T00:00:00"/>
    <s v="consommation eau ancien bureau"/>
    <s v="Rent &amp; Utilities"/>
    <s v="Office"/>
    <n v="800"/>
    <x v="0"/>
    <s v="USWFS EAGLE 3"/>
    <s v="23/05/SALF06F41"/>
    <s v="oui"/>
  </r>
  <r>
    <d v="2017-05-24T00:00:00"/>
    <s v="Transport-buro- inspection-orange -maison"/>
    <s v="Transport"/>
    <s v="Office"/>
    <n v="5500"/>
    <x v="0"/>
    <s v="USWFS EAGLE 3"/>
    <s v="24/05/SALF06FAH "/>
    <s v="AH"/>
  </r>
  <r>
    <d v="2017-05-24T00:00:00"/>
    <s v="Transport-buro-gondelier -buro"/>
    <s v="Transport"/>
    <s v="Office"/>
    <n v="10000"/>
    <x v="2"/>
    <s v="USWFS EAGLE 3"/>
    <s v="24/05/SALF02FAH "/>
    <s v="AH"/>
  </r>
  <r>
    <d v="2017-05-24T00:00:00"/>
    <s v="Achat repas / pr team recrutement"/>
    <s v="Personnel"/>
    <s v="Team Building"/>
    <n v="11500"/>
    <x v="2"/>
    <s v="USWFS EAGLE 3"/>
    <s v="24/05/SALF02F41BIS"/>
    <s v="oui"/>
  </r>
  <r>
    <d v="2017-05-24T00:00:00"/>
    <s v="Transport-maison-gondelier -aéroport"/>
    <s v="Transport"/>
    <s v="Office"/>
    <n v="10000"/>
    <x v="2"/>
    <s v="USWFS EAGLE 3"/>
    <s v="24/05/SALF02FAH "/>
    <s v="AH"/>
  </r>
  <r>
    <d v="2017-05-25T00:00:00"/>
    <s v="Transport-buro-gondelier -buro"/>
    <s v="Transport"/>
    <s v="Office"/>
    <n v="10000"/>
    <x v="2"/>
    <s v="USWFS EAGLE 3"/>
    <s v="25/05/SALF02FAH "/>
    <s v="AH"/>
  </r>
  <r>
    <d v="2017-05-25T00:00:00"/>
    <s v="Transport-maison-gondelier -aéroport"/>
    <s v="Transport"/>
    <s v="Office"/>
    <n v="10000"/>
    <x v="2"/>
    <s v="USWFS EAGLE 3"/>
    <s v="25/05/SALF02FAH "/>
    <s v="AH"/>
  </r>
  <r>
    <d v="2017-05-25T00:00:00"/>
    <s v="Transport-buro-gondelier -buro"/>
    <s v="Transport"/>
    <s v="Office"/>
    <n v="10000"/>
    <x v="2"/>
    <s v="USWFS EAGLE 3"/>
    <s v="25/05/SALF02FAH "/>
    <s v="AH"/>
  </r>
  <r>
    <d v="2017-05-25T00:00:00"/>
    <s v="Achat repas / pr team recrutement"/>
    <s v="Personnel"/>
    <s v="Team Building"/>
    <n v="22000"/>
    <x v="2"/>
    <s v="USWFS EAGLE 3"/>
    <s v="25/05/SALF02F42BIS"/>
    <s v="oui"/>
  </r>
  <r>
    <d v="2017-05-26T00:00:00"/>
    <s v="Transport-maison- impot -bureau"/>
    <s v="Transport"/>
    <s v="Office"/>
    <n v="4000"/>
    <x v="0"/>
    <s v="USWFS EAGLE 3"/>
    <s v="26/05/SALF06FAH "/>
    <s v="AH"/>
  </r>
  <r>
    <d v="2017-05-26T00:00:00"/>
    <s v="Transport-buro- orange -bureau"/>
    <s v="Transport"/>
    <s v="Office"/>
    <n v="4000"/>
    <x v="0"/>
    <s v="USWFS EAGLE 3"/>
    <s v="26/05/SALF06FAH "/>
    <s v="AH"/>
  </r>
  <r>
    <d v="2017-05-26T00:00:00"/>
    <s v="internet consommation mois avril 2017/échéance"/>
    <s v="Internet"/>
    <s v="Office"/>
    <n v="29000"/>
    <x v="0"/>
    <s v="USWFS EAGLE 3"/>
    <s v="26/05/SALF06F42"/>
    <s v="oui"/>
  </r>
  <r>
    <d v="2017-05-26T00:00:00"/>
    <s v="Transport-buro-gondelier -buro"/>
    <s v="Transport"/>
    <s v="Office"/>
    <n v="10000"/>
    <x v="2"/>
    <s v="USWFS EAGLE 3"/>
    <s v="26/05/SALF02FAH "/>
    <s v="AH"/>
  </r>
  <r>
    <d v="2017-05-26T00:00:00"/>
    <s v="Achat repas / pr team recrutement"/>
    <s v="Personnel"/>
    <s v="Team Building"/>
    <n v="16200"/>
    <x v="2"/>
    <s v="USWFS EAGLE 3"/>
    <s v="26/05/SALF02F43BIS "/>
    <s v="oui"/>
  </r>
  <r>
    <d v="2017-05-26T00:00:00"/>
    <s v="Transport enquêteur 01/pour teste"/>
    <s v="Transport"/>
    <s v="Office"/>
    <n v="3200"/>
    <x v="2"/>
    <s v="USWFS EAGLE 3"/>
    <s v="26/05/SALF02FAH "/>
    <s v="AH"/>
  </r>
  <r>
    <d v="2017-05-26T00:00:00"/>
    <s v="Transport enquêteur 02/pour test"/>
    <s v="Transport"/>
    <s v="Office"/>
    <n v="9000"/>
    <x v="2"/>
    <s v="USWFS EAGLE 3"/>
    <s v="26/05/SALF02FAH "/>
    <s v="AH"/>
  </r>
  <r>
    <d v="2017-05-27T00:00:00"/>
    <s v="Transport-buro-gondelier -buro"/>
    <s v="Transport"/>
    <s v="Office"/>
    <n v="10000"/>
    <x v="2"/>
    <s v="USWFS EAGLE 3"/>
    <s v="27/05/SALF02FAH "/>
    <s v="AH"/>
  </r>
  <r>
    <d v="2017-05-27T00:00:00"/>
    <s v="Transport enquêteur 01/pour teste"/>
    <s v="Transport"/>
    <s v="Office"/>
    <n v="3500"/>
    <x v="2"/>
    <s v="USWFS EAGLE 3"/>
    <s v="27/05/SALF02FAH "/>
    <s v="AH"/>
  </r>
  <r>
    <d v="2017-05-27T00:00:00"/>
    <s v="Achat repas / pr team recrutement"/>
    <s v="Personnel"/>
    <s v="Team Building"/>
    <n v="2500"/>
    <x v="2"/>
    <s v="USWFS EAGLE 3"/>
    <s v="27/05/SALF02F44 "/>
    <s v="oui"/>
  </r>
  <r>
    <d v="2017-05-29T00:00:00"/>
    <s v="Main d'œuvre Menuisier/lamine sow"/>
    <s v="Services"/>
    <s v="Office"/>
    <n v="10000"/>
    <x v="0"/>
    <s v="USWFS EAGLE 3"/>
    <s v="29/05/SALF06F45 "/>
    <s v="oui"/>
  </r>
  <r>
    <d v="2017-05-29T00:00:00"/>
    <s v="Achat repas / pr team recrutement"/>
    <s v="Personnel"/>
    <s v="Team Building"/>
    <n v="11500"/>
    <x v="2"/>
    <s v="USWFS EAGLE 3"/>
    <s v="29/05/SALF02F46"/>
    <s v="oui"/>
  </r>
  <r>
    <d v="2017-05-30T00:00:00"/>
    <s v="Transport-maison-sgbs-bureau"/>
    <s v="Transport"/>
    <s v="Office"/>
    <n v="3000"/>
    <x v="0"/>
    <s v="USWFS EAGLE 3"/>
    <s v="30/05/SALF06FAH "/>
    <s v="AH"/>
  </r>
  <r>
    <d v="2017-05-30T00:00:00"/>
    <s v="Transport-bureau-Agence de Location-bureau"/>
    <s v="Transport"/>
    <s v="Office"/>
    <n v="4000"/>
    <x v="0"/>
    <s v="USWFS EAGLE 3"/>
    <s v="30/05/SALF06FAH "/>
    <s v="AH"/>
  </r>
  <r>
    <d v="2017-05-30T00:00:00"/>
    <s v="Transport michel semaines (5jrs)"/>
    <s v="Transport"/>
    <s v="Office"/>
    <n v="12500"/>
    <x v="0"/>
    <s v="USWFS EAGLE 3"/>
    <s v="30/05/SALF06FAH "/>
    <s v="AH"/>
  </r>
  <r>
    <d v="2017-05-30T00:00:00"/>
    <s v="frais  édition extrait compte"/>
    <s v="Bank charges"/>
    <s v="Office"/>
    <n v="2925"/>
    <x v="1"/>
    <s v="USWFS EAGLE 3"/>
    <s v="30/05/SALF02F47"/>
    <s v="oui"/>
  </r>
  <r>
    <d v="2017-05-31T00:00:00"/>
    <s v="Transport-maison-inspection-bureau"/>
    <s v="Transport"/>
    <s v="Office"/>
    <n v="4000"/>
    <x v="0"/>
    <s v="USWFS EAGLE 3"/>
    <s v="31/05/SALF06FAH "/>
    <s v="AH"/>
  </r>
  <r>
    <d v="2017-05-31T00:00:00"/>
    <s v="Transport-bureau-iministére-bureau"/>
    <s v="Transport"/>
    <s v="Office"/>
    <n v="5000"/>
    <x v="4"/>
    <s v="USWFS EAGLE 3"/>
    <s v="31/05/SALF01FAH "/>
    <s v="AH"/>
  </r>
  <r>
    <d v="2017-05-31T00:00:00"/>
    <s v="Transport-bureau-sgbs-bureau"/>
    <s v="Transport"/>
    <s v="Office"/>
    <n v="2000"/>
    <x v="4"/>
    <s v="USWFS EAGLE 3"/>
    <s v="31/05/SALF01FAH "/>
    <s v="AH"/>
  </r>
  <r>
    <m/>
    <m/>
    <m/>
    <m/>
    <m/>
    <x v="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14" firstHeaderRow="1" firstDataRow="2" firstDataCol="1"/>
  <pivotFields count="7">
    <pivotField showAll="0"/>
    <pivotField showAll="0"/>
    <pivotField axis="axisCol" showAll="0">
      <items count="29">
        <item m="1" x="23"/>
        <item m="1" x="15"/>
        <item m="1" x="16"/>
        <item m="1" x="25"/>
        <item m="1" x="22"/>
        <item x="8"/>
        <item x="11"/>
        <item x="7"/>
        <item x="2"/>
        <item m="1" x="19"/>
        <item x="5"/>
        <item x="9"/>
        <item x="3"/>
        <item m="1" x="24"/>
        <item x="10"/>
        <item x="4"/>
        <item x="0"/>
        <item x="12"/>
        <item m="1" x="17"/>
        <item m="1" x="21"/>
        <item m="1" x="18"/>
        <item x="14"/>
        <item x="13"/>
        <item x="1"/>
        <item m="1" x="26"/>
        <item m="1" x="20"/>
        <item m="1" x="27"/>
        <item x="6"/>
        <item t="default"/>
      </items>
    </pivotField>
    <pivotField axis="axisRow" showAll="0">
      <items count="14">
        <item m="1" x="7"/>
        <item m="1" x="11"/>
        <item m="1" x="9"/>
        <item m="1" x="10"/>
        <item m="1" x="8"/>
        <item x="0"/>
        <item m="1" x="6"/>
        <item x="5"/>
        <item x="2"/>
        <item m="1" x="12"/>
        <item x="3"/>
        <item x="4"/>
        <item x="1"/>
        <item t="default"/>
      </items>
    </pivotField>
    <pivotField dataField="1" showAll="0"/>
    <pivotField showAll="0"/>
    <pivotField axis="axisRow" showAll="0">
      <items count="10">
        <item m="1" x="8"/>
        <item m="1" x="7"/>
        <item sd="0" x="2"/>
        <item m="1" x="3"/>
        <item m="1" x="4"/>
        <item m="1" x="5"/>
        <item m="1" x="6"/>
        <item x="0"/>
        <item x="1"/>
        <item t="default"/>
      </items>
    </pivotField>
  </pivotFields>
  <rowFields count="2">
    <field x="6"/>
    <field x="3"/>
  </rowFields>
  <rowItems count="10">
    <i>
      <x v="2"/>
    </i>
    <i>
      <x v="7"/>
    </i>
    <i r="1">
      <x v="5"/>
    </i>
    <i r="1">
      <x v="12"/>
    </i>
    <i>
      <x v="8"/>
    </i>
    <i r="1">
      <x v="5"/>
    </i>
    <i r="1">
      <x v="8"/>
    </i>
    <i r="1">
      <x v="10"/>
    </i>
    <i r="1">
      <x v="11"/>
    </i>
    <i t="grand">
      <x/>
    </i>
  </rowItems>
  <colFields count="1">
    <field x="2"/>
  </colFields>
  <colItems count="16">
    <i>
      <x v="5"/>
    </i>
    <i>
      <x v="6"/>
    </i>
    <i>
      <x v="7"/>
    </i>
    <i>
      <x v="8"/>
    </i>
    <i>
      <x v="10"/>
    </i>
    <i>
      <x v="11"/>
    </i>
    <i>
      <x v="12"/>
    </i>
    <i>
      <x v="14"/>
    </i>
    <i>
      <x v="15"/>
    </i>
    <i>
      <x v="16"/>
    </i>
    <i>
      <x v="17"/>
    </i>
    <i>
      <x v="21"/>
    </i>
    <i>
      <x v="22"/>
    </i>
    <i>
      <x v="23"/>
    </i>
    <i>
      <x v="27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B11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23">
        <item m="1" x="15"/>
        <item m="1" x="14"/>
        <item m="1" x="8"/>
        <item x="4"/>
        <item m="1" x="9"/>
        <item m="1" x="16"/>
        <item x="0"/>
        <item m="1" x="20"/>
        <item m="1" x="13"/>
        <item x="6"/>
        <item m="1" x="18"/>
        <item m="1" x="10"/>
        <item m="1" x="17"/>
        <item m="1" x="11"/>
        <item x="1"/>
        <item m="1" x="21"/>
        <item x="2"/>
        <item m="1" x="7"/>
        <item x="3"/>
        <item x="5"/>
        <item m="1" x="19"/>
        <item m="1" x="12"/>
        <item t="default"/>
      </items>
    </pivotField>
    <pivotField showAll="0"/>
    <pivotField showAll="0"/>
    <pivotField showAll="0"/>
  </pivotFields>
  <rowFields count="1">
    <field x="5"/>
  </rowFields>
  <rowItems count="8">
    <i>
      <x v="3"/>
    </i>
    <i>
      <x v="6"/>
    </i>
    <i>
      <x v="9"/>
    </i>
    <i>
      <x v="14"/>
    </i>
    <i>
      <x v="16"/>
    </i>
    <i>
      <x v="18"/>
    </i>
    <i>
      <x v="19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4"/>
  <sheetViews>
    <sheetView tabSelected="1" topLeftCell="D1" zoomScale="90" zoomScaleNormal="90" workbookViewId="0">
      <selection activeCell="H23" sqref="H23"/>
    </sheetView>
  </sheetViews>
  <sheetFormatPr baseColWidth="10" defaultRowHeight="15" x14ac:dyDescent="0.25"/>
  <cols>
    <col min="1" max="1" width="21" customWidth="1"/>
    <col min="2" max="2" width="23.85546875" customWidth="1"/>
    <col min="3" max="3" width="10.7109375" bestFit="1" customWidth="1"/>
    <col min="4" max="4" width="8.85546875" bestFit="1" customWidth="1"/>
    <col min="5" max="5" width="8.42578125" bestFit="1" customWidth="1"/>
    <col min="6" max="6" width="15.28515625" bestFit="1" customWidth="1"/>
    <col min="7" max="7" width="14.7109375" bestFit="1" customWidth="1"/>
    <col min="8" max="8" width="8.28515625" bestFit="1" customWidth="1"/>
    <col min="9" max="9" width="10.5703125" bestFit="1" customWidth="1"/>
    <col min="10" max="10" width="12.5703125" bestFit="1" customWidth="1"/>
    <col min="11" max="11" width="9.5703125" bestFit="1" customWidth="1"/>
    <col min="12" max="12" width="17.42578125" bestFit="1" customWidth="1"/>
    <col min="13" max="13" width="6.28515625" bestFit="1" customWidth="1"/>
    <col min="14" max="14" width="12.42578125" bestFit="1" customWidth="1"/>
    <col min="15" max="15" width="10" bestFit="1" customWidth="1"/>
    <col min="16" max="16" width="15.140625" bestFit="1" customWidth="1"/>
    <col min="17" max="17" width="12.5703125" bestFit="1" customWidth="1"/>
    <col min="18" max="18" width="9" customWidth="1"/>
    <col min="19" max="19" width="11.5703125" bestFit="1" customWidth="1"/>
    <col min="20" max="20" width="11.7109375" customWidth="1"/>
    <col min="21" max="21" width="12.5703125" bestFit="1" customWidth="1"/>
    <col min="22" max="22" width="12.5703125" customWidth="1"/>
    <col min="23" max="23" width="6.28515625" bestFit="1" customWidth="1"/>
    <col min="24" max="24" width="12.5703125" bestFit="1" customWidth="1"/>
  </cols>
  <sheetData>
    <row r="3" spans="1:17" x14ac:dyDescent="0.25">
      <c r="A3" s="2" t="s">
        <v>22</v>
      </c>
      <c r="B3" s="2" t="s">
        <v>24</v>
      </c>
    </row>
    <row r="4" spans="1:17" x14ac:dyDescent="0.25">
      <c r="A4" s="2" t="s">
        <v>21</v>
      </c>
      <c r="B4" t="s">
        <v>20</v>
      </c>
      <c r="C4" t="s">
        <v>230</v>
      </c>
      <c r="D4" t="s">
        <v>110</v>
      </c>
      <c r="E4" t="s">
        <v>18</v>
      </c>
      <c r="F4" t="s">
        <v>50</v>
      </c>
      <c r="G4" t="s">
        <v>17</v>
      </c>
      <c r="H4" t="s">
        <v>15</v>
      </c>
      <c r="I4" t="s">
        <v>214</v>
      </c>
      <c r="J4" t="s">
        <v>16</v>
      </c>
      <c r="K4" t="s">
        <v>12</v>
      </c>
      <c r="L4" t="s">
        <v>19</v>
      </c>
      <c r="M4" t="s">
        <v>25</v>
      </c>
      <c r="N4" t="s">
        <v>53</v>
      </c>
      <c r="O4" t="s">
        <v>46</v>
      </c>
      <c r="P4" t="s">
        <v>65</v>
      </c>
      <c r="Q4" t="s">
        <v>23</v>
      </c>
    </row>
    <row r="5" spans="1:17" x14ac:dyDescent="0.25">
      <c r="A5" s="1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1" t="s">
        <v>54</v>
      </c>
      <c r="B6" s="3"/>
      <c r="C6" s="3"/>
      <c r="D6" s="3"/>
      <c r="E6" s="3">
        <v>43000</v>
      </c>
      <c r="F6" s="3">
        <v>430480</v>
      </c>
      <c r="G6" s="3"/>
      <c r="H6" s="3">
        <v>47040</v>
      </c>
      <c r="I6" s="3"/>
      <c r="J6" s="3">
        <v>24294</v>
      </c>
      <c r="K6" s="3">
        <v>55500</v>
      </c>
      <c r="L6" s="3"/>
      <c r="M6" s="3"/>
      <c r="N6" s="3"/>
      <c r="O6" s="3">
        <v>628372</v>
      </c>
      <c r="P6" s="3">
        <v>15000</v>
      </c>
      <c r="Q6" s="3">
        <v>1243686</v>
      </c>
    </row>
    <row r="7" spans="1:17" x14ac:dyDescent="0.25">
      <c r="A7" s="4" t="s">
        <v>9</v>
      </c>
      <c r="B7" s="3"/>
      <c r="C7" s="3"/>
      <c r="D7" s="3"/>
      <c r="E7" s="3">
        <v>43000</v>
      </c>
      <c r="F7" s="3">
        <v>255480</v>
      </c>
      <c r="G7" s="3"/>
      <c r="H7" s="3">
        <v>47040</v>
      </c>
      <c r="I7" s="3"/>
      <c r="J7" s="3">
        <v>24294</v>
      </c>
      <c r="K7" s="3">
        <v>55500</v>
      </c>
      <c r="L7" s="3"/>
      <c r="M7" s="3"/>
      <c r="N7" s="3"/>
      <c r="O7" s="3">
        <v>628372</v>
      </c>
      <c r="P7" s="3">
        <v>15000</v>
      </c>
      <c r="Q7" s="3">
        <v>1068686</v>
      </c>
    </row>
    <row r="8" spans="1:17" x14ac:dyDescent="0.25">
      <c r="A8" s="4" t="s">
        <v>214</v>
      </c>
      <c r="B8" s="3"/>
      <c r="C8" s="3"/>
      <c r="D8" s="3"/>
      <c r="E8" s="3"/>
      <c r="F8" s="3">
        <v>175000</v>
      </c>
      <c r="G8" s="3"/>
      <c r="H8" s="3"/>
      <c r="I8" s="3"/>
      <c r="J8" s="3"/>
      <c r="K8" s="3"/>
      <c r="L8" s="3"/>
      <c r="M8" s="3"/>
      <c r="N8" s="3"/>
      <c r="O8" s="3"/>
      <c r="P8" s="3"/>
      <c r="Q8" s="3">
        <v>175000</v>
      </c>
    </row>
    <row r="9" spans="1:17" x14ac:dyDescent="0.25">
      <c r="A9" s="1" t="s">
        <v>87</v>
      </c>
      <c r="B9" s="3">
        <v>1230000</v>
      </c>
      <c r="C9" s="3">
        <v>165000</v>
      </c>
      <c r="D9" s="3">
        <v>1007800</v>
      </c>
      <c r="E9" s="3">
        <v>588000</v>
      </c>
      <c r="F9" s="3">
        <v>267384</v>
      </c>
      <c r="G9" s="3">
        <v>168718</v>
      </c>
      <c r="H9" s="3">
        <v>217000</v>
      </c>
      <c r="I9" s="3">
        <v>10000</v>
      </c>
      <c r="J9" s="3"/>
      <c r="K9" s="3">
        <v>241700</v>
      </c>
      <c r="L9" s="3">
        <v>45000</v>
      </c>
      <c r="M9" s="3"/>
      <c r="N9" s="3">
        <v>2925</v>
      </c>
      <c r="O9" s="3">
        <v>1843700</v>
      </c>
      <c r="P9" s="3"/>
      <c r="Q9" s="3">
        <v>5787227</v>
      </c>
    </row>
    <row r="10" spans="1:17" x14ac:dyDescent="0.25">
      <c r="A10" s="4" t="s">
        <v>9</v>
      </c>
      <c r="B10" s="3">
        <v>90000</v>
      </c>
      <c r="C10" s="3">
        <v>165000</v>
      </c>
      <c r="D10" s="3"/>
      <c r="E10" s="3">
        <v>588000</v>
      </c>
      <c r="F10" s="3">
        <v>267384</v>
      </c>
      <c r="G10" s="3">
        <v>168718</v>
      </c>
      <c r="H10" s="3">
        <v>217000</v>
      </c>
      <c r="I10" s="3"/>
      <c r="J10" s="3"/>
      <c r="K10" s="3">
        <v>241700</v>
      </c>
      <c r="L10" s="3"/>
      <c r="M10" s="3"/>
      <c r="N10" s="3">
        <v>2925</v>
      </c>
      <c r="O10" s="3">
        <v>280000</v>
      </c>
      <c r="P10" s="3"/>
      <c r="Q10" s="3">
        <v>2020727</v>
      </c>
    </row>
    <row r="11" spans="1:17" x14ac:dyDescent="0.25">
      <c r="A11" s="4" t="s">
        <v>45</v>
      </c>
      <c r="B11" s="3">
        <v>1140000</v>
      </c>
      <c r="C11" s="3"/>
      <c r="D11" s="3">
        <v>1007800</v>
      </c>
      <c r="E11" s="3"/>
      <c r="F11" s="3"/>
      <c r="G11" s="3"/>
      <c r="H11" s="3"/>
      <c r="I11" s="3">
        <v>10000</v>
      </c>
      <c r="J11" s="3"/>
      <c r="K11" s="3"/>
      <c r="L11" s="3"/>
      <c r="M11" s="3"/>
      <c r="N11" s="3"/>
      <c r="O11" s="3">
        <v>1500000</v>
      </c>
      <c r="P11" s="3"/>
      <c r="Q11" s="3">
        <v>3657800</v>
      </c>
    </row>
    <row r="12" spans="1:17" x14ac:dyDescent="0.25">
      <c r="A12" s="4" t="s">
        <v>211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>
        <v>45000</v>
      </c>
      <c r="M12" s="3"/>
      <c r="N12" s="3"/>
      <c r="O12" s="3"/>
      <c r="P12" s="3"/>
      <c r="Q12" s="3">
        <v>45000</v>
      </c>
    </row>
    <row r="13" spans="1:17" x14ac:dyDescent="0.25">
      <c r="A13" s="4" t="s">
        <v>182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63700</v>
      </c>
      <c r="P13" s="3"/>
      <c r="Q13" s="3">
        <v>63700</v>
      </c>
    </row>
    <row r="14" spans="1:17" x14ac:dyDescent="0.25">
      <c r="A14" s="1" t="s">
        <v>23</v>
      </c>
      <c r="B14" s="3">
        <v>1230000</v>
      </c>
      <c r="C14" s="3">
        <v>165000</v>
      </c>
      <c r="D14" s="3">
        <v>1007800</v>
      </c>
      <c r="E14" s="3">
        <v>631000</v>
      </c>
      <c r="F14" s="3">
        <v>697864</v>
      </c>
      <c r="G14" s="3">
        <v>168718</v>
      </c>
      <c r="H14" s="3">
        <v>264040</v>
      </c>
      <c r="I14" s="3">
        <v>10000</v>
      </c>
      <c r="J14" s="3">
        <v>24294</v>
      </c>
      <c r="K14" s="3">
        <v>297200</v>
      </c>
      <c r="L14" s="3">
        <v>45000</v>
      </c>
      <c r="M14" s="3"/>
      <c r="N14" s="3">
        <v>2925</v>
      </c>
      <c r="O14" s="3">
        <v>2472072</v>
      </c>
      <c r="P14" s="3">
        <v>15000</v>
      </c>
      <c r="Q14" s="3">
        <v>7030913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A8" sqref="A8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2" t="s">
        <v>21</v>
      </c>
      <c r="B3" t="s">
        <v>22</v>
      </c>
    </row>
    <row r="4" spans="1:2" x14ac:dyDescent="0.25">
      <c r="A4" s="1" t="s">
        <v>44</v>
      </c>
      <c r="B4" s="3">
        <v>77000</v>
      </c>
    </row>
    <row r="5" spans="1:2" x14ac:dyDescent="0.25">
      <c r="A5" s="1" t="s">
        <v>14</v>
      </c>
      <c r="B5" s="3">
        <v>2025936</v>
      </c>
    </row>
    <row r="6" spans="1:2" x14ac:dyDescent="0.25">
      <c r="A6" s="1" t="s">
        <v>25</v>
      </c>
      <c r="B6" s="3"/>
    </row>
    <row r="7" spans="1:2" x14ac:dyDescent="0.25">
      <c r="A7" s="1" t="s">
        <v>51</v>
      </c>
      <c r="B7" s="3">
        <v>3536297</v>
      </c>
    </row>
    <row r="8" spans="1:2" x14ac:dyDescent="0.25">
      <c r="A8" s="1" t="s">
        <v>43</v>
      </c>
      <c r="B8" s="3">
        <v>1256680</v>
      </c>
    </row>
    <row r="9" spans="1:2" x14ac:dyDescent="0.25">
      <c r="A9" s="1" t="s">
        <v>82</v>
      </c>
      <c r="B9" s="3">
        <v>90000</v>
      </c>
    </row>
    <row r="10" spans="1:2" x14ac:dyDescent="0.25">
      <c r="A10" s="1" t="s">
        <v>167</v>
      </c>
      <c r="B10" s="3">
        <v>45000</v>
      </c>
    </row>
    <row r="11" spans="1:2" x14ac:dyDescent="0.25">
      <c r="A11" s="1" t="s">
        <v>23</v>
      </c>
      <c r="B11" s="3">
        <v>7030913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zoomScale="96" zoomScaleNormal="96" workbookViewId="0">
      <selection activeCell="B49" sqref="B49"/>
    </sheetView>
  </sheetViews>
  <sheetFormatPr baseColWidth="10" defaultColWidth="13.7109375" defaultRowHeight="15" x14ac:dyDescent="0.25"/>
  <cols>
    <col min="1" max="1" width="13.7109375" style="76"/>
    <col min="2" max="2" width="53.140625" style="76" customWidth="1"/>
    <col min="3" max="3" width="19.28515625" style="76" customWidth="1"/>
    <col min="4" max="4" width="15.5703125" style="76" customWidth="1"/>
    <col min="5" max="5" width="24.140625" style="73" customWidth="1"/>
    <col min="6" max="6" width="13.7109375" style="76"/>
    <col min="7" max="7" width="15.5703125" style="76" customWidth="1"/>
    <col min="8" max="8" width="18.5703125" style="76" customWidth="1"/>
    <col min="9" max="16384" width="13.7109375" style="76"/>
  </cols>
  <sheetData>
    <row r="1" spans="1:18" s="71" customFormat="1" ht="42" customHeight="1" thickBot="1" x14ac:dyDescent="0.3">
      <c r="A1" s="67" t="s">
        <v>0</v>
      </c>
      <c r="B1" s="68" t="s">
        <v>1</v>
      </c>
      <c r="C1" s="68" t="s">
        <v>2</v>
      </c>
      <c r="D1" s="68" t="s">
        <v>3</v>
      </c>
      <c r="E1" s="69" t="s">
        <v>4</v>
      </c>
      <c r="F1" s="68" t="s">
        <v>5</v>
      </c>
      <c r="G1" s="68" t="s">
        <v>6</v>
      </c>
      <c r="H1" s="68" t="s">
        <v>7</v>
      </c>
      <c r="I1" s="70" t="s">
        <v>8</v>
      </c>
      <c r="K1" s="71" t="s">
        <v>11</v>
      </c>
      <c r="L1" s="71" t="s">
        <v>11</v>
      </c>
    </row>
    <row r="2" spans="1:18" x14ac:dyDescent="0.25">
      <c r="A2" s="72">
        <v>42857</v>
      </c>
      <c r="B2" s="62" t="s">
        <v>52</v>
      </c>
      <c r="C2" s="63" t="s">
        <v>12</v>
      </c>
      <c r="D2" s="62" t="s">
        <v>9</v>
      </c>
      <c r="E2" s="73">
        <v>12500</v>
      </c>
      <c r="F2" s="62" t="s">
        <v>14</v>
      </c>
      <c r="G2" s="61" t="s">
        <v>54</v>
      </c>
      <c r="H2" s="74" t="s">
        <v>56</v>
      </c>
      <c r="I2" s="75" t="s">
        <v>13</v>
      </c>
      <c r="L2" s="73"/>
      <c r="R2" s="73">
        <v>12500</v>
      </c>
    </row>
    <row r="3" spans="1:18" x14ac:dyDescent="0.25">
      <c r="A3" s="72">
        <v>42857</v>
      </c>
      <c r="B3" s="62" t="s">
        <v>227</v>
      </c>
      <c r="C3" s="63" t="s">
        <v>46</v>
      </c>
      <c r="D3" s="62" t="s">
        <v>9</v>
      </c>
      <c r="E3" s="64">
        <v>628372</v>
      </c>
      <c r="F3" s="62" t="s">
        <v>51</v>
      </c>
      <c r="G3" s="61" t="s">
        <v>54</v>
      </c>
      <c r="H3" s="65" t="s">
        <v>228</v>
      </c>
      <c r="I3" s="66" t="s">
        <v>10</v>
      </c>
      <c r="L3" s="73"/>
      <c r="R3" s="73"/>
    </row>
    <row r="4" spans="1:18" x14ac:dyDescent="0.25">
      <c r="A4" s="72">
        <v>42857</v>
      </c>
      <c r="B4" s="62" t="s">
        <v>55</v>
      </c>
      <c r="C4" s="63" t="s">
        <v>12</v>
      </c>
      <c r="D4" s="62" t="s">
        <v>9</v>
      </c>
      <c r="E4" s="73">
        <v>5000</v>
      </c>
      <c r="F4" s="62" t="s">
        <v>14</v>
      </c>
      <c r="G4" s="61" t="s">
        <v>54</v>
      </c>
      <c r="H4" s="74" t="s">
        <v>56</v>
      </c>
      <c r="I4" s="75" t="s">
        <v>13</v>
      </c>
      <c r="L4" s="73"/>
      <c r="R4" s="73">
        <v>5000</v>
      </c>
    </row>
    <row r="5" spans="1:18" x14ac:dyDescent="0.25">
      <c r="A5" s="72">
        <v>42857</v>
      </c>
      <c r="B5" s="62" t="s">
        <v>57</v>
      </c>
      <c r="C5" s="63" t="s">
        <v>12</v>
      </c>
      <c r="D5" s="62" t="s">
        <v>9</v>
      </c>
      <c r="E5" s="73">
        <v>4000</v>
      </c>
      <c r="F5" s="62" t="s">
        <v>14</v>
      </c>
      <c r="G5" s="61" t="s">
        <v>54</v>
      </c>
      <c r="H5" s="74" t="s">
        <v>56</v>
      </c>
      <c r="I5" s="75" t="s">
        <v>13</v>
      </c>
      <c r="L5" s="73"/>
      <c r="R5" s="73">
        <v>4000</v>
      </c>
    </row>
    <row r="6" spans="1:18" x14ac:dyDescent="0.25">
      <c r="A6" s="72">
        <v>42857</v>
      </c>
      <c r="B6" s="62" t="s">
        <v>58</v>
      </c>
      <c r="C6" s="63" t="s">
        <v>18</v>
      </c>
      <c r="D6" s="62" t="s">
        <v>9</v>
      </c>
      <c r="E6" s="73">
        <v>43000</v>
      </c>
      <c r="F6" s="62" t="s">
        <v>14</v>
      </c>
      <c r="G6" s="61" t="s">
        <v>54</v>
      </c>
      <c r="H6" s="74" t="s">
        <v>62</v>
      </c>
      <c r="I6" s="75" t="s">
        <v>10</v>
      </c>
      <c r="L6" s="73"/>
      <c r="R6" s="73">
        <v>43000</v>
      </c>
    </row>
    <row r="7" spans="1:18" x14ac:dyDescent="0.25">
      <c r="A7" s="72">
        <v>42857</v>
      </c>
      <c r="B7" s="62" t="s">
        <v>59</v>
      </c>
      <c r="C7" s="63" t="s">
        <v>15</v>
      </c>
      <c r="D7" s="62" t="s">
        <v>9</v>
      </c>
      <c r="E7" s="73">
        <v>6000</v>
      </c>
      <c r="F7" s="62" t="s">
        <v>14</v>
      </c>
      <c r="G7" s="61" t="s">
        <v>54</v>
      </c>
      <c r="H7" s="74" t="s">
        <v>112</v>
      </c>
      <c r="I7" s="75" t="s">
        <v>10</v>
      </c>
      <c r="L7" s="73"/>
      <c r="R7" s="73">
        <v>6000</v>
      </c>
    </row>
    <row r="8" spans="1:18" x14ac:dyDescent="0.25">
      <c r="A8" s="72">
        <v>42858</v>
      </c>
      <c r="B8" s="62" t="s">
        <v>60</v>
      </c>
      <c r="C8" s="63" t="s">
        <v>15</v>
      </c>
      <c r="D8" s="62" t="s">
        <v>9</v>
      </c>
      <c r="E8" s="73">
        <v>41040</v>
      </c>
      <c r="F8" s="76" t="s">
        <v>14</v>
      </c>
      <c r="G8" s="61" t="s">
        <v>54</v>
      </c>
      <c r="H8" s="74" t="s">
        <v>63</v>
      </c>
      <c r="I8" s="75" t="s">
        <v>10</v>
      </c>
      <c r="L8" s="73"/>
      <c r="R8" s="73">
        <v>41040</v>
      </c>
    </row>
    <row r="9" spans="1:18" x14ac:dyDescent="0.25">
      <c r="A9" s="72">
        <v>42858</v>
      </c>
      <c r="B9" s="62" t="s">
        <v>61</v>
      </c>
      <c r="C9" s="63" t="s">
        <v>16</v>
      </c>
      <c r="D9" s="62" t="s">
        <v>9</v>
      </c>
      <c r="E9" s="73">
        <v>24294</v>
      </c>
      <c r="F9" s="76" t="s">
        <v>14</v>
      </c>
      <c r="G9" s="61" t="s">
        <v>54</v>
      </c>
      <c r="H9" s="74" t="s">
        <v>64</v>
      </c>
      <c r="I9" s="75" t="s">
        <v>10</v>
      </c>
      <c r="L9" s="73"/>
      <c r="R9" s="73">
        <v>24294</v>
      </c>
    </row>
    <row r="10" spans="1:18" x14ac:dyDescent="0.25">
      <c r="A10" s="72">
        <v>42858</v>
      </c>
      <c r="B10" s="62" t="s">
        <v>67</v>
      </c>
      <c r="C10" s="63" t="s">
        <v>12</v>
      </c>
      <c r="D10" s="62" t="s">
        <v>9</v>
      </c>
      <c r="E10" s="73">
        <v>4000</v>
      </c>
      <c r="F10" s="62" t="s">
        <v>14</v>
      </c>
      <c r="G10" s="61" t="s">
        <v>54</v>
      </c>
      <c r="H10" s="74" t="s">
        <v>66</v>
      </c>
      <c r="I10" s="75" t="s">
        <v>13</v>
      </c>
      <c r="L10" s="73"/>
      <c r="R10" s="73">
        <v>4000</v>
      </c>
    </row>
    <row r="11" spans="1:18" x14ac:dyDescent="0.25">
      <c r="A11" s="72">
        <v>42859</v>
      </c>
      <c r="B11" s="62" t="s">
        <v>69</v>
      </c>
      <c r="C11" s="63" t="s">
        <v>12</v>
      </c>
      <c r="D11" s="62" t="s">
        <v>9</v>
      </c>
      <c r="E11" s="73">
        <v>5000</v>
      </c>
      <c r="F11" s="62" t="s">
        <v>14</v>
      </c>
      <c r="G11" s="61" t="s">
        <v>54</v>
      </c>
      <c r="H11" s="74" t="s">
        <v>68</v>
      </c>
      <c r="I11" s="75" t="s">
        <v>13</v>
      </c>
      <c r="L11" s="73"/>
      <c r="R11" s="73">
        <v>5000</v>
      </c>
    </row>
    <row r="12" spans="1:18" x14ac:dyDescent="0.25">
      <c r="A12" s="72">
        <v>42859</v>
      </c>
      <c r="B12" s="62" t="s">
        <v>70</v>
      </c>
      <c r="C12" s="63" t="s">
        <v>12</v>
      </c>
      <c r="D12" s="62" t="s">
        <v>9</v>
      </c>
      <c r="E12" s="73">
        <v>2000</v>
      </c>
      <c r="F12" s="62" t="s">
        <v>14</v>
      </c>
      <c r="G12" s="61" t="s">
        <v>54</v>
      </c>
      <c r="H12" s="74" t="s">
        <v>68</v>
      </c>
      <c r="I12" s="75" t="s">
        <v>13</v>
      </c>
      <c r="L12" s="73"/>
      <c r="R12" s="73">
        <v>2000</v>
      </c>
    </row>
    <row r="13" spans="1:18" x14ac:dyDescent="0.25">
      <c r="A13" s="72">
        <v>42860</v>
      </c>
      <c r="B13" s="62" t="s">
        <v>71</v>
      </c>
      <c r="C13" s="63" t="s">
        <v>12</v>
      </c>
      <c r="D13" s="62" t="s">
        <v>9</v>
      </c>
      <c r="E13" s="73">
        <v>10000</v>
      </c>
      <c r="F13" s="62" t="s">
        <v>43</v>
      </c>
      <c r="G13" s="61" t="s">
        <v>54</v>
      </c>
      <c r="H13" s="74" t="s">
        <v>72</v>
      </c>
      <c r="I13" s="75" t="s">
        <v>13</v>
      </c>
      <c r="L13" s="73"/>
      <c r="R13" s="73">
        <v>10000</v>
      </c>
    </row>
    <row r="14" spans="1:18" x14ac:dyDescent="0.25">
      <c r="A14" s="72">
        <v>42860</v>
      </c>
      <c r="B14" s="62" t="s">
        <v>73</v>
      </c>
      <c r="C14" s="63" t="s">
        <v>50</v>
      </c>
      <c r="D14" s="62" t="s">
        <v>9</v>
      </c>
      <c r="E14" s="73">
        <v>25920</v>
      </c>
      <c r="F14" s="62" t="s">
        <v>43</v>
      </c>
      <c r="G14" s="61" t="s">
        <v>54</v>
      </c>
      <c r="H14" s="74" t="s">
        <v>74</v>
      </c>
      <c r="I14" s="75" t="s">
        <v>10</v>
      </c>
      <c r="L14" s="73"/>
      <c r="R14" s="73">
        <v>25920</v>
      </c>
    </row>
    <row r="15" spans="1:18" x14ac:dyDescent="0.25">
      <c r="A15" s="72">
        <v>42860</v>
      </c>
      <c r="B15" s="62" t="s">
        <v>75</v>
      </c>
      <c r="C15" s="63" t="s">
        <v>50</v>
      </c>
      <c r="D15" s="62" t="s">
        <v>9</v>
      </c>
      <c r="E15" s="73">
        <v>67500</v>
      </c>
      <c r="F15" s="62" t="s">
        <v>43</v>
      </c>
      <c r="G15" s="61" t="s">
        <v>54</v>
      </c>
      <c r="H15" s="74" t="s">
        <v>113</v>
      </c>
      <c r="I15" s="75" t="s">
        <v>10</v>
      </c>
      <c r="L15" s="73"/>
      <c r="R15" s="73">
        <v>67500</v>
      </c>
    </row>
    <row r="16" spans="1:18" x14ac:dyDescent="0.25">
      <c r="A16" s="72">
        <v>42860</v>
      </c>
      <c r="B16" s="62" t="s">
        <v>76</v>
      </c>
      <c r="C16" s="63" t="s">
        <v>50</v>
      </c>
      <c r="D16" s="62" t="s">
        <v>9</v>
      </c>
      <c r="E16" s="73">
        <v>12560</v>
      </c>
      <c r="F16" s="62" t="s">
        <v>43</v>
      </c>
      <c r="G16" s="61" t="s">
        <v>54</v>
      </c>
      <c r="H16" s="74" t="s">
        <v>114</v>
      </c>
      <c r="I16" s="75" t="s">
        <v>10</v>
      </c>
      <c r="L16" s="73"/>
      <c r="R16" s="73">
        <v>12560</v>
      </c>
    </row>
    <row r="17" spans="1:18" x14ac:dyDescent="0.25">
      <c r="A17" s="78">
        <v>42860</v>
      </c>
      <c r="B17" s="58" t="s">
        <v>234</v>
      </c>
      <c r="C17" s="59" t="s">
        <v>230</v>
      </c>
      <c r="D17" s="58" t="s">
        <v>9</v>
      </c>
      <c r="E17" s="79">
        <v>100000</v>
      </c>
      <c r="F17" s="58" t="s">
        <v>43</v>
      </c>
      <c r="G17" s="57" t="s">
        <v>54</v>
      </c>
      <c r="H17" s="80" t="s">
        <v>115</v>
      </c>
      <c r="I17" s="81" t="s">
        <v>10</v>
      </c>
      <c r="L17" s="73"/>
      <c r="R17" s="73">
        <v>100000</v>
      </c>
    </row>
    <row r="18" spans="1:18" x14ac:dyDescent="0.25">
      <c r="A18" s="78">
        <v>42860</v>
      </c>
      <c r="B18" s="58" t="s">
        <v>77</v>
      </c>
      <c r="C18" s="59" t="s">
        <v>214</v>
      </c>
      <c r="D18" s="58" t="s">
        <v>9</v>
      </c>
      <c r="E18" s="79">
        <v>175000</v>
      </c>
      <c r="F18" s="58" t="s">
        <v>43</v>
      </c>
      <c r="G18" s="57" t="s">
        <v>54</v>
      </c>
      <c r="H18" s="80" t="s">
        <v>116</v>
      </c>
      <c r="I18" s="81" t="s">
        <v>10</v>
      </c>
      <c r="L18" s="73"/>
      <c r="R18" s="73">
        <v>175000</v>
      </c>
    </row>
    <row r="19" spans="1:18" x14ac:dyDescent="0.25">
      <c r="A19" s="72">
        <v>42860</v>
      </c>
      <c r="B19" s="62" t="s">
        <v>78</v>
      </c>
      <c r="C19" s="63" t="s">
        <v>12</v>
      </c>
      <c r="D19" s="62" t="s">
        <v>9</v>
      </c>
      <c r="E19" s="73">
        <v>1000</v>
      </c>
      <c r="F19" s="62" t="s">
        <v>43</v>
      </c>
      <c r="G19" s="61" t="s">
        <v>54</v>
      </c>
      <c r="H19" s="74" t="s">
        <v>72</v>
      </c>
      <c r="I19" s="75" t="s">
        <v>13</v>
      </c>
      <c r="L19" s="73"/>
      <c r="R19" s="73">
        <v>1000</v>
      </c>
    </row>
    <row r="20" spans="1:18" x14ac:dyDescent="0.25">
      <c r="A20" s="72">
        <v>42860</v>
      </c>
      <c r="B20" s="62" t="s">
        <v>219</v>
      </c>
      <c r="C20" s="63" t="s">
        <v>65</v>
      </c>
      <c r="D20" s="62" t="s">
        <v>9</v>
      </c>
      <c r="E20" s="73">
        <v>15000</v>
      </c>
      <c r="F20" s="62" t="s">
        <v>43</v>
      </c>
      <c r="G20" s="61" t="s">
        <v>54</v>
      </c>
      <c r="H20" s="74" t="s">
        <v>117</v>
      </c>
      <c r="I20" s="75" t="s">
        <v>10</v>
      </c>
      <c r="L20" s="73"/>
      <c r="R20" s="73">
        <v>15000</v>
      </c>
    </row>
    <row r="21" spans="1:18" x14ac:dyDescent="0.25">
      <c r="A21" s="72">
        <v>42860</v>
      </c>
      <c r="B21" s="62" t="s">
        <v>52</v>
      </c>
      <c r="C21" s="63" t="s">
        <v>12</v>
      </c>
      <c r="D21" s="62" t="s">
        <v>9</v>
      </c>
      <c r="E21" s="73">
        <v>12000</v>
      </c>
      <c r="F21" s="62" t="s">
        <v>14</v>
      </c>
      <c r="G21" s="61" t="s">
        <v>54</v>
      </c>
      <c r="H21" s="74" t="s">
        <v>79</v>
      </c>
      <c r="I21" s="75" t="s">
        <v>13</v>
      </c>
      <c r="L21" s="73"/>
      <c r="R21" s="73">
        <v>12000</v>
      </c>
    </row>
    <row r="22" spans="1:18" x14ac:dyDescent="0.25">
      <c r="A22" s="72">
        <v>42860</v>
      </c>
      <c r="B22" s="62" t="s">
        <v>216</v>
      </c>
      <c r="C22" s="76" t="s">
        <v>110</v>
      </c>
      <c r="D22" s="76" t="s">
        <v>45</v>
      </c>
      <c r="E22" s="73">
        <v>547000</v>
      </c>
      <c r="F22" s="62" t="s">
        <v>14</v>
      </c>
      <c r="G22" s="61" t="s">
        <v>235</v>
      </c>
      <c r="H22" s="74" t="s">
        <v>137</v>
      </c>
      <c r="I22" s="75" t="s">
        <v>10</v>
      </c>
      <c r="L22" s="73"/>
      <c r="R22" s="73"/>
    </row>
    <row r="23" spans="1:18" x14ac:dyDescent="0.25">
      <c r="A23" s="72">
        <v>42860</v>
      </c>
      <c r="B23" s="62" t="s">
        <v>80</v>
      </c>
      <c r="C23" s="63" t="s">
        <v>18</v>
      </c>
      <c r="D23" s="62" t="s">
        <v>9</v>
      </c>
      <c r="E23" s="73">
        <v>530000</v>
      </c>
      <c r="F23" s="62" t="s">
        <v>51</v>
      </c>
      <c r="G23" s="61" t="s">
        <v>235</v>
      </c>
      <c r="H23" s="74" t="s">
        <v>118</v>
      </c>
      <c r="I23" s="75" t="s">
        <v>10</v>
      </c>
      <c r="L23" s="77"/>
      <c r="R23" s="77">
        <f>SUM(R2:R21)</f>
        <v>565814</v>
      </c>
    </row>
    <row r="24" spans="1:18" x14ac:dyDescent="0.25">
      <c r="A24" s="72">
        <v>42860</v>
      </c>
      <c r="B24" s="62" t="s">
        <v>81</v>
      </c>
      <c r="C24" s="76" t="s">
        <v>20</v>
      </c>
      <c r="D24" s="62" t="s">
        <v>9</v>
      </c>
      <c r="E24" s="73">
        <v>10000</v>
      </c>
      <c r="F24" s="62" t="s">
        <v>82</v>
      </c>
      <c r="G24" s="61" t="s">
        <v>235</v>
      </c>
      <c r="H24" s="74" t="s">
        <v>119</v>
      </c>
      <c r="I24" s="75" t="s">
        <v>10</v>
      </c>
    </row>
    <row r="25" spans="1:18" x14ac:dyDescent="0.25">
      <c r="A25" s="72">
        <v>42860</v>
      </c>
      <c r="B25" s="62" t="s">
        <v>83</v>
      </c>
      <c r="C25" s="63" t="s">
        <v>12</v>
      </c>
      <c r="D25" s="62" t="s">
        <v>9</v>
      </c>
      <c r="E25" s="73">
        <v>4000</v>
      </c>
      <c r="F25" s="62" t="s">
        <v>14</v>
      </c>
      <c r="G25" s="61" t="s">
        <v>235</v>
      </c>
      <c r="H25" s="74" t="s">
        <v>79</v>
      </c>
      <c r="I25" s="75" t="s">
        <v>13</v>
      </c>
    </row>
    <row r="26" spans="1:18" x14ac:dyDescent="0.25">
      <c r="A26" s="72">
        <v>42860</v>
      </c>
      <c r="B26" s="62" t="s">
        <v>83</v>
      </c>
      <c r="C26" s="63" t="s">
        <v>12</v>
      </c>
      <c r="D26" s="62" t="s">
        <v>9</v>
      </c>
      <c r="E26" s="73">
        <v>5000</v>
      </c>
      <c r="F26" s="62" t="s">
        <v>14</v>
      </c>
      <c r="G26" s="61" t="s">
        <v>235</v>
      </c>
      <c r="H26" s="74" t="s">
        <v>79</v>
      </c>
      <c r="I26" s="75" t="s">
        <v>13</v>
      </c>
    </row>
    <row r="27" spans="1:18" x14ac:dyDescent="0.25">
      <c r="A27" s="72">
        <v>42860</v>
      </c>
      <c r="B27" s="62" t="s">
        <v>84</v>
      </c>
      <c r="C27" s="63" t="s">
        <v>50</v>
      </c>
      <c r="D27" s="62" t="s">
        <v>9</v>
      </c>
      <c r="E27" s="73">
        <v>17000</v>
      </c>
      <c r="F27" s="62" t="s">
        <v>43</v>
      </c>
      <c r="G27" s="61" t="s">
        <v>235</v>
      </c>
      <c r="H27" s="74" t="s">
        <v>120</v>
      </c>
      <c r="I27" s="75" t="s">
        <v>10</v>
      </c>
    </row>
    <row r="28" spans="1:18" x14ac:dyDescent="0.25">
      <c r="A28" s="72">
        <v>42860</v>
      </c>
      <c r="B28" s="62" t="s">
        <v>122</v>
      </c>
      <c r="C28" s="63" t="s">
        <v>50</v>
      </c>
      <c r="D28" s="62" t="s">
        <v>9</v>
      </c>
      <c r="E28" s="73">
        <v>17000</v>
      </c>
      <c r="F28" s="62" t="s">
        <v>43</v>
      </c>
      <c r="G28" s="61" t="s">
        <v>235</v>
      </c>
      <c r="H28" s="74" t="s">
        <v>121</v>
      </c>
      <c r="I28" s="75" t="s">
        <v>10</v>
      </c>
    </row>
    <row r="29" spans="1:18" x14ac:dyDescent="0.25">
      <c r="A29" s="72">
        <v>42860</v>
      </c>
      <c r="B29" s="62" t="s">
        <v>71</v>
      </c>
      <c r="C29" s="63" t="s">
        <v>12</v>
      </c>
      <c r="D29" s="62" t="s">
        <v>9</v>
      </c>
      <c r="E29" s="73">
        <v>20000</v>
      </c>
      <c r="F29" s="62" t="s">
        <v>43</v>
      </c>
      <c r="G29" s="61" t="s">
        <v>235</v>
      </c>
      <c r="H29" s="74" t="s">
        <v>79</v>
      </c>
      <c r="I29" s="75" t="s">
        <v>13</v>
      </c>
    </row>
    <row r="30" spans="1:18" x14ac:dyDescent="0.25">
      <c r="A30" s="72">
        <v>42861</v>
      </c>
      <c r="B30" s="62" t="s">
        <v>86</v>
      </c>
      <c r="C30" s="63" t="s">
        <v>12</v>
      </c>
      <c r="D30" s="62" t="s">
        <v>9</v>
      </c>
      <c r="E30" s="73">
        <v>7000</v>
      </c>
      <c r="F30" s="62" t="s">
        <v>14</v>
      </c>
      <c r="G30" s="61" t="s">
        <v>235</v>
      </c>
      <c r="H30" s="74" t="s">
        <v>85</v>
      </c>
      <c r="I30" s="75" t="s">
        <v>13</v>
      </c>
    </row>
    <row r="31" spans="1:18" x14ac:dyDescent="0.25">
      <c r="A31" s="72">
        <v>42861</v>
      </c>
      <c r="B31" s="62" t="s">
        <v>88</v>
      </c>
      <c r="C31" s="63" t="s">
        <v>50</v>
      </c>
      <c r="D31" s="62" t="s">
        <v>9</v>
      </c>
      <c r="E31" s="73">
        <v>15000</v>
      </c>
      <c r="F31" s="62" t="s">
        <v>43</v>
      </c>
      <c r="G31" s="61" t="s">
        <v>235</v>
      </c>
      <c r="H31" s="74" t="s">
        <v>123</v>
      </c>
      <c r="I31" s="75" t="s">
        <v>10</v>
      </c>
    </row>
    <row r="32" spans="1:18" x14ac:dyDescent="0.25">
      <c r="A32" s="78">
        <v>42861</v>
      </c>
      <c r="B32" s="58" t="s">
        <v>89</v>
      </c>
      <c r="C32" s="59" t="s">
        <v>230</v>
      </c>
      <c r="D32" s="58" t="s">
        <v>9</v>
      </c>
      <c r="E32" s="79">
        <v>49500</v>
      </c>
      <c r="F32" s="58" t="s">
        <v>43</v>
      </c>
      <c r="G32" s="57" t="s">
        <v>54</v>
      </c>
      <c r="H32" s="80" t="s">
        <v>124</v>
      </c>
      <c r="I32" s="81" t="s">
        <v>10</v>
      </c>
    </row>
    <row r="33" spans="1:9" x14ac:dyDescent="0.25">
      <c r="A33" s="72">
        <v>42861</v>
      </c>
      <c r="B33" s="62" t="s">
        <v>90</v>
      </c>
      <c r="C33" s="63" t="s">
        <v>12</v>
      </c>
      <c r="D33" s="62" t="s">
        <v>9</v>
      </c>
      <c r="E33" s="73">
        <v>5000</v>
      </c>
      <c r="F33" s="62" t="s">
        <v>14</v>
      </c>
      <c r="G33" s="61" t="s">
        <v>235</v>
      </c>
      <c r="H33" s="74" t="s">
        <v>85</v>
      </c>
      <c r="I33" s="75" t="s">
        <v>13</v>
      </c>
    </row>
    <row r="34" spans="1:9" x14ac:dyDescent="0.25">
      <c r="A34" s="72">
        <v>42861</v>
      </c>
      <c r="B34" s="62" t="s">
        <v>92</v>
      </c>
      <c r="C34" s="63" t="s">
        <v>12</v>
      </c>
      <c r="D34" s="62" t="s">
        <v>9</v>
      </c>
      <c r="E34" s="73">
        <v>8000</v>
      </c>
      <c r="F34" s="62" t="s">
        <v>43</v>
      </c>
      <c r="G34" s="61" t="s">
        <v>235</v>
      </c>
      <c r="H34" s="74" t="s">
        <v>85</v>
      </c>
      <c r="I34" s="75" t="s">
        <v>13</v>
      </c>
    </row>
    <row r="35" spans="1:9" x14ac:dyDescent="0.25">
      <c r="A35" s="72">
        <v>42861</v>
      </c>
      <c r="B35" s="62" t="s">
        <v>91</v>
      </c>
      <c r="C35" s="63" t="s">
        <v>12</v>
      </c>
      <c r="D35" s="62" t="s">
        <v>9</v>
      </c>
      <c r="E35" s="73">
        <v>5000</v>
      </c>
      <c r="F35" s="62" t="s">
        <v>43</v>
      </c>
      <c r="G35" s="61" t="s">
        <v>235</v>
      </c>
      <c r="H35" s="74" t="s">
        <v>85</v>
      </c>
      <c r="I35" s="75" t="s">
        <v>13</v>
      </c>
    </row>
    <row r="36" spans="1:9" x14ac:dyDescent="0.25">
      <c r="A36" s="72">
        <v>42862</v>
      </c>
      <c r="B36" s="62" t="s">
        <v>90</v>
      </c>
      <c r="C36" s="63" t="s">
        <v>12</v>
      </c>
      <c r="D36" s="62" t="s">
        <v>9</v>
      </c>
      <c r="E36" s="73">
        <v>5000</v>
      </c>
      <c r="F36" s="62" t="s">
        <v>14</v>
      </c>
      <c r="G36" s="61" t="s">
        <v>235</v>
      </c>
      <c r="H36" s="74" t="s">
        <v>95</v>
      </c>
      <c r="I36" s="75" t="s">
        <v>13</v>
      </c>
    </row>
    <row r="37" spans="1:9" x14ac:dyDescent="0.25">
      <c r="A37" s="72">
        <v>42863</v>
      </c>
      <c r="B37" s="62" t="s">
        <v>93</v>
      </c>
      <c r="C37" s="63" t="s">
        <v>12</v>
      </c>
      <c r="D37" s="62" t="s">
        <v>9</v>
      </c>
      <c r="E37" s="73">
        <v>4000</v>
      </c>
      <c r="F37" s="62" t="s">
        <v>14</v>
      </c>
      <c r="G37" s="61" t="s">
        <v>235</v>
      </c>
      <c r="H37" s="74" t="s">
        <v>96</v>
      </c>
      <c r="I37" s="75" t="s">
        <v>13</v>
      </c>
    </row>
    <row r="38" spans="1:9" x14ac:dyDescent="0.25">
      <c r="A38" s="72">
        <v>42864</v>
      </c>
      <c r="B38" s="62" t="s">
        <v>220</v>
      </c>
      <c r="C38" s="63" t="s">
        <v>12</v>
      </c>
      <c r="D38" s="62" t="s">
        <v>9</v>
      </c>
      <c r="E38" s="73">
        <v>8000</v>
      </c>
      <c r="F38" s="62" t="s">
        <v>14</v>
      </c>
      <c r="G38" s="61" t="s">
        <v>235</v>
      </c>
      <c r="H38" s="74" t="s">
        <v>97</v>
      </c>
      <c r="I38" s="75" t="s">
        <v>13</v>
      </c>
    </row>
    <row r="39" spans="1:9" x14ac:dyDescent="0.25">
      <c r="A39" s="72">
        <v>42864</v>
      </c>
      <c r="B39" s="62" t="s">
        <v>94</v>
      </c>
      <c r="C39" s="63" t="s">
        <v>17</v>
      </c>
      <c r="D39" s="62" t="s">
        <v>9</v>
      </c>
      <c r="E39" s="73">
        <v>167918</v>
      </c>
      <c r="F39" s="62" t="s">
        <v>14</v>
      </c>
      <c r="G39" s="61" t="s">
        <v>235</v>
      </c>
      <c r="H39" s="74" t="s">
        <v>125</v>
      </c>
      <c r="I39" s="75" t="s">
        <v>10</v>
      </c>
    </row>
    <row r="40" spans="1:9" x14ac:dyDescent="0.25">
      <c r="A40" s="72">
        <v>42864</v>
      </c>
      <c r="B40" s="62" t="s">
        <v>204</v>
      </c>
      <c r="C40" s="63" t="s">
        <v>50</v>
      </c>
      <c r="D40" s="62" t="s">
        <v>9</v>
      </c>
      <c r="E40" s="73">
        <v>146584</v>
      </c>
      <c r="F40" s="62" t="s">
        <v>14</v>
      </c>
      <c r="G40" s="61" t="s">
        <v>235</v>
      </c>
      <c r="H40" s="74" t="s">
        <v>126</v>
      </c>
      <c r="I40" s="75" t="s">
        <v>10</v>
      </c>
    </row>
    <row r="41" spans="1:9" x14ac:dyDescent="0.25">
      <c r="A41" s="72">
        <v>42864</v>
      </c>
      <c r="B41" s="62" t="s">
        <v>98</v>
      </c>
      <c r="C41" s="63" t="s">
        <v>15</v>
      </c>
      <c r="D41" s="62" t="s">
        <v>9</v>
      </c>
      <c r="E41" s="65">
        <v>120000</v>
      </c>
      <c r="F41" s="62" t="s">
        <v>14</v>
      </c>
      <c r="G41" s="61" t="s">
        <v>235</v>
      </c>
      <c r="H41" s="74" t="s">
        <v>127</v>
      </c>
      <c r="I41" s="75" t="s">
        <v>10</v>
      </c>
    </row>
    <row r="42" spans="1:9" x14ac:dyDescent="0.25">
      <c r="A42" s="72">
        <v>42866</v>
      </c>
      <c r="B42" s="62" t="s">
        <v>99</v>
      </c>
      <c r="C42" s="63" t="s">
        <v>12</v>
      </c>
      <c r="D42" s="62" t="s">
        <v>9</v>
      </c>
      <c r="E42" s="73">
        <v>4000</v>
      </c>
      <c r="F42" s="62" t="s">
        <v>14</v>
      </c>
      <c r="G42" s="61" t="s">
        <v>235</v>
      </c>
      <c r="H42" s="74" t="s">
        <v>101</v>
      </c>
      <c r="I42" s="75" t="s">
        <v>13</v>
      </c>
    </row>
    <row r="43" spans="1:9" x14ac:dyDescent="0.25">
      <c r="A43" s="72">
        <v>42866</v>
      </c>
      <c r="B43" s="62" t="s">
        <v>105</v>
      </c>
      <c r="C43" s="63" t="s">
        <v>15</v>
      </c>
      <c r="D43" s="62" t="s">
        <v>9</v>
      </c>
      <c r="E43" s="73">
        <v>5000</v>
      </c>
      <c r="F43" s="62" t="s">
        <v>43</v>
      </c>
      <c r="G43" s="61" t="s">
        <v>235</v>
      </c>
      <c r="H43" s="74" t="s">
        <v>136</v>
      </c>
      <c r="I43" s="75" t="s">
        <v>10</v>
      </c>
    </row>
    <row r="44" spans="1:9" x14ac:dyDescent="0.25">
      <c r="A44" s="72">
        <v>42867</v>
      </c>
      <c r="B44" s="62" t="s">
        <v>104</v>
      </c>
      <c r="C44" s="63" t="s">
        <v>12</v>
      </c>
      <c r="D44" s="62" t="s">
        <v>9</v>
      </c>
      <c r="E44" s="73">
        <v>4000</v>
      </c>
      <c r="F44" s="62" t="s">
        <v>14</v>
      </c>
      <c r="G44" s="61" t="s">
        <v>235</v>
      </c>
      <c r="H44" s="74" t="s">
        <v>102</v>
      </c>
      <c r="I44" s="75" t="s">
        <v>13</v>
      </c>
    </row>
    <row r="45" spans="1:9" x14ac:dyDescent="0.25">
      <c r="A45" s="72">
        <v>42870</v>
      </c>
      <c r="B45" s="62" t="s">
        <v>100</v>
      </c>
      <c r="C45" s="63" t="s">
        <v>12</v>
      </c>
      <c r="D45" s="62" t="s">
        <v>9</v>
      </c>
      <c r="E45" s="73">
        <v>4000</v>
      </c>
      <c r="F45" s="62" t="s">
        <v>14</v>
      </c>
      <c r="G45" s="61" t="s">
        <v>235</v>
      </c>
      <c r="H45" s="74" t="s">
        <v>103</v>
      </c>
      <c r="I45" s="75" t="s">
        <v>13</v>
      </c>
    </row>
    <row r="46" spans="1:9" x14ac:dyDescent="0.25">
      <c r="A46" s="72">
        <v>42871</v>
      </c>
      <c r="B46" s="62" t="s">
        <v>105</v>
      </c>
      <c r="C46" s="63" t="s">
        <v>15</v>
      </c>
      <c r="D46" s="62" t="s">
        <v>9</v>
      </c>
      <c r="E46" s="73">
        <v>4000</v>
      </c>
      <c r="F46" s="62" t="s">
        <v>43</v>
      </c>
      <c r="G46" s="61" t="s">
        <v>235</v>
      </c>
      <c r="H46" s="74" t="s">
        <v>128</v>
      </c>
      <c r="I46" s="75" t="s">
        <v>10</v>
      </c>
    </row>
    <row r="47" spans="1:9" x14ac:dyDescent="0.25">
      <c r="A47" s="72">
        <v>42871</v>
      </c>
      <c r="B47" s="62" t="s">
        <v>52</v>
      </c>
      <c r="C47" s="63" t="s">
        <v>12</v>
      </c>
      <c r="D47" s="62" t="s">
        <v>9</v>
      </c>
      <c r="E47" s="73">
        <v>12000</v>
      </c>
      <c r="F47" s="62" t="s">
        <v>14</v>
      </c>
      <c r="G47" s="61" t="s">
        <v>235</v>
      </c>
      <c r="H47" s="74" t="s">
        <v>106</v>
      </c>
      <c r="I47" s="75" t="s">
        <v>13</v>
      </c>
    </row>
    <row r="48" spans="1:9" x14ac:dyDescent="0.25">
      <c r="A48" s="72">
        <v>42871</v>
      </c>
      <c r="B48" s="62" t="s">
        <v>105</v>
      </c>
      <c r="C48" s="63" t="s">
        <v>15</v>
      </c>
      <c r="D48" s="62" t="s">
        <v>9</v>
      </c>
      <c r="E48" s="73">
        <v>3000</v>
      </c>
      <c r="F48" s="62" t="s">
        <v>43</v>
      </c>
      <c r="G48" s="61" t="s">
        <v>235</v>
      </c>
      <c r="H48" s="74" t="s">
        <v>129</v>
      </c>
      <c r="I48" s="75" t="s">
        <v>10</v>
      </c>
    </row>
    <row r="49" spans="1:9" x14ac:dyDescent="0.25">
      <c r="A49" s="72">
        <v>42871</v>
      </c>
      <c r="B49" s="62" t="s">
        <v>107</v>
      </c>
      <c r="C49" s="76" t="s">
        <v>20</v>
      </c>
      <c r="D49" s="62" t="s">
        <v>9</v>
      </c>
      <c r="E49" s="73">
        <v>80000</v>
      </c>
      <c r="F49" s="62" t="s">
        <v>82</v>
      </c>
      <c r="G49" s="61" t="s">
        <v>235</v>
      </c>
      <c r="H49" s="74" t="s">
        <v>130</v>
      </c>
      <c r="I49" s="75" t="s">
        <v>10</v>
      </c>
    </row>
    <row r="50" spans="1:9" x14ac:dyDescent="0.25">
      <c r="A50" s="72">
        <v>42871</v>
      </c>
      <c r="B50" s="62" t="s">
        <v>108</v>
      </c>
      <c r="C50" s="63" t="s">
        <v>50</v>
      </c>
      <c r="D50" s="62" t="s">
        <v>9</v>
      </c>
      <c r="E50" s="73">
        <v>11800</v>
      </c>
      <c r="F50" s="62" t="s">
        <v>43</v>
      </c>
      <c r="G50" s="61" t="s">
        <v>235</v>
      </c>
      <c r="H50" s="74" t="s">
        <v>131</v>
      </c>
      <c r="I50" s="75" t="s">
        <v>10</v>
      </c>
    </row>
    <row r="51" spans="1:9" x14ac:dyDescent="0.25">
      <c r="A51" s="72">
        <v>42872</v>
      </c>
      <c r="B51" s="62" t="s">
        <v>109</v>
      </c>
      <c r="C51" s="63" t="s">
        <v>12</v>
      </c>
      <c r="D51" s="62" t="s">
        <v>9</v>
      </c>
      <c r="E51" s="73">
        <v>7000</v>
      </c>
      <c r="F51" s="62" t="s">
        <v>14</v>
      </c>
      <c r="G51" s="61" t="s">
        <v>235</v>
      </c>
      <c r="H51" s="74" t="s">
        <v>132</v>
      </c>
      <c r="I51" s="75" t="s">
        <v>13</v>
      </c>
    </row>
    <row r="52" spans="1:9" x14ac:dyDescent="0.25">
      <c r="A52" s="72">
        <v>42872</v>
      </c>
      <c r="B52" s="62" t="s">
        <v>216</v>
      </c>
      <c r="C52" s="76" t="s">
        <v>110</v>
      </c>
      <c r="D52" s="76" t="s">
        <v>45</v>
      </c>
      <c r="E52" s="73">
        <v>460800</v>
      </c>
      <c r="F52" s="62" t="s">
        <v>14</v>
      </c>
      <c r="G52" s="61" t="s">
        <v>235</v>
      </c>
      <c r="H52" s="74" t="s">
        <v>133</v>
      </c>
      <c r="I52" s="75" t="s">
        <v>10</v>
      </c>
    </row>
    <row r="53" spans="1:9" x14ac:dyDescent="0.25">
      <c r="A53" s="72">
        <v>42872</v>
      </c>
      <c r="B53" s="62" t="s">
        <v>218</v>
      </c>
      <c r="C53" s="76" t="s">
        <v>214</v>
      </c>
      <c r="D53" s="76" t="s">
        <v>45</v>
      </c>
      <c r="E53" s="73">
        <v>10000</v>
      </c>
      <c r="F53" s="62" t="s">
        <v>44</v>
      </c>
      <c r="G53" s="61" t="s">
        <v>235</v>
      </c>
      <c r="H53" s="74" t="s">
        <v>215</v>
      </c>
      <c r="I53" s="75" t="s">
        <v>10</v>
      </c>
    </row>
    <row r="54" spans="1:9" x14ac:dyDescent="0.25">
      <c r="A54" s="72">
        <v>42873</v>
      </c>
      <c r="B54" s="62" t="s">
        <v>111</v>
      </c>
      <c r="C54" s="63" t="s">
        <v>15</v>
      </c>
      <c r="D54" s="62" t="s">
        <v>9</v>
      </c>
      <c r="E54" s="73">
        <v>50000</v>
      </c>
      <c r="F54" s="62" t="s">
        <v>14</v>
      </c>
      <c r="G54" s="61" t="s">
        <v>235</v>
      </c>
      <c r="H54" s="74" t="s">
        <v>134</v>
      </c>
      <c r="I54" s="75" t="s">
        <v>10</v>
      </c>
    </row>
    <row r="55" spans="1:9" x14ac:dyDescent="0.25">
      <c r="A55" s="72">
        <v>42873</v>
      </c>
      <c r="B55" s="62" t="s">
        <v>232</v>
      </c>
      <c r="C55" s="63" t="s">
        <v>230</v>
      </c>
      <c r="D55" s="62" t="s">
        <v>9</v>
      </c>
      <c r="E55" s="73">
        <v>90000</v>
      </c>
      <c r="F55" s="62" t="s">
        <v>14</v>
      </c>
      <c r="G55" s="61" t="s">
        <v>235</v>
      </c>
      <c r="H55" s="74" t="s">
        <v>135</v>
      </c>
      <c r="I55" s="75" t="s">
        <v>10</v>
      </c>
    </row>
    <row r="56" spans="1:9" x14ac:dyDescent="0.25">
      <c r="A56" s="72">
        <v>42873</v>
      </c>
      <c r="B56" s="62" t="s">
        <v>231</v>
      </c>
      <c r="C56" s="63" t="s">
        <v>15</v>
      </c>
      <c r="D56" s="62" t="s">
        <v>9</v>
      </c>
      <c r="E56" s="73">
        <v>20000</v>
      </c>
      <c r="F56" s="62" t="s">
        <v>14</v>
      </c>
      <c r="G56" s="61" t="s">
        <v>235</v>
      </c>
      <c r="H56" s="74" t="s">
        <v>233</v>
      </c>
      <c r="I56" s="75" t="s">
        <v>10</v>
      </c>
    </row>
    <row r="57" spans="1:9" x14ac:dyDescent="0.25">
      <c r="A57" s="72">
        <v>42877</v>
      </c>
      <c r="B57" s="62" t="s">
        <v>206</v>
      </c>
      <c r="C57" s="76" t="s">
        <v>20</v>
      </c>
      <c r="D57" s="76" t="s">
        <v>45</v>
      </c>
      <c r="E57" s="73">
        <v>60000</v>
      </c>
      <c r="F57" s="62" t="s">
        <v>44</v>
      </c>
      <c r="G57" s="61" t="s">
        <v>235</v>
      </c>
      <c r="H57" s="74" t="s">
        <v>139</v>
      </c>
      <c r="I57" s="75" t="s">
        <v>10</v>
      </c>
    </row>
    <row r="58" spans="1:9" x14ac:dyDescent="0.25">
      <c r="A58" s="72">
        <v>42877</v>
      </c>
      <c r="B58" s="62" t="s">
        <v>147</v>
      </c>
      <c r="C58" s="76" t="s">
        <v>20</v>
      </c>
      <c r="D58" s="76" t="s">
        <v>45</v>
      </c>
      <c r="E58" s="73">
        <v>60000</v>
      </c>
      <c r="F58" s="62" t="s">
        <v>43</v>
      </c>
      <c r="G58" s="61" t="s">
        <v>235</v>
      </c>
      <c r="H58" s="74" t="s">
        <v>141</v>
      </c>
      <c r="I58" s="75" t="s">
        <v>10</v>
      </c>
    </row>
    <row r="59" spans="1:9" x14ac:dyDescent="0.25">
      <c r="A59" s="72">
        <v>42877</v>
      </c>
      <c r="B59" s="62" t="s">
        <v>138</v>
      </c>
      <c r="C59" s="63" t="s">
        <v>15</v>
      </c>
      <c r="D59" s="62" t="s">
        <v>9</v>
      </c>
      <c r="E59" s="73">
        <v>5000</v>
      </c>
      <c r="F59" s="62" t="s">
        <v>14</v>
      </c>
      <c r="G59" s="61" t="s">
        <v>235</v>
      </c>
      <c r="H59" s="74" t="s">
        <v>140</v>
      </c>
      <c r="I59" s="75" t="s">
        <v>10</v>
      </c>
    </row>
    <row r="60" spans="1:9" x14ac:dyDescent="0.25">
      <c r="A60" s="72">
        <v>42877</v>
      </c>
      <c r="B60" s="62" t="s">
        <v>142</v>
      </c>
      <c r="C60" s="76" t="s">
        <v>46</v>
      </c>
      <c r="D60" s="76" t="s">
        <v>45</v>
      </c>
      <c r="E60" s="73">
        <v>800000</v>
      </c>
      <c r="F60" s="62" t="s">
        <v>51</v>
      </c>
      <c r="G60" s="61" t="s">
        <v>235</v>
      </c>
      <c r="H60" s="74" t="s">
        <v>143</v>
      </c>
      <c r="I60" s="75" t="s">
        <v>10</v>
      </c>
    </row>
    <row r="61" spans="1:9" x14ac:dyDescent="0.25">
      <c r="A61" s="72">
        <v>42877</v>
      </c>
      <c r="B61" s="62" t="s">
        <v>148</v>
      </c>
      <c r="C61" s="76" t="s">
        <v>20</v>
      </c>
      <c r="D61" s="76" t="s">
        <v>45</v>
      </c>
      <c r="E61" s="73">
        <v>400000</v>
      </c>
      <c r="F61" s="62" t="s">
        <v>51</v>
      </c>
      <c r="G61" s="61" t="s">
        <v>235</v>
      </c>
      <c r="H61" s="74" t="s">
        <v>144</v>
      </c>
      <c r="I61" s="75" t="s">
        <v>10</v>
      </c>
    </row>
    <row r="62" spans="1:9" x14ac:dyDescent="0.25">
      <c r="A62" s="72">
        <v>42877</v>
      </c>
      <c r="B62" s="62" t="s">
        <v>146</v>
      </c>
      <c r="C62" s="76" t="s">
        <v>20</v>
      </c>
      <c r="D62" s="76" t="s">
        <v>45</v>
      </c>
      <c r="E62" s="73">
        <v>60000</v>
      </c>
      <c r="F62" s="62" t="s">
        <v>51</v>
      </c>
      <c r="G62" s="61" t="s">
        <v>235</v>
      </c>
      <c r="H62" s="74" t="s">
        <v>145</v>
      </c>
      <c r="I62" s="75" t="s">
        <v>10</v>
      </c>
    </row>
    <row r="63" spans="1:9" x14ac:dyDescent="0.25">
      <c r="A63" s="72">
        <v>42877</v>
      </c>
      <c r="B63" s="62" t="s">
        <v>149</v>
      </c>
      <c r="C63" s="76" t="s">
        <v>46</v>
      </c>
      <c r="D63" s="76" t="s">
        <v>45</v>
      </c>
      <c r="E63" s="73">
        <v>350000</v>
      </c>
      <c r="F63" s="62" t="s">
        <v>43</v>
      </c>
      <c r="G63" s="61" t="s">
        <v>235</v>
      </c>
      <c r="H63" s="74" t="s">
        <v>150</v>
      </c>
      <c r="I63" s="75" t="s">
        <v>10</v>
      </c>
    </row>
    <row r="64" spans="1:9" x14ac:dyDescent="0.25">
      <c r="A64" s="72">
        <v>42877</v>
      </c>
      <c r="B64" s="62" t="s">
        <v>162</v>
      </c>
      <c r="C64" s="76" t="s">
        <v>46</v>
      </c>
      <c r="D64" s="76" t="s">
        <v>45</v>
      </c>
      <c r="E64" s="73">
        <v>350000</v>
      </c>
      <c r="F64" s="62" t="s">
        <v>51</v>
      </c>
      <c r="G64" s="61" t="s">
        <v>235</v>
      </c>
      <c r="H64" s="74" t="s">
        <v>150</v>
      </c>
      <c r="I64" s="75" t="s">
        <v>10</v>
      </c>
    </row>
    <row r="65" spans="1:9" x14ac:dyDescent="0.25">
      <c r="A65" s="72">
        <v>42877</v>
      </c>
      <c r="B65" s="62" t="s">
        <v>148</v>
      </c>
      <c r="C65" s="76" t="s">
        <v>20</v>
      </c>
      <c r="D65" s="76" t="s">
        <v>45</v>
      </c>
      <c r="E65" s="73">
        <v>500000</v>
      </c>
      <c r="F65" s="62" t="s">
        <v>51</v>
      </c>
      <c r="G65" s="61" t="s">
        <v>235</v>
      </c>
      <c r="H65" s="74" t="s">
        <v>151</v>
      </c>
      <c r="I65" s="75" t="s">
        <v>10</v>
      </c>
    </row>
    <row r="66" spans="1:9" x14ac:dyDescent="0.25">
      <c r="A66" s="72">
        <v>42877</v>
      </c>
      <c r="B66" s="62" t="s">
        <v>165</v>
      </c>
      <c r="C66" s="76" t="s">
        <v>20</v>
      </c>
      <c r="D66" s="76" t="s">
        <v>45</v>
      </c>
      <c r="E66" s="73">
        <v>60000</v>
      </c>
      <c r="F66" s="62" t="s">
        <v>51</v>
      </c>
      <c r="G66" s="61" t="s">
        <v>235</v>
      </c>
      <c r="H66" s="74" t="s">
        <v>152</v>
      </c>
      <c r="I66" s="75" t="s">
        <v>10</v>
      </c>
    </row>
    <row r="67" spans="1:9" x14ac:dyDescent="0.25">
      <c r="A67" s="72">
        <v>42877</v>
      </c>
      <c r="B67" s="62" t="s">
        <v>221</v>
      </c>
      <c r="C67" s="76" t="s">
        <v>46</v>
      </c>
      <c r="D67" s="62" t="s">
        <v>9</v>
      </c>
      <c r="E67" s="73">
        <v>205000</v>
      </c>
      <c r="F67" s="62" t="s">
        <v>51</v>
      </c>
      <c r="G67" s="61" t="s">
        <v>235</v>
      </c>
      <c r="H67" s="74" t="s">
        <v>153</v>
      </c>
      <c r="I67" s="75" t="s">
        <v>10</v>
      </c>
    </row>
    <row r="68" spans="1:9" x14ac:dyDescent="0.25">
      <c r="A68" s="72">
        <v>42877</v>
      </c>
      <c r="B68" s="62" t="s">
        <v>164</v>
      </c>
      <c r="C68" s="76" t="s">
        <v>46</v>
      </c>
      <c r="D68" s="62" t="s">
        <v>9</v>
      </c>
      <c r="E68" s="73">
        <v>75000</v>
      </c>
      <c r="F68" s="62" t="s">
        <v>14</v>
      </c>
      <c r="G68" s="61" t="s">
        <v>235</v>
      </c>
      <c r="H68" s="74" t="s">
        <v>163</v>
      </c>
      <c r="I68" s="75" t="s">
        <v>10</v>
      </c>
    </row>
    <row r="69" spans="1:9" x14ac:dyDescent="0.25">
      <c r="A69" s="72">
        <v>42877</v>
      </c>
      <c r="B69" s="62" t="s">
        <v>154</v>
      </c>
      <c r="C69" s="63" t="s">
        <v>12</v>
      </c>
      <c r="D69" s="62" t="s">
        <v>9</v>
      </c>
      <c r="E69" s="73">
        <v>6000</v>
      </c>
      <c r="F69" s="62" t="s">
        <v>14</v>
      </c>
      <c r="G69" s="61" t="s">
        <v>235</v>
      </c>
      <c r="H69" s="74" t="s">
        <v>155</v>
      </c>
      <c r="I69" s="75" t="s">
        <v>13</v>
      </c>
    </row>
    <row r="70" spans="1:9" x14ac:dyDescent="0.25">
      <c r="A70" s="72">
        <v>42878</v>
      </c>
      <c r="B70" s="62" t="s">
        <v>157</v>
      </c>
      <c r="C70" s="63" t="s">
        <v>12</v>
      </c>
      <c r="D70" s="62" t="s">
        <v>9</v>
      </c>
      <c r="E70" s="73">
        <v>4000</v>
      </c>
      <c r="F70" s="62" t="s">
        <v>14</v>
      </c>
      <c r="G70" s="61" t="s">
        <v>235</v>
      </c>
      <c r="H70" s="74" t="s">
        <v>156</v>
      </c>
      <c r="I70" s="75" t="s">
        <v>13</v>
      </c>
    </row>
    <row r="71" spans="1:9" x14ac:dyDescent="0.25">
      <c r="A71" s="72">
        <v>42878</v>
      </c>
      <c r="B71" s="62" t="s">
        <v>158</v>
      </c>
      <c r="C71" s="63" t="s">
        <v>50</v>
      </c>
      <c r="D71" s="62" t="s">
        <v>9</v>
      </c>
      <c r="E71" s="73">
        <v>60000</v>
      </c>
      <c r="F71" s="62" t="s">
        <v>43</v>
      </c>
      <c r="G71" s="61" t="s">
        <v>235</v>
      </c>
      <c r="H71" s="74" t="s">
        <v>159</v>
      </c>
      <c r="I71" s="75" t="s">
        <v>10</v>
      </c>
    </row>
    <row r="72" spans="1:9" x14ac:dyDescent="0.25">
      <c r="A72" s="72">
        <v>42878</v>
      </c>
      <c r="B72" s="62" t="s">
        <v>160</v>
      </c>
      <c r="C72" s="63" t="s">
        <v>230</v>
      </c>
      <c r="D72" s="62" t="s">
        <v>9</v>
      </c>
      <c r="E72" s="73">
        <v>75000</v>
      </c>
      <c r="F72" s="62" t="s">
        <v>43</v>
      </c>
      <c r="G72" s="61" t="s">
        <v>235</v>
      </c>
      <c r="H72" s="74" t="s">
        <v>161</v>
      </c>
      <c r="I72" s="75" t="s">
        <v>10</v>
      </c>
    </row>
    <row r="73" spans="1:9" x14ac:dyDescent="0.25">
      <c r="A73" s="72">
        <v>42878</v>
      </c>
      <c r="B73" s="62" t="s">
        <v>166</v>
      </c>
      <c r="C73" s="76" t="s">
        <v>19</v>
      </c>
      <c r="D73" s="62" t="s">
        <v>211</v>
      </c>
      <c r="E73" s="73">
        <v>45000</v>
      </c>
      <c r="F73" s="62" t="s">
        <v>167</v>
      </c>
      <c r="G73" s="61" t="s">
        <v>235</v>
      </c>
      <c r="H73" s="74" t="s">
        <v>168</v>
      </c>
      <c r="I73" s="75" t="s">
        <v>10</v>
      </c>
    </row>
    <row r="74" spans="1:9" x14ac:dyDescent="0.25">
      <c r="A74" s="72">
        <v>42878</v>
      </c>
      <c r="B74" s="62" t="s">
        <v>177</v>
      </c>
      <c r="C74" s="76" t="s">
        <v>18</v>
      </c>
      <c r="D74" s="62" t="s">
        <v>9</v>
      </c>
      <c r="E74" s="73">
        <v>29000</v>
      </c>
      <c r="F74" s="62" t="s">
        <v>14</v>
      </c>
      <c r="G74" s="61" t="s">
        <v>235</v>
      </c>
      <c r="H74" s="74" t="s">
        <v>169</v>
      </c>
      <c r="I74" s="75" t="s">
        <v>10</v>
      </c>
    </row>
    <row r="75" spans="1:9" x14ac:dyDescent="0.25">
      <c r="A75" s="72">
        <v>42878</v>
      </c>
      <c r="B75" s="62" t="s">
        <v>217</v>
      </c>
      <c r="C75" s="76" t="s">
        <v>17</v>
      </c>
      <c r="D75" s="62" t="s">
        <v>9</v>
      </c>
      <c r="E75" s="73">
        <v>800</v>
      </c>
      <c r="F75" s="62" t="s">
        <v>14</v>
      </c>
      <c r="G75" s="61" t="s">
        <v>235</v>
      </c>
      <c r="H75" s="74" t="s">
        <v>170</v>
      </c>
      <c r="I75" s="75" t="s">
        <v>10</v>
      </c>
    </row>
    <row r="76" spans="1:9" x14ac:dyDescent="0.25">
      <c r="A76" s="72">
        <v>42879</v>
      </c>
      <c r="B76" s="62" t="s">
        <v>171</v>
      </c>
      <c r="C76" s="63" t="s">
        <v>12</v>
      </c>
      <c r="D76" s="62" t="s">
        <v>9</v>
      </c>
      <c r="E76" s="73">
        <v>5500</v>
      </c>
      <c r="F76" s="62" t="s">
        <v>14</v>
      </c>
      <c r="G76" s="61" t="s">
        <v>235</v>
      </c>
      <c r="H76" s="74" t="s">
        <v>172</v>
      </c>
      <c r="I76" s="75" t="s">
        <v>13</v>
      </c>
    </row>
    <row r="77" spans="1:9" x14ac:dyDescent="0.25">
      <c r="A77" s="72">
        <v>42879</v>
      </c>
      <c r="B77" s="62" t="s">
        <v>180</v>
      </c>
      <c r="C77" s="63" t="s">
        <v>12</v>
      </c>
      <c r="D77" s="62" t="s">
        <v>9</v>
      </c>
      <c r="E77" s="73">
        <v>10000</v>
      </c>
      <c r="F77" s="62" t="s">
        <v>43</v>
      </c>
      <c r="G77" s="61" t="s">
        <v>235</v>
      </c>
      <c r="H77" s="74" t="s">
        <v>183</v>
      </c>
      <c r="I77" s="75" t="s">
        <v>13</v>
      </c>
    </row>
    <row r="78" spans="1:9" x14ac:dyDescent="0.25">
      <c r="A78" s="72">
        <v>42879</v>
      </c>
      <c r="B78" s="62" t="s">
        <v>181</v>
      </c>
      <c r="C78" s="76" t="s">
        <v>46</v>
      </c>
      <c r="D78" s="62" t="s">
        <v>182</v>
      </c>
      <c r="E78" s="73">
        <v>11500</v>
      </c>
      <c r="F78" s="62" t="s">
        <v>43</v>
      </c>
      <c r="G78" s="61" t="s">
        <v>235</v>
      </c>
      <c r="H78" s="74" t="s">
        <v>192</v>
      </c>
      <c r="I78" s="75" t="s">
        <v>10</v>
      </c>
    </row>
    <row r="79" spans="1:9" x14ac:dyDescent="0.25">
      <c r="A79" s="72">
        <v>42879</v>
      </c>
      <c r="B79" s="62" t="s">
        <v>184</v>
      </c>
      <c r="C79" s="63" t="s">
        <v>12</v>
      </c>
      <c r="D79" s="62" t="s">
        <v>9</v>
      </c>
      <c r="E79" s="73">
        <v>10000</v>
      </c>
      <c r="F79" s="62" t="s">
        <v>43</v>
      </c>
      <c r="G79" s="61" t="s">
        <v>235</v>
      </c>
      <c r="H79" s="74" t="s">
        <v>183</v>
      </c>
      <c r="I79" s="75" t="s">
        <v>13</v>
      </c>
    </row>
    <row r="80" spans="1:9" x14ac:dyDescent="0.25">
      <c r="A80" s="72">
        <v>42880</v>
      </c>
      <c r="B80" s="62" t="s">
        <v>180</v>
      </c>
      <c r="C80" s="63" t="s">
        <v>12</v>
      </c>
      <c r="D80" s="62" t="s">
        <v>9</v>
      </c>
      <c r="E80" s="73">
        <v>10000</v>
      </c>
      <c r="F80" s="62" t="s">
        <v>43</v>
      </c>
      <c r="G80" s="61" t="s">
        <v>235</v>
      </c>
      <c r="H80" s="74" t="s">
        <v>185</v>
      </c>
      <c r="I80" s="75" t="s">
        <v>13</v>
      </c>
    </row>
    <row r="81" spans="1:9" x14ac:dyDescent="0.25">
      <c r="A81" s="72">
        <v>42880</v>
      </c>
      <c r="B81" s="62" t="s">
        <v>184</v>
      </c>
      <c r="C81" s="63" t="s">
        <v>12</v>
      </c>
      <c r="D81" s="62" t="s">
        <v>9</v>
      </c>
      <c r="E81" s="73">
        <v>10000</v>
      </c>
      <c r="F81" s="62" t="s">
        <v>43</v>
      </c>
      <c r="G81" s="61" t="s">
        <v>235</v>
      </c>
      <c r="H81" s="74" t="s">
        <v>185</v>
      </c>
      <c r="I81" s="75" t="s">
        <v>13</v>
      </c>
    </row>
    <row r="82" spans="1:9" x14ac:dyDescent="0.25">
      <c r="A82" s="72">
        <v>42880</v>
      </c>
      <c r="B82" s="62" t="s">
        <v>180</v>
      </c>
      <c r="C82" s="63" t="s">
        <v>12</v>
      </c>
      <c r="D82" s="62" t="s">
        <v>9</v>
      </c>
      <c r="E82" s="73">
        <v>10000</v>
      </c>
      <c r="F82" s="62" t="s">
        <v>43</v>
      </c>
      <c r="G82" s="61" t="s">
        <v>235</v>
      </c>
      <c r="H82" s="74" t="s">
        <v>185</v>
      </c>
      <c r="I82" s="75" t="s">
        <v>13</v>
      </c>
    </row>
    <row r="83" spans="1:9" x14ac:dyDescent="0.25">
      <c r="A83" s="72">
        <v>42880</v>
      </c>
      <c r="B83" s="62" t="s">
        <v>181</v>
      </c>
      <c r="C83" s="76" t="s">
        <v>46</v>
      </c>
      <c r="D83" s="62" t="s">
        <v>182</v>
      </c>
      <c r="E83" s="73">
        <v>22000</v>
      </c>
      <c r="F83" s="62" t="s">
        <v>43</v>
      </c>
      <c r="G83" s="61" t="s">
        <v>235</v>
      </c>
      <c r="H83" s="74" t="s">
        <v>193</v>
      </c>
      <c r="I83" s="75" t="s">
        <v>10</v>
      </c>
    </row>
    <row r="84" spans="1:9" x14ac:dyDescent="0.25">
      <c r="A84" s="72">
        <v>42881</v>
      </c>
      <c r="B84" s="62" t="s">
        <v>174</v>
      </c>
      <c r="C84" s="63" t="s">
        <v>12</v>
      </c>
      <c r="D84" s="62" t="s">
        <v>9</v>
      </c>
      <c r="E84" s="73">
        <v>4000</v>
      </c>
      <c r="F84" s="62" t="s">
        <v>14</v>
      </c>
      <c r="G84" s="61" t="s">
        <v>235</v>
      </c>
      <c r="H84" s="74" t="s">
        <v>173</v>
      </c>
      <c r="I84" s="75" t="s">
        <v>13</v>
      </c>
    </row>
    <row r="85" spans="1:9" x14ac:dyDescent="0.25">
      <c r="A85" s="72">
        <v>42881</v>
      </c>
      <c r="B85" s="62" t="s">
        <v>175</v>
      </c>
      <c r="C85" s="63" t="s">
        <v>12</v>
      </c>
      <c r="D85" s="62" t="s">
        <v>9</v>
      </c>
      <c r="E85" s="73">
        <v>4000</v>
      </c>
      <c r="F85" s="62" t="s">
        <v>14</v>
      </c>
      <c r="G85" s="61" t="s">
        <v>235</v>
      </c>
      <c r="H85" s="74" t="s">
        <v>173</v>
      </c>
      <c r="I85" s="75" t="s">
        <v>13</v>
      </c>
    </row>
    <row r="86" spans="1:9" x14ac:dyDescent="0.25">
      <c r="A86" s="72">
        <v>42881</v>
      </c>
      <c r="B86" s="62" t="s">
        <v>178</v>
      </c>
      <c r="C86" s="76" t="s">
        <v>18</v>
      </c>
      <c r="D86" s="62" t="s">
        <v>9</v>
      </c>
      <c r="E86" s="73">
        <v>29000</v>
      </c>
      <c r="F86" s="62" t="s">
        <v>14</v>
      </c>
      <c r="G86" s="61" t="s">
        <v>235</v>
      </c>
      <c r="H86" s="74" t="s">
        <v>176</v>
      </c>
      <c r="I86" s="75" t="s">
        <v>10</v>
      </c>
    </row>
    <row r="87" spans="1:9" x14ac:dyDescent="0.25">
      <c r="A87" s="72">
        <v>42881</v>
      </c>
      <c r="B87" s="62" t="s">
        <v>180</v>
      </c>
      <c r="C87" s="63" t="s">
        <v>12</v>
      </c>
      <c r="D87" s="62" t="s">
        <v>9</v>
      </c>
      <c r="E87" s="73">
        <v>10000</v>
      </c>
      <c r="F87" s="62" t="s">
        <v>43</v>
      </c>
      <c r="G87" s="61" t="s">
        <v>235</v>
      </c>
      <c r="H87" s="74" t="s">
        <v>186</v>
      </c>
      <c r="I87" s="75" t="s">
        <v>13</v>
      </c>
    </row>
    <row r="88" spans="1:9" x14ac:dyDescent="0.25">
      <c r="A88" s="72">
        <v>42881</v>
      </c>
      <c r="B88" s="62" t="s">
        <v>181</v>
      </c>
      <c r="C88" s="76" t="s">
        <v>46</v>
      </c>
      <c r="D88" s="62" t="s">
        <v>182</v>
      </c>
      <c r="E88" s="73">
        <v>16200</v>
      </c>
      <c r="F88" s="62" t="s">
        <v>43</v>
      </c>
      <c r="G88" s="61" t="s">
        <v>235</v>
      </c>
      <c r="H88" s="74" t="s">
        <v>194</v>
      </c>
      <c r="I88" s="75" t="s">
        <v>10</v>
      </c>
    </row>
    <row r="89" spans="1:9" x14ac:dyDescent="0.25">
      <c r="A89" s="72">
        <v>42881</v>
      </c>
      <c r="B89" s="62" t="s">
        <v>212</v>
      </c>
      <c r="C89" s="63" t="s">
        <v>12</v>
      </c>
      <c r="D89" s="62" t="s">
        <v>9</v>
      </c>
      <c r="E89" s="73">
        <v>3200</v>
      </c>
      <c r="F89" s="62" t="s">
        <v>43</v>
      </c>
      <c r="G89" s="61" t="s">
        <v>235</v>
      </c>
      <c r="H89" s="74" t="s">
        <v>186</v>
      </c>
      <c r="I89" s="75" t="s">
        <v>13</v>
      </c>
    </row>
    <row r="90" spans="1:9" x14ac:dyDescent="0.25">
      <c r="A90" s="72">
        <v>42881</v>
      </c>
      <c r="B90" s="62" t="s">
        <v>213</v>
      </c>
      <c r="C90" s="63" t="s">
        <v>12</v>
      </c>
      <c r="D90" s="62" t="s">
        <v>9</v>
      </c>
      <c r="E90" s="73">
        <v>9000</v>
      </c>
      <c r="F90" s="62" t="s">
        <v>43</v>
      </c>
      <c r="G90" s="61" t="s">
        <v>235</v>
      </c>
      <c r="H90" s="74" t="s">
        <v>186</v>
      </c>
      <c r="I90" s="75" t="s">
        <v>13</v>
      </c>
    </row>
    <row r="91" spans="1:9" x14ac:dyDescent="0.25">
      <c r="A91" s="72">
        <v>42882</v>
      </c>
      <c r="B91" s="62" t="s">
        <v>180</v>
      </c>
      <c r="C91" s="63" t="s">
        <v>12</v>
      </c>
      <c r="D91" s="62" t="s">
        <v>9</v>
      </c>
      <c r="E91" s="73">
        <v>10000</v>
      </c>
      <c r="F91" s="62" t="s">
        <v>43</v>
      </c>
      <c r="G91" s="61" t="s">
        <v>235</v>
      </c>
      <c r="H91" s="74" t="s">
        <v>190</v>
      </c>
      <c r="I91" s="75" t="s">
        <v>13</v>
      </c>
    </row>
    <row r="92" spans="1:9" x14ac:dyDescent="0.25">
      <c r="A92" s="72">
        <v>42882</v>
      </c>
      <c r="B92" s="62" t="s">
        <v>212</v>
      </c>
      <c r="C92" s="63" t="s">
        <v>12</v>
      </c>
      <c r="D92" s="62" t="s">
        <v>9</v>
      </c>
      <c r="E92" s="73">
        <v>3500</v>
      </c>
      <c r="F92" s="62" t="s">
        <v>43</v>
      </c>
      <c r="G92" s="61" t="s">
        <v>235</v>
      </c>
      <c r="H92" s="74" t="s">
        <v>190</v>
      </c>
      <c r="I92" s="75" t="s">
        <v>13</v>
      </c>
    </row>
    <row r="93" spans="1:9" x14ac:dyDescent="0.25">
      <c r="A93" s="72">
        <v>42882</v>
      </c>
      <c r="B93" s="62" t="s">
        <v>181</v>
      </c>
      <c r="C93" s="76" t="s">
        <v>46</v>
      </c>
      <c r="D93" s="62" t="s">
        <v>182</v>
      </c>
      <c r="E93" s="73">
        <v>2500</v>
      </c>
      <c r="F93" s="62" t="s">
        <v>43</v>
      </c>
      <c r="G93" s="61" t="s">
        <v>235</v>
      </c>
      <c r="H93" s="74" t="s">
        <v>195</v>
      </c>
      <c r="I93" s="75" t="s">
        <v>10</v>
      </c>
    </row>
    <row r="94" spans="1:9" x14ac:dyDescent="0.25">
      <c r="A94" s="72">
        <v>42884</v>
      </c>
      <c r="B94" s="62" t="s">
        <v>179</v>
      </c>
      <c r="C94" s="63" t="s">
        <v>15</v>
      </c>
      <c r="D94" s="62" t="s">
        <v>9</v>
      </c>
      <c r="E94" s="73">
        <v>10000</v>
      </c>
      <c r="F94" s="62" t="s">
        <v>14</v>
      </c>
      <c r="G94" s="61" t="s">
        <v>235</v>
      </c>
      <c r="H94" s="74" t="s">
        <v>196</v>
      </c>
      <c r="I94" s="75" t="s">
        <v>10</v>
      </c>
    </row>
    <row r="95" spans="1:9" x14ac:dyDescent="0.25">
      <c r="A95" s="72">
        <v>42884</v>
      </c>
      <c r="B95" s="62" t="s">
        <v>181</v>
      </c>
      <c r="C95" s="76" t="s">
        <v>46</v>
      </c>
      <c r="D95" s="62" t="s">
        <v>182</v>
      </c>
      <c r="E95" s="73">
        <v>11500</v>
      </c>
      <c r="F95" s="62" t="s">
        <v>43</v>
      </c>
      <c r="G95" s="61" t="s">
        <v>235</v>
      </c>
      <c r="H95" s="74" t="s">
        <v>197</v>
      </c>
      <c r="I95" s="75" t="s">
        <v>10</v>
      </c>
    </row>
    <row r="96" spans="1:9" x14ac:dyDescent="0.25">
      <c r="A96" s="72">
        <v>42885</v>
      </c>
      <c r="B96" s="62" t="s">
        <v>188</v>
      </c>
      <c r="C96" s="63" t="s">
        <v>12</v>
      </c>
      <c r="D96" s="62" t="s">
        <v>9</v>
      </c>
      <c r="E96" s="73">
        <v>3000</v>
      </c>
      <c r="F96" s="62" t="s">
        <v>14</v>
      </c>
      <c r="G96" s="61" t="s">
        <v>235</v>
      </c>
      <c r="H96" s="74" t="s">
        <v>187</v>
      </c>
      <c r="I96" s="75" t="s">
        <v>13</v>
      </c>
    </row>
    <row r="97" spans="1:9" x14ac:dyDescent="0.25">
      <c r="A97" s="72">
        <v>42885</v>
      </c>
      <c r="B97" s="62" t="s">
        <v>189</v>
      </c>
      <c r="C97" s="63" t="s">
        <v>12</v>
      </c>
      <c r="D97" s="62" t="s">
        <v>9</v>
      </c>
      <c r="E97" s="73">
        <v>4000</v>
      </c>
      <c r="F97" s="62" t="s">
        <v>14</v>
      </c>
      <c r="G97" s="61" t="s">
        <v>235</v>
      </c>
      <c r="H97" s="74" t="s">
        <v>187</v>
      </c>
      <c r="I97" s="75" t="s">
        <v>13</v>
      </c>
    </row>
    <row r="98" spans="1:9" x14ac:dyDescent="0.25">
      <c r="A98" s="72">
        <v>42885</v>
      </c>
      <c r="B98" s="62" t="s">
        <v>52</v>
      </c>
      <c r="C98" s="63" t="s">
        <v>12</v>
      </c>
      <c r="D98" s="62" t="s">
        <v>9</v>
      </c>
      <c r="E98" s="73">
        <v>12500</v>
      </c>
      <c r="F98" s="62" t="s">
        <v>14</v>
      </c>
      <c r="G98" s="61" t="s">
        <v>235</v>
      </c>
      <c r="H98" s="74" t="s">
        <v>187</v>
      </c>
      <c r="I98" s="75" t="s">
        <v>13</v>
      </c>
    </row>
    <row r="99" spans="1:9" x14ac:dyDescent="0.25">
      <c r="A99" s="72">
        <v>42885</v>
      </c>
      <c r="B99" s="62" t="s">
        <v>191</v>
      </c>
      <c r="C99" s="76" t="s">
        <v>53</v>
      </c>
      <c r="D99" s="62" t="s">
        <v>9</v>
      </c>
      <c r="E99" s="73">
        <v>2925</v>
      </c>
      <c r="F99" s="62" t="s">
        <v>51</v>
      </c>
      <c r="G99" s="61" t="s">
        <v>235</v>
      </c>
      <c r="H99" s="74" t="s">
        <v>198</v>
      </c>
      <c r="I99" s="75" t="s">
        <v>10</v>
      </c>
    </row>
    <row r="100" spans="1:9" x14ac:dyDescent="0.25">
      <c r="A100" s="72">
        <v>42886</v>
      </c>
      <c r="B100" s="62" t="s">
        <v>200</v>
      </c>
      <c r="C100" s="63" t="s">
        <v>12</v>
      </c>
      <c r="D100" s="62" t="s">
        <v>9</v>
      </c>
      <c r="E100" s="73">
        <v>4000</v>
      </c>
      <c r="F100" s="62" t="s">
        <v>14</v>
      </c>
      <c r="G100" s="61" t="s">
        <v>235</v>
      </c>
      <c r="H100" s="74" t="s">
        <v>199</v>
      </c>
      <c r="I100" s="75" t="s">
        <v>13</v>
      </c>
    </row>
    <row r="101" spans="1:9" x14ac:dyDescent="0.25">
      <c r="A101" s="72">
        <v>42886</v>
      </c>
      <c r="B101" s="62" t="s">
        <v>201</v>
      </c>
      <c r="C101" s="63" t="s">
        <v>12</v>
      </c>
      <c r="D101" s="62" t="s">
        <v>9</v>
      </c>
      <c r="E101" s="73">
        <v>5000</v>
      </c>
      <c r="F101" s="62" t="s">
        <v>44</v>
      </c>
      <c r="G101" s="61" t="s">
        <v>235</v>
      </c>
      <c r="H101" s="74" t="s">
        <v>203</v>
      </c>
      <c r="I101" s="75" t="s">
        <v>13</v>
      </c>
    </row>
    <row r="102" spans="1:9" x14ac:dyDescent="0.25">
      <c r="A102" s="72">
        <v>42886</v>
      </c>
      <c r="B102" s="62" t="s">
        <v>202</v>
      </c>
      <c r="C102" s="63" t="s">
        <v>12</v>
      </c>
      <c r="D102" s="62" t="s">
        <v>9</v>
      </c>
      <c r="E102" s="73">
        <v>2000</v>
      </c>
      <c r="F102" s="62" t="s">
        <v>44</v>
      </c>
      <c r="G102" s="61" t="s">
        <v>235</v>
      </c>
      <c r="H102" s="74" t="s">
        <v>203</v>
      </c>
      <c r="I102" s="75" t="s">
        <v>13</v>
      </c>
    </row>
  </sheetData>
  <autoFilter ref="A1:I102"/>
  <conditionalFormatting sqref="G3">
    <cfRule type="cellIs" dxfId="12" priority="1" operator="equal">
      <formula>"USFWS EAGLE2"</formula>
    </cfRule>
    <cfRule type="cellIs" dxfId="11" priority="2" operator="equal">
      <formula>"USFWS EAGLE1"</formula>
    </cfRule>
    <cfRule type="cellIs" dxfId="10" priority="3" operator="equal">
      <formula>"RUFFORD 2"</formula>
    </cfRule>
    <cfRule type="cellIs" dxfId="9" priority="4" operator="equal">
      <formula>"PPI"</formula>
    </cfRule>
    <cfRule type="cellIs" dxfId="8" priority="5" operator="equal">
      <formula>"BONDERMAN 5"</formula>
    </cfRule>
    <cfRule type="cellIs" dxfId="7" priority="6" operator="equal">
      <formula>"BONDERMAN 4"</formula>
    </cfRule>
    <cfRule type="cellIs" dxfId="6" priority="7" operator="equal">
      <formula>"BONDERMAN 3"</formula>
    </cfRule>
    <cfRule type="cellIs" dxfId="5" priority="8" operator="equal">
      <formula>"BONDERMAN 2"</formula>
    </cfRule>
    <cfRule type="cellIs" dxfId="4" priority="9" operator="equal">
      <formula>"WPT"</formula>
    </cfRule>
    <cfRule type="cellIs" dxfId="3" priority="10" operator="equal">
      <formula>"RUFFORD"</formula>
    </cfRule>
    <cfRule type="cellIs" dxfId="2" priority="11" operator="equal">
      <formula>"WWF"</formula>
    </cfRule>
    <cfRule type="cellIs" dxfId="1" priority="12" operator="equal">
      <formula>"BONDERMAN 1"</formula>
    </cfRule>
    <cfRule type="cellIs" dxfId="0" priority="13" operator="equal">
      <formula>"BORNFREE"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pane ySplit="1" topLeftCell="A2" activePane="bottomLeft" state="frozen"/>
      <selection pane="bottomLeft" activeCell="D12" sqref="D12"/>
    </sheetView>
  </sheetViews>
  <sheetFormatPr baseColWidth="10" defaultColWidth="10.28515625" defaultRowHeight="12.75" x14ac:dyDescent="0.2"/>
  <cols>
    <col min="1" max="1" width="24.42578125" style="8" customWidth="1"/>
    <col min="2" max="2" width="15.85546875" style="8" customWidth="1"/>
    <col min="3" max="3" width="17.42578125" style="8" customWidth="1"/>
    <col min="4" max="4" width="15.7109375" style="8" customWidth="1"/>
    <col min="5" max="5" width="20.7109375" style="8" customWidth="1"/>
    <col min="6" max="6" width="19.140625" style="8" customWidth="1"/>
    <col min="7" max="7" width="17.5703125" style="8" customWidth="1"/>
    <col min="8" max="8" width="19" style="8" customWidth="1"/>
    <col min="9" max="9" width="17.85546875" style="8" customWidth="1"/>
    <col min="10" max="10" width="18" style="8" customWidth="1"/>
    <col min="11" max="16384" width="10.28515625" style="8"/>
  </cols>
  <sheetData>
    <row r="1" spans="1:10" x14ac:dyDescent="0.2">
      <c r="A1" s="6" t="s">
        <v>209</v>
      </c>
      <c r="B1" s="6" t="s">
        <v>26</v>
      </c>
      <c r="C1" s="7" t="s">
        <v>205</v>
      </c>
      <c r="D1" s="7" t="s">
        <v>31</v>
      </c>
      <c r="E1" s="7" t="s">
        <v>32</v>
      </c>
      <c r="F1" s="52" t="s">
        <v>223</v>
      </c>
      <c r="G1" s="52" t="s">
        <v>224</v>
      </c>
      <c r="H1" s="52" t="s">
        <v>229</v>
      </c>
      <c r="I1" s="6">
        <v>42886</v>
      </c>
      <c r="J1" s="7" t="s">
        <v>27</v>
      </c>
    </row>
    <row r="2" spans="1:10" ht="15" x14ac:dyDescent="0.25">
      <c r="A2" s="9" t="s">
        <v>44</v>
      </c>
      <c r="B2" s="10" t="s">
        <v>45</v>
      </c>
      <c r="C2" s="11">
        <v>2087136</v>
      </c>
      <c r="D2" s="55">
        <v>77000</v>
      </c>
      <c r="E2" s="55">
        <v>77000</v>
      </c>
      <c r="F2" s="12"/>
      <c r="G2" s="11"/>
      <c r="H2" s="12"/>
      <c r="I2" s="11" t="s">
        <v>11</v>
      </c>
      <c r="J2" s="12">
        <f>C2+D2-E2</f>
        <v>2087136</v>
      </c>
    </row>
    <row r="3" spans="1:10" ht="15" x14ac:dyDescent="0.25">
      <c r="A3" s="9" t="s">
        <v>14</v>
      </c>
      <c r="B3" s="10" t="s">
        <v>9</v>
      </c>
      <c r="C3" s="11"/>
      <c r="D3" s="55">
        <v>2025936</v>
      </c>
      <c r="E3" s="55">
        <v>2025936</v>
      </c>
      <c r="F3" s="12"/>
      <c r="G3" s="11"/>
      <c r="H3" s="12"/>
      <c r="I3" s="11"/>
      <c r="J3" s="12">
        <f t="shared" ref="J3:J6" si="0">C3+D3-E3</f>
        <v>0</v>
      </c>
    </row>
    <row r="4" spans="1:10" ht="15" x14ac:dyDescent="0.25">
      <c r="A4" s="9" t="s">
        <v>43</v>
      </c>
      <c r="B4" s="10" t="s">
        <v>45</v>
      </c>
      <c r="C4" s="11"/>
      <c r="D4" s="55">
        <v>1256680</v>
      </c>
      <c r="E4" s="55">
        <v>1256680</v>
      </c>
      <c r="F4" s="12"/>
      <c r="G4" s="11"/>
      <c r="H4" s="12"/>
      <c r="I4" s="11"/>
      <c r="J4" s="12">
        <f t="shared" si="0"/>
        <v>0</v>
      </c>
    </row>
    <row r="5" spans="1:10" ht="15" x14ac:dyDescent="0.25">
      <c r="A5" s="9" t="s">
        <v>82</v>
      </c>
      <c r="B5" s="10" t="s">
        <v>9</v>
      </c>
      <c r="C5" s="11"/>
      <c r="D5" s="55">
        <v>90000</v>
      </c>
      <c r="E5" s="55">
        <v>90000</v>
      </c>
      <c r="F5" s="12"/>
      <c r="G5" s="11"/>
      <c r="H5" s="12"/>
      <c r="I5" s="11"/>
      <c r="J5" s="12">
        <f t="shared" si="0"/>
        <v>0</v>
      </c>
    </row>
    <row r="6" spans="1:10" ht="15" x14ac:dyDescent="0.25">
      <c r="A6" s="9" t="s">
        <v>167</v>
      </c>
      <c r="B6" s="10" t="s">
        <v>211</v>
      </c>
      <c r="C6" s="11"/>
      <c r="D6" s="56">
        <v>45000</v>
      </c>
      <c r="E6" s="56">
        <v>45000</v>
      </c>
      <c r="F6" s="12"/>
      <c r="G6" s="11"/>
      <c r="H6" s="12"/>
      <c r="I6" s="11"/>
      <c r="J6" s="12">
        <f t="shared" si="0"/>
        <v>0</v>
      </c>
    </row>
    <row r="7" spans="1:10" ht="15" x14ac:dyDescent="0.25">
      <c r="A7" s="51" t="s">
        <v>222</v>
      </c>
      <c r="B7" s="10"/>
      <c r="C7" s="11">
        <v>7350070</v>
      </c>
      <c r="D7" s="55"/>
      <c r="E7" s="55"/>
      <c r="F7" s="12"/>
      <c r="G7" s="11">
        <f>900000+23000+80000</f>
        <v>1003000</v>
      </c>
      <c r="H7" s="12">
        <v>-4000000</v>
      </c>
      <c r="I7" s="11"/>
      <c r="J7" s="54">
        <f>C7+G7+H7</f>
        <v>4353070</v>
      </c>
    </row>
    <row r="8" spans="1:10" ht="15" x14ac:dyDescent="0.25">
      <c r="A8" s="9"/>
      <c r="B8" s="10"/>
      <c r="C8" s="11"/>
      <c r="D8" s="55"/>
      <c r="E8" s="55"/>
      <c r="F8" s="12"/>
      <c r="G8" s="11"/>
      <c r="H8" s="12"/>
      <c r="I8" s="11"/>
      <c r="J8" s="12"/>
    </row>
    <row r="9" spans="1:10" x14ac:dyDescent="0.2">
      <c r="A9" s="13" t="s">
        <v>48</v>
      </c>
      <c r="B9" s="14"/>
      <c r="C9" s="15">
        <f>SUM(C2:C8)</f>
        <v>9437206</v>
      </c>
      <c r="D9" s="16">
        <f>SUM(D2:D6)</f>
        <v>3494616</v>
      </c>
      <c r="E9" s="16">
        <f>SUM(E2:E6)</f>
        <v>3494616</v>
      </c>
      <c r="F9" s="15">
        <f>SUM(F2:F5)</f>
        <v>0</v>
      </c>
      <c r="G9" s="15">
        <f>SUM(G2:G8)</f>
        <v>1003000</v>
      </c>
      <c r="H9" s="15">
        <f>SUM(H2:H8)</f>
        <v>-4000000</v>
      </c>
      <c r="I9" s="15">
        <f t="shared" ref="I9" si="1">SUM(I2:I5)</f>
        <v>0</v>
      </c>
      <c r="J9" s="17">
        <f>SUM(J2:J7)</f>
        <v>6440206</v>
      </c>
    </row>
    <row r="10" spans="1:10" x14ac:dyDescent="0.2">
      <c r="A10" s="38" t="s">
        <v>40</v>
      </c>
      <c r="B10" s="39"/>
      <c r="C10" s="49"/>
      <c r="D10" s="40"/>
      <c r="E10" s="41"/>
      <c r="F10" s="41"/>
      <c r="G10" s="40"/>
      <c r="H10" s="40">
        <v>0</v>
      </c>
      <c r="I10" s="42"/>
      <c r="J10" s="21" t="s">
        <v>11</v>
      </c>
    </row>
    <row r="11" spans="1:10" x14ac:dyDescent="0.2">
      <c r="A11" s="43" t="s">
        <v>41</v>
      </c>
      <c r="B11" s="18"/>
      <c r="C11" s="22"/>
      <c r="D11" s="20"/>
      <c r="E11" s="20"/>
      <c r="F11" s="20"/>
      <c r="G11" s="20"/>
      <c r="H11" s="20"/>
      <c r="I11" s="44"/>
      <c r="J11" s="21">
        <f>+C11+D11-E11+F11-G11</f>
        <v>0</v>
      </c>
    </row>
    <row r="12" spans="1:10" x14ac:dyDescent="0.2">
      <c r="A12" s="43" t="s">
        <v>42</v>
      </c>
      <c r="B12" s="19">
        <v>0</v>
      </c>
      <c r="C12" s="19">
        <v>448345</v>
      </c>
      <c r="D12" s="19">
        <f>11979030+5963156</f>
        <v>17942186</v>
      </c>
      <c r="E12" s="60">
        <f>+GETPIVOTDATA("spent",Individuel!$A$3,"nom","SGBS")</f>
        <v>3536297</v>
      </c>
      <c r="F12" s="23">
        <f>1000000+500000+1700000+600000+900000+100000</f>
        <v>4800000</v>
      </c>
      <c r="G12" s="19"/>
      <c r="H12" s="19">
        <v>4000000</v>
      </c>
      <c r="I12" s="44">
        <v>0</v>
      </c>
      <c r="J12" s="21">
        <f>+C12+D12-E12-F12-G12+H12</f>
        <v>14054234</v>
      </c>
    </row>
    <row r="13" spans="1:10" x14ac:dyDescent="0.2">
      <c r="A13" s="43"/>
      <c r="B13" s="19">
        <v>0</v>
      </c>
      <c r="C13" s="19">
        <v>0</v>
      </c>
      <c r="D13" s="19">
        <v>0</v>
      </c>
      <c r="E13" s="19"/>
      <c r="F13" s="23">
        <v>0</v>
      </c>
      <c r="G13" s="19"/>
      <c r="H13" s="19">
        <v>0</v>
      </c>
      <c r="I13" s="44">
        <v>0</v>
      </c>
      <c r="J13" s="21">
        <f>+C13+D13-E13+F13</f>
        <v>0</v>
      </c>
    </row>
    <row r="14" spans="1:10" x14ac:dyDescent="0.2">
      <c r="A14" s="45"/>
      <c r="B14" s="46">
        <v>0</v>
      </c>
      <c r="C14" s="46"/>
      <c r="D14" s="46"/>
      <c r="E14" s="46"/>
      <c r="F14" s="47"/>
      <c r="G14" s="46"/>
      <c r="H14" s="46"/>
      <c r="I14" s="48">
        <v>0</v>
      </c>
      <c r="J14" s="21">
        <f>+C14+D14-E14+F14</f>
        <v>0</v>
      </c>
    </row>
    <row r="15" spans="1:10" ht="13.5" thickBot="1" x14ac:dyDescent="0.25">
      <c r="A15" s="24" t="s">
        <v>28</v>
      </c>
      <c r="B15" s="24"/>
      <c r="C15" s="25">
        <f t="shared" ref="C15:J15" si="2">SUM(C10:C14)</f>
        <v>448345</v>
      </c>
      <c r="D15" s="25">
        <f t="shared" si="2"/>
        <v>17942186</v>
      </c>
      <c r="E15" s="25">
        <f t="shared" si="2"/>
        <v>3536297</v>
      </c>
      <c r="F15" s="25">
        <f t="shared" si="2"/>
        <v>4800000</v>
      </c>
      <c r="G15" s="25">
        <f t="shared" si="2"/>
        <v>0</v>
      </c>
      <c r="H15" s="25">
        <f t="shared" si="2"/>
        <v>4000000</v>
      </c>
      <c r="I15" s="25">
        <f t="shared" si="2"/>
        <v>0</v>
      </c>
      <c r="J15" s="36">
        <f t="shared" si="2"/>
        <v>14054234</v>
      </c>
    </row>
    <row r="16" spans="1:10" ht="13.5" thickBot="1" x14ac:dyDescent="0.25">
      <c r="A16" s="26" t="s">
        <v>49</v>
      </c>
      <c r="B16" s="27"/>
      <c r="C16" s="28">
        <f>+C9+C15</f>
        <v>9885551</v>
      </c>
      <c r="D16" s="28">
        <f t="shared" ref="D16:I16" si="3">+D9+D15</f>
        <v>21436802</v>
      </c>
      <c r="E16" s="28">
        <f>+E9+E15</f>
        <v>7030913</v>
      </c>
      <c r="F16" s="28">
        <f>+F9+F15</f>
        <v>4800000</v>
      </c>
      <c r="G16" s="28">
        <f t="shared" si="3"/>
        <v>1003000</v>
      </c>
      <c r="H16" s="28">
        <f t="shared" si="3"/>
        <v>0</v>
      </c>
      <c r="I16" s="28">
        <f t="shared" si="3"/>
        <v>0</v>
      </c>
      <c r="J16" s="37">
        <f>+J9+J15</f>
        <v>20494440</v>
      </c>
    </row>
    <row r="18" spans="1:10" x14ac:dyDescent="0.2">
      <c r="A18" s="5" t="s">
        <v>47</v>
      </c>
      <c r="B18" s="5"/>
      <c r="C18" s="5">
        <v>1478423</v>
      </c>
      <c r="D18" s="5">
        <f>+F12</f>
        <v>4800000</v>
      </c>
      <c r="E18" s="5">
        <v>3494616</v>
      </c>
      <c r="F18" s="5"/>
      <c r="G18" s="5"/>
      <c r="H18" s="5"/>
      <c r="I18" s="5">
        <f>+C18+D18-E18-F18</f>
        <v>2783807</v>
      </c>
    </row>
    <row r="19" spans="1:10" x14ac:dyDescent="0.2">
      <c r="A19" s="29"/>
      <c r="B19" s="29"/>
      <c r="C19" s="29"/>
      <c r="D19" s="29"/>
      <c r="E19" s="29"/>
      <c r="F19" s="29"/>
      <c r="G19" s="29"/>
      <c r="H19" s="29"/>
      <c r="I19" s="29"/>
    </row>
    <row r="20" spans="1:10" x14ac:dyDescent="0.2">
      <c r="A20" s="30" t="s">
        <v>207</v>
      </c>
      <c r="B20" s="31"/>
      <c r="C20" s="29"/>
      <c r="D20" s="30" t="s">
        <v>39</v>
      </c>
      <c r="E20" s="31"/>
      <c r="F20" s="29"/>
      <c r="G20" s="30" t="s">
        <v>208</v>
      </c>
      <c r="H20" s="31"/>
      <c r="I20" s="29"/>
    </row>
    <row r="21" spans="1:10" x14ac:dyDescent="0.2">
      <c r="A21" s="32" t="s">
        <v>33</v>
      </c>
      <c r="B21" s="33">
        <v>1478423</v>
      </c>
      <c r="C21" s="29"/>
      <c r="D21" s="32" t="s">
        <v>36</v>
      </c>
      <c r="E21" s="33">
        <f>+D15</f>
        <v>17942186</v>
      </c>
      <c r="F21" s="29"/>
      <c r="G21" s="32" t="s">
        <v>33</v>
      </c>
      <c r="H21" s="33">
        <f>+I18</f>
        <v>2783807</v>
      </c>
      <c r="I21" s="50"/>
    </row>
    <row r="22" spans="1:10" x14ac:dyDescent="0.2">
      <c r="A22" s="32" t="s">
        <v>34</v>
      </c>
      <c r="B22" s="33">
        <v>448345</v>
      </c>
      <c r="C22" s="29"/>
      <c r="D22" s="32" t="s">
        <v>35</v>
      </c>
      <c r="E22" s="33">
        <f>+GETPIVOTDATA("spent",Individuel!$A$3)</f>
        <v>7030913</v>
      </c>
      <c r="F22" s="29"/>
      <c r="G22" s="32" t="s">
        <v>34</v>
      </c>
      <c r="H22" s="33">
        <f>+J12</f>
        <v>14054234</v>
      </c>
      <c r="I22" s="50"/>
    </row>
    <row r="23" spans="1:10" x14ac:dyDescent="0.2">
      <c r="A23" s="32" t="s">
        <v>225</v>
      </c>
      <c r="B23" s="33">
        <v>9437206</v>
      </c>
      <c r="C23" s="29"/>
      <c r="D23" s="53" t="s">
        <v>226</v>
      </c>
      <c r="E23" s="33">
        <f>-G9</f>
        <v>-1003000</v>
      </c>
      <c r="F23" s="29"/>
      <c r="G23" s="32" t="s">
        <v>225</v>
      </c>
      <c r="H23" s="33">
        <f>+J9</f>
        <v>6440206</v>
      </c>
      <c r="I23" s="50"/>
    </row>
    <row r="24" spans="1:10" x14ac:dyDescent="0.2">
      <c r="A24" s="34" t="s">
        <v>29</v>
      </c>
      <c r="B24" s="35">
        <f>+B21+B22+B23</f>
        <v>11363974</v>
      </c>
      <c r="C24" s="29"/>
      <c r="D24" s="34"/>
      <c r="E24" s="35">
        <f>+E21-E22-E23</f>
        <v>11914273</v>
      </c>
      <c r="F24" s="29"/>
      <c r="G24" s="34" t="s">
        <v>29</v>
      </c>
      <c r="H24" s="35">
        <f>+H21+H22+H23</f>
        <v>23278247</v>
      </c>
      <c r="I24" s="50"/>
      <c r="J24" s="8" t="s">
        <v>11</v>
      </c>
    </row>
    <row r="25" spans="1:10" x14ac:dyDescent="0.2">
      <c r="A25" s="29"/>
      <c r="B25" s="29"/>
      <c r="C25" s="29"/>
      <c r="D25" s="29"/>
      <c r="E25" s="29"/>
      <c r="F25" s="29"/>
      <c r="G25" s="29"/>
      <c r="H25" s="29"/>
      <c r="I25" s="29"/>
    </row>
    <row r="26" spans="1:10" x14ac:dyDescent="0.2">
      <c r="A26" s="29" t="s">
        <v>37</v>
      </c>
      <c r="B26" s="29">
        <f>+B24+E24</f>
        <v>23278247</v>
      </c>
      <c r="C26" s="29"/>
      <c r="D26" s="29"/>
      <c r="E26" s="29"/>
      <c r="F26" s="29"/>
      <c r="G26" s="29"/>
      <c r="H26" s="29"/>
      <c r="I26" s="29"/>
    </row>
    <row r="27" spans="1:10" x14ac:dyDescent="0.2">
      <c r="A27" s="29" t="s">
        <v>38</v>
      </c>
      <c r="B27" s="29">
        <f>+H24</f>
        <v>23278247</v>
      </c>
      <c r="C27" s="29"/>
      <c r="D27" s="29"/>
      <c r="E27" s="29"/>
      <c r="F27" s="29"/>
      <c r="G27" s="29"/>
      <c r="H27" s="29"/>
      <c r="I27" s="29"/>
    </row>
    <row r="28" spans="1:10" x14ac:dyDescent="0.2">
      <c r="A28" s="29" t="s">
        <v>30</v>
      </c>
      <c r="B28" s="29">
        <f>+B26-B27</f>
        <v>0</v>
      </c>
      <c r="C28" s="29"/>
      <c r="D28" s="29"/>
      <c r="E28" s="29"/>
      <c r="F28" s="29"/>
      <c r="G28" s="29"/>
      <c r="H28" s="29"/>
      <c r="I28" s="29"/>
    </row>
    <row r="29" spans="1:10" x14ac:dyDescent="0.2">
      <c r="A29" s="29"/>
      <c r="B29" s="29"/>
      <c r="C29" s="29"/>
      <c r="D29" s="29"/>
      <c r="E29" s="29"/>
      <c r="F29" s="29" t="s">
        <v>11</v>
      </c>
      <c r="G29" s="29"/>
      <c r="H29" s="29"/>
      <c r="I29" s="29"/>
    </row>
    <row r="30" spans="1:10" x14ac:dyDescent="0.2">
      <c r="A30" s="29"/>
      <c r="B30" s="29"/>
      <c r="C30" s="29"/>
      <c r="D30" s="29"/>
      <c r="E30" s="29"/>
      <c r="F30" s="29"/>
      <c r="G30" s="29"/>
      <c r="H30" s="29"/>
      <c r="I30" s="29"/>
    </row>
    <row r="31" spans="1:10" x14ac:dyDescent="0.2">
      <c r="A31" s="29"/>
      <c r="B31" s="29"/>
      <c r="C31" s="29"/>
      <c r="D31" s="29"/>
      <c r="E31" s="29"/>
      <c r="F31" s="29"/>
      <c r="G31" s="29"/>
      <c r="H31" s="29"/>
      <c r="I31" s="29"/>
    </row>
    <row r="32" spans="1:10" x14ac:dyDescent="0.2">
      <c r="A32" s="29"/>
      <c r="B32" s="29"/>
      <c r="C32" s="29"/>
      <c r="D32" s="29"/>
      <c r="E32" s="29"/>
      <c r="F32" s="29"/>
      <c r="G32" s="29"/>
      <c r="H32" s="29"/>
      <c r="I32" s="29"/>
    </row>
    <row r="33" spans="1:12" x14ac:dyDescent="0.2">
      <c r="A33" s="29"/>
      <c r="B33" s="29"/>
      <c r="C33" s="29"/>
      <c r="D33" s="29"/>
      <c r="E33" s="29"/>
      <c r="F33" s="29"/>
      <c r="G33" s="29"/>
      <c r="H33" s="29"/>
      <c r="I33" s="29"/>
    </row>
    <row r="34" spans="1:12" x14ac:dyDescent="0.2">
      <c r="L34" s="8" t="s">
        <v>210</v>
      </c>
    </row>
  </sheetData>
  <pageMargins left="0.7" right="0.7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BILANMAI17</vt:lpstr>
      <vt:lpstr>Individuel</vt:lpstr>
      <vt:lpstr>DATAMAI17</vt:lpstr>
      <vt:lpstr>RECAPMAI17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MBUI</cp:lastModifiedBy>
  <cp:lastPrinted>2017-06-15T11:18:46Z</cp:lastPrinted>
  <dcterms:created xsi:type="dcterms:W3CDTF">2016-04-25T11:19:09Z</dcterms:created>
  <dcterms:modified xsi:type="dcterms:W3CDTF">2017-06-22T12:25:26Z</dcterms:modified>
</cp:coreProperties>
</file>