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SALF ARCHIVE FINANCE 2017\"/>
    </mc:Choice>
  </mc:AlternateContent>
  <bookViews>
    <workbookView xWindow="0" yWindow="0" windowWidth="20490" windowHeight="7155" activeTab="2"/>
  </bookViews>
  <sheets>
    <sheet name="BILANJUIN17" sheetId="3" r:id="rId1"/>
    <sheet name="Individuel" sheetId="5" r:id="rId2"/>
    <sheet name="DATAJUIN17" sheetId="1" r:id="rId3"/>
    <sheet name="RECAPJUIN17" sheetId="4" r:id="rId4"/>
  </sheets>
  <definedNames>
    <definedName name="_xlnm._FilterDatabase" localSheetId="2" hidden="1">DATAJUIN17!$A$1:$I$122</definedName>
  </definedNames>
  <calcPr calcId="152511"/>
  <pivotCaches>
    <pivotCache cacheId="0" r:id="rId5"/>
    <pivotCache cacheId="1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4" l="1"/>
  <c r="J5" i="4"/>
  <c r="C7" i="4"/>
  <c r="I16" i="4" l="1"/>
  <c r="J10" i="4" l="1"/>
  <c r="B22" i="4"/>
  <c r="H13" i="4" l="1"/>
  <c r="H14" i="4" s="1"/>
  <c r="H7" i="4"/>
  <c r="D12" i="4"/>
  <c r="G7" i="4"/>
  <c r="D7" i="4"/>
  <c r="E13" i="4"/>
  <c r="C16" i="4" l="1"/>
  <c r="B19" i="4"/>
  <c r="F10" i="4"/>
  <c r="G5" i="4"/>
  <c r="E4" i="4"/>
  <c r="E3" i="4"/>
  <c r="E2" i="4"/>
  <c r="E7" i="4" l="1"/>
  <c r="E14" i="4" s="1"/>
  <c r="E20" i="4" s="1"/>
  <c r="J9" i="4" l="1"/>
  <c r="J8" i="4" l="1"/>
  <c r="C13" i="4" l="1"/>
  <c r="C14" i="4" s="1"/>
  <c r="F13" i="4"/>
  <c r="F14" i="4" s="1"/>
  <c r="I7" i="4" l="1"/>
  <c r="I13" i="4"/>
  <c r="I14" i="4" s="1"/>
  <c r="G13" i="4"/>
  <c r="G14" i="4" s="1"/>
  <c r="D13" i="4"/>
  <c r="J11" i="4"/>
  <c r="J12" i="4"/>
  <c r="E19" i="4" l="1"/>
  <c r="D14" i="4"/>
  <c r="E22" i="4"/>
  <c r="B26" i="4" s="1"/>
  <c r="H19" i="4"/>
  <c r="J4" i="4"/>
  <c r="J3" i="4"/>
  <c r="J2" i="4"/>
  <c r="J7" i="4" s="1"/>
  <c r="J13" i="4"/>
  <c r="H20" i="4" s="1"/>
  <c r="J14" i="4" l="1"/>
  <c r="H21" i="4"/>
  <c r="H22" i="4" s="1"/>
  <c r="B27" i="4" s="1"/>
  <c r="B28" i="4" s="1"/>
</calcChain>
</file>

<file path=xl/comments1.xml><?xml version="1.0" encoding="utf-8"?>
<comments xmlns="http://schemas.openxmlformats.org/spreadsheetml/2006/main">
  <authors>
    <author>MBUI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MBUI:</t>
        </r>
        <r>
          <rPr>
            <sz val="9"/>
            <color indexed="81"/>
            <rFont val="Tahoma"/>
            <family val="2"/>
          </rPr>
          <t xml:space="preserve">
Même montant que le calcul individuel
</t>
        </r>
      </text>
    </comment>
  </commentList>
</comments>
</file>

<file path=xl/sharedStrings.xml><?xml version="1.0" encoding="utf-8"?>
<sst xmlns="http://schemas.openxmlformats.org/spreadsheetml/2006/main" count="677" uniqueCount="222">
  <si>
    <t>Date</t>
  </si>
  <si>
    <t>Détails</t>
  </si>
  <si>
    <t>Type Personnel (salaires, impots, securité sociale) - Bonus/ Lawyer Bonus ( bonus avocat, indicateur, personnel) -TravelExpenses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</si>
  <si>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</si>
  <si>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spent</t>
  </si>
  <si>
    <t>nom</t>
  </si>
  <si>
    <t>donor</t>
  </si>
  <si>
    <t>number</t>
  </si>
  <si>
    <t>facture</t>
  </si>
  <si>
    <t>Office</t>
  </si>
  <si>
    <t xml:space="preserve"> </t>
  </si>
  <si>
    <t>Transport</t>
  </si>
  <si>
    <t>Michel</t>
  </si>
  <si>
    <t>Services</t>
  </si>
  <si>
    <t>Equipment</t>
  </si>
  <si>
    <t>Bonus</t>
  </si>
  <si>
    <t>²</t>
  </si>
  <si>
    <t>Étiquettes de lignes</t>
  </si>
  <si>
    <t>Somme de spent</t>
  </si>
  <si>
    <t>Total général</t>
  </si>
  <si>
    <t>Étiquettes de colonnes</t>
  </si>
  <si>
    <t>(vide)</t>
  </si>
  <si>
    <t>Telephone</t>
  </si>
  <si>
    <t>Département</t>
  </si>
  <si>
    <t>Balance</t>
  </si>
  <si>
    <t>TOTAL BANQUES</t>
  </si>
  <si>
    <t>total</t>
  </si>
  <si>
    <t>Difference</t>
  </si>
  <si>
    <t>NOM</t>
  </si>
  <si>
    <t>Total reçu</t>
  </si>
  <si>
    <t>Total dépensé</t>
  </si>
  <si>
    <t>caisse</t>
  </si>
  <si>
    <t>banque</t>
  </si>
  <si>
    <t>Dépensé</t>
  </si>
  <si>
    <t>Reçu</t>
  </si>
  <si>
    <t>Comptabilité</t>
  </si>
  <si>
    <t>Réel</t>
  </si>
  <si>
    <t>Mouvements mensuels</t>
  </si>
  <si>
    <t>CBAO-36174655302-53</t>
  </si>
  <si>
    <t>CBAO-34175958901-15</t>
  </si>
  <si>
    <t>SGBS-014009815191-69</t>
  </si>
  <si>
    <t>Cécile</t>
  </si>
  <si>
    <t>Charlotte</t>
  </si>
  <si>
    <t>Management</t>
  </si>
  <si>
    <t>Personnel</t>
  </si>
  <si>
    <t>Cash book</t>
  </si>
  <si>
    <t>TOTAL CAISSE</t>
  </si>
  <si>
    <t>TOTAL GENERAL</t>
  </si>
  <si>
    <t>Office Materials</t>
  </si>
  <si>
    <t>SGBS</t>
  </si>
  <si>
    <t>TravelExpenses</t>
  </si>
  <si>
    <t>Bank charges</t>
  </si>
  <si>
    <t>retrait appro Caisse</t>
  </si>
  <si>
    <t>oui</t>
  </si>
  <si>
    <t>Rent &amp; Utilities</t>
  </si>
  <si>
    <t>Location voiture Aller/Retour/Cécile/Kaolack</t>
  </si>
  <si>
    <t>USWFS EAGLE 3</t>
  </si>
  <si>
    <t xml:space="preserve">01/06/SALF02F01 </t>
  </si>
  <si>
    <t>Transport Agent Parc Nationaux</t>
  </si>
  <si>
    <t>Transport loueur Aller et Retour</t>
  </si>
  <si>
    <t xml:space="preserve">01/06/SALF02F02 </t>
  </si>
  <si>
    <t xml:space="preserve">01/06/SALF02F03 </t>
  </si>
  <si>
    <t>Frais d'hotel/01 nuitée/Cécile</t>
  </si>
  <si>
    <t>Travel subsistence</t>
  </si>
  <si>
    <t>01/06/SALF02F04</t>
  </si>
  <si>
    <t>Food Allowance-Cécile</t>
  </si>
  <si>
    <t>01/06/SALF02F05</t>
  </si>
  <si>
    <t>Achat gazoil pour véhicule loué</t>
  </si>
  <si>
    <t>01/06/SALF02F06</t>
  </si>
  <si>
    <t>Achat Tickets autoroute péage</t>
  </si>
  <si>
    <t>01/06/SALF02F07</t>
  </si>
  <si>
    <t>Team Building</t>
  </si>
  <si>
    <t>prestation femme de ménage/mai 2017</t>
  </si>
  <si>
    <t>loyer bureau juin 2017</t>
  </si>
  <si>
    <t>prestation mensuelle/location bureau juin 2017</t>
  </si>
  <si>
    <t>02/06/SALF06F08</t>
  </si>
  <si>
    <t>02/06/SALF06F09</t>
  </si>
  <si>
    <t>02/06/SALF06F10</t>
  </si>
  <si>
    <t>02/06/SALF06F11</t>
  </si>
  <si>
    <t>Transport Charlotte-Buro-Ministére Intérieur-Buro</t>
  </si>
  <si>
    <t>06/06/SALF01AH</t>
  </si>
  <si>
    <t>AH</t>
  </si>
  <si>
    <t>Transport Michel-Pour 02 semaines</t>
  </si>
  <si>
    <t>06/06/SALF06AH</t>
  </si>
  <si>
    <t>Achat sérure bureau/porte principale</t>
  </si>
  <si>
    <t>06/06/SALF06F12</t>
  </si>
  <si>
    <t>Main d'œuvre  pose sérure/menuisier</t>
  </si>
  <si>
    <t>06/06/SALF06F13</t>
  </si>
  <si>
    <t>Transport menuisier</t>
  </si>
  <si>
    <t>Transport Michel-bureau-agence de loct°-ARATI-Maison</t>
  </si>
  <si>
    <t>07/06/SALF06F14</t>
  </si>
  <si>
    <t>07/06/SALF06F15</t>
  </si>
  <si>
    <t>Achat sérure bureau/porte toilette</t>
  </si>
  <si>
    <t>09/06/SALF01F16</t>
  </si>
  <si>
    <t>Achat Repas et Raffraichissement pour invité/bureau</t>
  </si>
  <si>
    <t>Achat fourniture de bureau pour Charlotte</t>
  </si>
  <si>
    <t>10/06/SALF01F17</t>
  </si>
  <si>
    <t>10/06/SALF01F18</t>
  </si>
  <si>
    <t>Achat packs bouteille de eau kiréne/pr bureau</t>
  </si>
  <si>
    <t>Transport Charlotte-Buro-Ville-Buro</t>
  </si>
  <si>
    <t>10/06/SALF01AH</t>
  </si>
  <si>
    <t>Transport Charlotte-Buro-aéroport</t>
  </si>
  <si>
    <t>10/06/SALF02F20</t>
  </si>
  <si>
    <t>10/06/SALF02F19</t>
  </si>
  <si>
    <t>Seeddo mois de mai( 1iére et 2iéme quinziane )</t>
  </si>
  <si>
    <t>Seeddo  1iére  quinziane juin 17 )</t>
  </si>
  <si>
    <t>10/06/SALF06F21</t>
  </si>
  <si>
    <t>10/06/SALF06F22</t>
  </si>
  <si>
    <t>Transport Michel-bureau-ARATI-orange-Maison</t>
  </si>
  <si>
    <t>13/06/SALF06AH</t>
  </si>
  <si>
    <t>14/06/SALF02F23</t>
  </si>
  <si>
    <t>14/06/SALF02F25</t>
  </si>
  <si>
    <t>14/06/SALF02F26</t>
  </si>
  <si>
    <t>16/06/SALF06F28</t>
  </si>
  <si>
    <t>14/06/SALF02F27</t>
  </si>
  <si>
    <t>Transport Michel-bureau-arati-orange-bureau</t>
  </si>
  <si>
    <t>Internet</t>
  </si>
  <si>
    <t>16/06/SALF06AH</t>
  </si>
  <si>
    <t xml:space="preserve">Transport/Achat Matériel- Cécile-Aéroport-bureau </t>
  </si>
  <si>
    <t>17/06/SALF02AH</t>
  </si>
  <si>
    <t>Frais Payés pour Excés de Bagages/Matériels à Aéroport</t>
  </si>
  <si>
    <t>17/06/SALF02F29</t>
  </si>
  <si>
    <t>Achat Billet D'avion Charlotte/France</t>
  </si>
  <si>
    <t>17/06/SALF01F30</t>
  </si>
  <si>
    <t>Flight</t>
  </si>
  <si>
    <t>Transport Charlotte-Buro-Aéroport-Buro</t>
  </si>
  <si>
    <t>Transport Michel-semaines</t>
  </si>
  <si>
    <t>17/06/SALF01AH</t>
  </si>
  <si>
    <t>Transport Michel-bureau-sgbs-Aéroport-Bureau</t>
  </si>
  <si>
    <t xml:space="preserve">Transport Menuisier/pour réparation sérure bureau </t>
  </si>
  <si>
    <t>19/06/SALF06AH</t>
  </si>
  <si>
    <t>Main d'œuvre Confection de Rideaux Bureau</t>
  </si>
  <si>
    <t>complément changement et montage sérure bureau</t>
  </si>
  <si>
    <t>Salaire Cécile juin 2017</t>
  </si>
  <si>
    <t>19/06/SALF02F31</t>
  </si>
  <si>
    <t xml:space="preserve"> Personnel</t>
  </si>
  <si>
    <t>Bonus Cécile/Indemnité de Logement+Chéreté de la vie juin17</t>
  </si>
  <si>
    <t>Bonus Cécile/Indemnité pour entretien et ménage juin17</t>
  </si>
  <si>
    <t>19/06/SALF02F32</t>
  </si>
  <si>
    <t>19/06/SALF02F33</t>
  </si>
  <si>
    <t>Salaire Charlotte juin 2017</t>
  </si>
  <si>
    <t>19/06/SALF02F34</t>
  </si>
  <si>
    <t>Bonus Charlotte/Indemnité de Logement+Chéreté de la vie juin17</t>
  </si>
  <si>
    <t>Bonus Charlotte/Indemnité pour entretien et ménage juin17</t>
  </si>
  <si>
    <t>Salaire Michel Par éspece juin 2017</t>
  </si>
  <si>
    <t>Complément Salaire Michel/Chéque juin2017</t>
  </si>
  <si>
    <t>Bonus Michel/travaux administratifs supplémentaires et Courses</t>
  </si>
  <si>
    <t>Acompte /Honoraire/Affaire Seynabou LO</t>
  </si>
  <si>
    <t>Lawyer fees</t>
  </si>
  <si>
    <t>Legal</t>
  </si>
  <si>
    <t>19/06/SALF02F35</t>
  </si>
  <si>
    <t>19/06/SALF02F36</t>
  </si>
  <si>
    <t>19/06/SALF06F37</t>
  </si>
  <si>
    <t>19/06/SALF02F38</t>
  </si>
  <si>
    <t>20/06/SALF02F39</t>
  </si>
  <si>
    <t>20/06/SALF02F40</t>
  </si>
  <si>
    <t>20/06/SALF02F41</t>
  </si>
  <si>
    <t>20/06/SALF06F42</t>
  </si>
  <si>
    <t>21/06/SALF02F43</t>
  </si>
  <si>
    <t>Achat 04 Téléphone Portables</t>
  </si>
  <si>
    <t>Investigations</t>
  </si>
  <si>
    <t>22/06/SALF02F44</t>
  </si>
  <si>
    <t>22/06/SALF06AH</t>
  </si>
  <si>
    <t xml:space="preserve">Transport Assane /Livraison bureau des téléphones </t>
  </si>
  <si>
    <t>19/06/SALF02F37</t>
  </si>
  <si>
    <t>Transport enquêteur  test</t>
  </si>
  <si>
    <t xml:space="preserve">22/06/SALF02AH </t>
  </si>
  <si>
    <t>Transport Michel-Maison-bureau-Maison/pour réception Meubles</t>
  </si>
  <si>
    <t>Achat 10 puces de Téléphone</t>
  </si>
  <si>
    <t>23/06/SALF06AH</t>
  </si>
  <si>
    <t>Transport Michel-Maison-Aéroport-Orange-Bureau/le matin</t>
  </si>
  <si>
    <t>Transport Michel-Maison-Aéroport-Orange-Bureau/l'après midi</t>
  </si>
  <si>
    <t>Transport Charlotte-Buro-ville-Buro</t>
  </si>
  <si>
    <t>27/06/SALF01AH</t>
  </si>
  <si>
    <t>Achat sacs plastiques/pour poubelle</t>
  </si>
  <si>
    <t>23/06/SALF06F45</t>
  </si>
  <si>
    <t>27/06/SALF06F46</t>
  </si>
  <si>
    <t xml:space="preserve">Transport Femme de ménage-bureau-aéroport-bueau </t>
  </si>
  <si>
    <t>Achat carte crédit orange pour femme de ménage</t>
  </si>
  <si>
    <t>Prestation femme de ménage/juin 2017</t>
  </si>
  <si>
    <t>28/06/SALF02F48</t>
  </si>
  <si>
    <t>28/06/SALF06AH</t>
  </si>
  <si>
    <t>28/06/SALF06F47</t>
  </si>
  <si>
    <t>Loyer bureau juillet 2017</t>
  </si>
  <si>
    <t>Prestation MEnsuelle/location bureau juiLLET 2017</t>
  </si>
  <si>
    <t>28/06/SALF02F49</t>
  </si>
  <si>
    <t>28/06/SALF02F50</t>
  </si>
  <si>
    <t>AVAAZ</t>
  </si>
  <si>
    <t>internet bureau mai 17</t>
  </si>
  <si>
    <t>Achat 01 Bureau Avec retour+ Trois (03) étagéres</t>
  </si>
  <si>
    <t>27/06/SALF06F45 BIS</t>
  </si>
  <si>
    <t>Transfert à EAGLE CI</t>
  </si>
  <si>
    <t>Rembours Prêt CI</t>
  </si>
  <si>
    <t>PRÊT EAGLE CI</t>
  </si>
  <si>
    <t>Total Avances</t>
  </si>
  <si>
    <t>Solde comptable au 01/06/2017</t>
  </si>
  <si>
    <t>Solde comptable au 30/06/2017</t>
  </si>
  <si>
    <t xml:space="preserve"> 01/06/2017</t>
  </si>
  <si>
    <t>Transport Cécile-Buro-tribunal-Buro</t>
  </si>
  <si>
    <t>Transport Michel-Orange-agence de location-sgbs-Bureau/le matin</t>
  </si>
  <si>
    <t>Transport Michel-bureau-Agence Naice-agence de location/le soir</t>
  </si>
  <si>
    <t>Achat caméra Cachée et accessoire en France/pour SALF</t>
  </si>
  <si>
    <t>Achat 6  portes clés pour trust buiding en France/pour SALF</t>
  </si>
  <si>
    <t>Frais retrait GAB 0906 1100</t>
  </si>
  <si>
    <t>12/06/SALF06F51</t>
  </si>
  <si>
    <t>22/06/SALF06F51</t>
  </si>
  <si>
    <t>Droit de Timbre</t>
  </si>
  <si>
    <t>Agios du 31/05/17 au 30/06/17</t>
  </si>
  <si>
    <t>Achat 2 haut parleurs en France/pour SALF</t>
  </si>
  <si>
    <t>Achat 2 sacs a dos Assaut us noir GM en France/pour SALF</t>
  </si>
  <si>
    <t>30/06/SALF06F51</t>
  </si>
  <si>
    <t>voir relevé</t>
  </si>
  <si>
    <t>PRÊT GALF</t>
  </si>
  <si>
    <t>NB: La Différence représente le montant prêté a  GALF suite aux différents achats de matériels éffectusé par Cécile lors de son séjour d' un montant global de  1199,65 euros</t>
  </si>
  <si>
    <t>Achat 03 Vari kennel Sky Fashion T3 Serrure 2 points</t>
  </si>
  <si>
    <t>Achat 02 Vari kennel Sky  T4 Serrure Lge</t>
  </si>
  <si>
    <t>Achat 01 Lasso Pro Américain Extensible 1.2 m/1.80 m</t>
  </si>
  <si>
    <t>Frais de port du matériel Acheté</t>
  </si>
  <si>
    <t>Prestation de Service femme ménage chez Cécile/mois de juin 17</t>
  </si>
  <si>
    <t>Prestation de Service de gerdiennage de nuit/ chez Cécile/mois de juin</t>
  </si>
  <si>
    <t>Prestation de Service femme ménage chez Cécile/mois de juin 17 aussi</t>
  </si>
  <si>
    <t>Prestation de Service de gerdiennage de nuit/ chez Cécile/mois de juin 17 aussi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</si>
</sst>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\ _€_-;\-* #,##0\ _€_-;_-* &quot;-&quot;??\ _€_-;_-@_-"/>
    <numFmt numFmtId="166" formatCode="_-* #,##0.0\ _€_-;\-* #,##0.0\ _€_-;_-* &quot;-&quot;??\ _€_-;_-@_-"/>
    <numFmt numFmtId="167" formatCode="#,##0.00\ _A_r"/>
  </numFmts>
  <fonts count="1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8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1FFE7"/>
        <bgColor indexed="64"/>
      </patternFill>
    </fill>
    <fill>
      <patternFill patternType="solid">
        <fgColor rgb="FF89F7B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8FEBA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0" fontId="2" fillId="0" borderId="0"/>
  </cellStyleXfs>
  <cellXfs count="102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 indent="1"/>
    </xf>
    <xf numFmtId="165" fontId="5" fillId="0" borderId="1" xfId="1" applyNumberFormat="1" applyFont="1" applyBorder="1"/>
    <xf numFmtId="14" fontId="6" fillId="4" borderId="1" xfId="2" applyNumberFormat="1" applyFont="1" applyFill="1" applyBorder="1" applyAlignment="1">
      <alignment horizontal="center"/>
    </xf>
    <xf numFmtId="0" fontId="6" fillId="4" borderId="1" xfId="2" applyFont="1" applyFill="1" applyBorder="1" applyAlignment="1">
      <alignment horizontal="center"/>
    </xf>
    <xf numFmtId="0" fontId="5" fillId="0" borderId="0" xfId="0" applyFont="1"/>
    <xf numFmtId="164" fontId="7" fillId="0" borderId="1" xfId="0" applyNumberFormat="1" applyFont="1" applyBorder="1" applyAlignment="1">
      <alignment horizontal="left"/>
    </xf>
    <xf numFmtId="164" fontId="7" fillId="0" borderId="1" xfId="0" applyNumberFormat="1" applyFont="1" applyBorder="1"/>
    <xf numFmtId="165" fontId="6" fillId="5" borderId="1" xfId="3" applyNumberFormat="1" applyFont="1" applyFill="1" applyBorder="1"/>
    <xf numFmtId="165" fontId="6" fillId="0" borderId="1" xfId="3" applyNumberFormat="1" applyFont="1" applyFill="1" applyBorder="1"/>
    <xf numFmtId="14" fontId="5" fillId="6" borderId="1" xfId="4" applyNumberFormat="1" applyFont="1" applyFill="1" applyBorder="1"/>
    <xf numFmtId="164" fontId="5" fillId="6" borderId="1" xfId="4" applyNumberFormat="1" applyFont="1" applyFill="1" applyBorder="1"/>
    <xf numFmtId="165" fontId="5" fillId="6" borderId="1" xfId="3" applyNumberFormat="1" applyFont="1" applyFill="1" applyBorder="1"/>
    <xf numFmtId="43" fontId="5" fillId="6" borderId="1" xfId="1" applyFont="1" applyFill="1" applyBorder="1"/>
    <xf numFmtId="165" fontId="6" fillId="6" borderId="1" xfId="3" applyNumberFormat="1" applyFont="1" applyFill="1" applyBorder="1"/>
    <xf numFmtId="14" fontId="5" fillId="7" borderId="0" xfId="4" applyNumberFormat="1" applyFont="1" applyFill="1" applyBorder="1"/>
    <xf numFmtId="165" fontId="5" fillId="7" borderId="0" xfId="3" applyNumberFormat="1" applyFont="1" applyFill="1" applyBorder="1"/>
    <xf numFmtId="43" fontId="5" fillId="7" borderId="0" xfId="3" applyNumberFormat="1" applyFont="1" applyFill="1" applyBorder="1"/>
    <xf numFmtId="43" fontId="5" fillId="3" borderId="1" xfId="3" applyNumberFormat="1" applyFont="1" applyFill="1" applyBorder="1"/>
    <xf numFmtId="165" fontId="8" fillId="7" borderId="0" xfId="3" applyNumberFormat="1" applyFont="1" applyFill="1" applyBorder="1" applyAlignment="1">
      <alignment horizontal="center" vertical="center"/>
    </xf>
    <xf numFmtId="166" fontId="5" fillId="7" borderId="0" xfId="3" applyNumberFormat="1" applyFont="1" applyFill="1" applyBorder="1"/>
    <xf numFmtId="0" fontId="7" fillId="8" borderId="0" xfId="4" applyFont="1" applyFill="1"/>
    <xf numFmtId="43" fontId="6" fillId="0" borderId="0" xfId="3" applyNumberFormat="1" applyFont="1"/>
    <xf numFmtId="167" fontId="7" fillId="0" borderId="2" xfId="4" applyNumberFormat="1" applyFont="1" applyBorder="1"/>
    <xf numFmtId="167" fontId="7" fillId="0" borderId="3" xfId="4" applyNumberFormat="1" applyFont="1" applyBorder="1"/>
    <xf numFmtId="43" fontId="5" fillId="7" borderId="3" xfId="3" applyNumberFormat="1" applyFont="1" applyFill="1" applyBorder="1"/>
    <xf numFmtId="165" fontId="5" fillId="0" borderId="0" xfId="1" applyNumberFormat="1" applyFont="1"/>
    <xf numFmtId="165" fontId="5" fillId="0" borderId="4" xfId="1" applyNumberFormat="1" applyFont="1" applyBorder="1"/>
    <xf numFmtId="165" fontId="5" fillId="0" borderId="5" xfId="1" applyNumberFormat="1" applyFont="1" applyBorder="1"/>
    <xf numFmtId="165" fontId="5" fillId="0" borderId="6" xfId="1" applyNumberFormat="1" applyFont="1" applyBorder="1"/>
    <xf numFmtId="165" fontId="5" fillId="0" borderId="7" xfId="1" applyNumberFormat="1" applyFont="1" applyBorder="1"/>
    <xf numFmtId="43" fontId="6" fillId="0" borderId="10" xfId="3" applyNumberFormat="1" applyFont="1" applyBorder="1"/>
    <xf numFmtId="43" fontId="5" fillId="7" borderId="11" xfId="3" applyNumberFormat="1" applyFont="1" applyFill="1" applyBorder="1"/>
    <xf numFmtId="14" fontId="5" fillId="7" borderId="4" xfId="4" applyNumberFormat="1" applyFont="1" applyFill="1" applyBorder="1"/>
    <xf numFmtId="14" fontId="5" fillId="7" borderId="12" xfId="4" applyNumberFormat="1" applyFont="1" applyFill="1" applyBorder="1"/>
    <xf numFmtId="165" fontId="5" fillId="7" borderId="12" xfId="3" applyNumberFormat="1" applyFont="1" applyFill="1" applyBorder="1"/>
    <xf numFmtId="43" fontId="5" fillId="7" borderId="12" xfId="3" applyNumberFormat="1" applyFont="1" applyFill="1" applyBorder="1"/>
    <xf numFmtId="43" fontId="5" fillId="7" borderId="5" xfId="3" applyNumberFormat="1" applyFont="1" applyFill="1" applyBorder="1"/>
    <xf numFmtId="14" fontId="5" fillId="7" borderId="6" xfId="4" applyNumberFormat="1" applyFont="1" applyFill="1" applyBorder="1"/>
    <xf numFmtId="165" fontId="5" fillId="7" borderId="7" xfId="3" applyNumberFormat="1" applyFont="1" applyFill="1" applyBorder="1"/>
    <xf numFmtId="14" fontId="5" fillId="7" borderId="8" xfId="4" applyNumberFormat="1" applyFont="1" applyFill="1" applyBorder="1"/>
    <xf numFmtId="165" fontId="5" fillId="7" borderId="13" xfId="3" applyNumberFormat="1" applyFont="1" applyFill="1" applyBorder="1"/>
    <xf numFmtId="166" fontId="5" fillId="7" borderId="13" xfId="3" applyNumberFormat="1" applyFont="1" applyFill="1" applyBorder="1"/>
    <xf numFmtId="165" fontId="5" fillId="7" borderId="9" xfId="3" applyNumberFormat="1" applyFont="1" applyFill="1" applyBorder="1"/>
    <xf numFmtId="43" fontId="8" fillId="7" borderId="12" xfId="3" applyFont="1" applyFill="1" applyBorder="1"/>
    <xf numFmtId="165" fontId="5" fillId="0" borderId="0" xfId="1" applyNumberFormat="1" applyFont="1" applyAlignment="1">
      <alignment horizontal="center"/>
    </xf>
    <xf numFmtId="0" fontId="0" fillId="0" borderId="0" xfId="0" applyNumberFormat="1" applyFont="1" applyFill="1" applyBorder="1" applyAlignment="1">
      <alignment horizontal="left" vertical="center"/>
    </xf>
    <xf numFmtId="0" fontId="10" fillId="4" borderId="1" xfId="2" applyFont="1" applyFill="1" applyBorder="1" applyAlignment="1">
      <alignment horizontal="center" wrapText="1"/>
    </xf>
    <xf numFmtId="165" fontId="9" fillId="0" borderId="0" xfId="1" applyNumberFormat="1" applyFont="1"/>
    <xf numFmtId="43" fontId="5" fillId="0" borderId="0" xfId="0" applyNumberFormat="1" applyFont="1"/>
    <xf numFmtId="165" fontId="8" fillId="7" borderId="0" xfId="3" applyNumberFormat="1" applyFont="1" applyFill="1" applyBorder="1"/>
    <xf numFmtId="166" fontId="8" fillId="7" borderId="0" xfId="3" applyNumberFormat="1" applyFont="1" applyFill="1" applyBorder="1"/>
    <xf numFmtId="0" fontId="3" fillId="0" borderId="0" xfId="0" applyNumberFormat="1" applyFont="1"/>
    <xf numFmtId="43" fontId="8" fillId="3" borderId="1" xfId="3" applyNumberFormat="1" applyFont="1" applyFill="1" applyBorder="1"/>
    <xf numFmtId="165" fontId="8" fillId="0" borderId="1" xfId="1" applyNumberFormat="1" applyFont="1" applyBorder="1"/>
    <xf numFmtId="165" fontId="8" fillId="0" borderId="6" xfId="1" applyNumberFormat="1" applyFont="1" applyBorder="1"/>
    <xf numFmtId="165" fontId="8" fillId="0" borderId="7" xfId="1" applyNumberFormat="1" applyFont="1" applyBorder="1"/>
    <xf numFmtId="165" fontId="8" fillId="0" borderId="0" xfId="1" applyNumberFormat="1" applyFont="1"/>
    <xf numFmtId="165" fontId="8" fillId="0" borderId="8" xfId="1" applyNumberFormat="1" applyFont="1" applyBorder="1"/>
    <xf numFmtId="165" fontId="8" fillId="0" borderId="9" xfId="1" applyNumberFormat="1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0" fillId="9" borderId="0" xfId="0" applyFont="1" applyFill="1" applyBorder="1"/>
    <xf numFmtId="0" fontId="0" fillId="2" borderId="0" xfId="0" applyFont="1" applyFill="1" applyBorder="1"/>
    <xf numFmtId="0" fontId="0" fillId="2" borderId="0" xfId="0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 applyAlignment="1">
      <alignment horizontal="left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right"/>
    </xf>
    <xf numFmtId="0" fontId="13" fillId="2" borderId="0" xfId="1" applyNumberFormat="1" applyFont="1" applyFill="1" applyBorder="1" applyAlignment="1">
      <alignment horizontal="left" vertical="center"/>
    </xf>
    <xf numFmtId="0" fontId="10" fillId="4" borderId="1" xfId="2" applyFont="1" applyFill="1" applyBorder="1" applyAlignment="1">
      <alignment horizontal="center"/>
    </xf>
    <xf numFmtId="164" fontId="10" fillId="0" borderId="1" xfId="0" applyNumberFormat="1" applyFont="1" applyBorder="1" applyAlignment="1">
      <alignment horizontal="left"/>
    </xf>
    <xf numFmtId="0" fontId="0" fillId="0" borderId="1" xfId="0" applyNumberFormat="1" applyBorder="1"/>
    <xf numFmtId="165" fontId="10" fillId="0" borderId="1" xfId="3" applyNumberFormat="1" applyFont="1" applyFill="1" applyBorder="1"/>
    <xf numFmtId="165" fontId="5" fillId="0" borderId="8" xfId="1" applyNumberFormat="1" applyFont="1" applyBorder="1"/>
    <xf numFmtId="165" fontId="5" fillId="0" borderId="9" xfId="1" applyNumberFormat="1" applyFont="1" applyBorder="1"/>
    <xf numFmtId="165" fontId="8" fillId="0" borderId="0" xfId="1" applyNumberFormat="1" applyFont="1" applyBorder="1"/>
    <xf numFmtId="0" fontId="14" fillId="0" borderId="0" xfId="0" applyFont="1" applyFill="1" applyBorder="1" applyAlignment="1">
      <alignment horizontal="right"/>
    </xf>
    <xf numFmtId="165" fontId="8" fillId="2" borderId="0" xfId="3" applyNumberFormat="1" applyFont="1" applyFill="1" applyBorder="1"/>
    <xf numFmtId="0" fontId="15" fillId="0" borderId="2" xfId="0" applyFont="1" applyFill="1" applyBorder="1" applyAlignment="1">
      <alignment horizontal="left" vertical="center"/>
    </xf>
    <xf numFmtId="0" fontId="15" fillId="0" borderId="11" xfId="0" applyFont="1" applyFill="1" applyBorder="1" applyAlignment="1">
      <alignment horizontal="left" vertical="center"/>
    </xf>
    <xf numFmtId="0" fontId="16" fillId="0" borderId="0" xfId="0" applyFont="1" applyFill="1" applyBorder="1"/>
    <xf numFmtId="0" fontId="3" fillId="0" borderId="0" xfId="0" applyFont="1" applyFill="1" applyBorder="1"/>
    <xf numFmtId="0" fontId="3" fillId="2" borderId="0" xfId="0" applyFont="1" applyFill="1" applyBorder="1"/>
    <xf numFmtId="14" fontId="3" fillId="0" borderId="0" xfId="0" applyNumberFormat="1" applyFon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/>
    <xf numFmtId="0" fontId="3" fillId="2" borderId="0" xfId="0" applyFont="1" applyFill="1" applyBorder="1" applyAlignment="1">
      <alignment horizontal="left"/>
    </xf>
    <xf numFmtId="165" fontId="15" fillId="0" borderId="11" xfId="1" applyNumberFormat="1" applyFont="1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horizontal="center"/>
    </xf>
    <xf numFmtId="165" fontId="3" fillId="2" borderId="0" xfId="1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right"/>
    </xf>
  </cellXfs>
  <cellStyles count="5">
    <cellStyle name="Comma 3" xfId="3"/>
    <cellStyle name="Milliers" xfId="1" builtinId="3"/>
    <cellStyle name="Normal" xfId="0" builtinId="0"/>
    <cellStyle name="Normal 2" xfId="4"/>
    <cellStyle name="Normal_Total expenses by date" xfId="2"/>
  </cellStyles>
  <dxfs count="13"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</dxfs>
  <tableStyles count="0" defaultTableStyle="TableStyleMedium2" defaultPivotStyle="PivotStyleLight16"/>
  <colors>
    <mruColors>
      <color rgb="FFF8FE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us Salf" refreshedDate="42926.43289340278" createdVersion="4" refreshedVersion="5" minRefreshableVersion="3" recordCount="123">
  <cacheSource type="worksheet">
    <worksheetSource ref="A1:I1048576" sheet="DATAJUIN17"/>
  </cacheSource>
  <cacheFields count="9">
    <cacheField name="Date" numFmtId="0">
      <sharedItems containsNonDate="0" containsDate="1" containsString="0" containsBlank="1" minDate="2017-05-22T00:00:00" maxDate="2017-07-01T00:00:00"/>
    </cacheField>
    <cacheField name="Détails" numFmtId="0">
      <sharedItems containsBlank="1"/>
    </cacheField>
    <cacheField name="Type Personnel (salaires, impots, securité sociale) - Bonus/ Lawyer Bonus ( bonus avocat, indicateur, personnel) -Travel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/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/>
    </cacheField>
    <cacheField name="spent" numFmtId="0">
      <sharedItems containsBlank="1" containsMixedTypes="1" containsNumber="1" containsInteger="1" minValue="1000" maxValue="800000"/>
    </cacheField>
    <cacheField name="nom" numFmtId="0">
      <sharedItems containsBlank="1" count="19">
        <s v="Cécile"/>
        <s v="Michel"/>
        <s v="SGBS"/>
        <s v="Charlotte"/>
        <m/>
        <s v="Lucas" u="1"/>
        <s v="E11" u="1"/>
        <s v="Cecile" u="1"/>
        <s v="E2" u="1"/>
        <s v="E4" u="1"/>
        <s v="E6" u="1"/>
        <s v="seynabou" u="1"/>
        <s v="Alioune" u="1"/>
        <s v="Alain" u="1"/>
        <s v="E3" u="1"/>
        <s v="E5" u="1"/>
        <s v="CBAO" u="1"/>
        <s v="Mody" u="1"/>
        <s v="danielle" u="1"/>
      </sharedItems>
    </cacheField>
    <cacheField name="donor" numFmtId="0">
      <sharedItems containsBlank="1"/>
    </cacheField>
    <cacheField name="number" numFmtId="0">
      <sharedItems containsBlank="1"/>
    </cacheField>
    <cacheField name="factur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sus Salf" refreshedDate="42930.688584027776" createdVersion="5" refreshedVersion="5" minRefreshableVersion="3" recordCount="126">
  <cacheSource type="worksheet">
    <worksheetSource ref="A1:G1048576" sheet="DATAJUIN17"/>
  </cacheSource>
  <cacheFields count="7">
    <cacheField name="Date" numFmtId="0">
      <sharedItems containsNonDate="0" containsDate="1" containsString="0" containsBlank="1" minDate="2017-05-22T00:00:00" maxDate="2017-07-01T00:00:00"/>
    </cacheField>
    <cacheField name="Détails" numFmtId="0">
      <sharedItems containsBlank="1"/>
    </cacheField>
    <cacheField name="Type Personnel (salaires, impots, securité sociale) - Bonus/ Lawyer Bonus ( bonus avocat, indicateur, personnel) -Travel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 count="30">
        <s v="TravelExpenses"/>
        <s v="Transport"/>
        <s v="Travel subsistence"/>
        <s v="Services"/>
        <s v="Rent &amp; Utilities"/>
        <s v="Office Materials"/>
        <s v=" Personnel"/>
        <s v="Telephone"/>
        <s v="Bank charges"/>
        <s v="Equipment"/>
        <s v="Internet"/>
        <s v="Flight"/>
        <s v="Personnel"/>
        <s v="Bonus"/>
        <s v="Lawyer fees"/>
        <m/>
        <s v="téléphone" u="1"/>
        <s v=" Jail Visits" u="1"/>
        <s v=" Lawyer fees" u="1"/>
        <s v="Trust building" u="1"/>
        <s v="Office Material" u="1"/>
        <s v="Rent &amp; Utilities " u="1"/>
        <s v="TravelExpenses " u="1"/>
        <s v=" Trust building" u="1"/>
        <s v="Transfer fees" u="1"/>
        <s v=" " u="1"/>
        <s v="Telephon" u="1"/>
        <s v=" Bonus" u="1"/>
        <s v="Transfer fee" u="1"/>
        <s v=" téléphone" u="1"/>
      </sharedItems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 count="11">
        <s v="Management"/>
        <s v="Team Building"/>
        <s v="Office"/>
        <s v="Legal"/>
        <s v="Investigations"/>
        <m/>
        <s v="Bonus" u="1"/>
        <s v="Media" u="1"/>
        <s v=" Management" u="1"/>
        <s v=" Investigations" u="1"/>
        <s v="Operations" u="1"/>
      </sharedItems>
    </cacheField>
    <cacheField name="spent" numFmtId="0">
      <sharedItems containsBlank="1" containsMixedTypes="1" containsNumber="1" containsInteger="1" minValue="1000" maxValue="800000"/>
    </cacheField>
    <cacheField name="nom" numFmtId="0">
      <sharedItems containsBlank="1"/>
    </cacheField>
    <cacheField name="donor" numFmtId="0">
      <sharedItems containsBlank="1" count="10">
        <s v="USWFS EAGLE 3"/>
        <s v="AVAAZ"/>
        <m/>
        <s v="USFWS EAGLE1" u="1"/>
        <s v="BONDERMAN 4" u="1"/>
        <s v="BONDERMAN 5" u="1"/>
        <s v="BONDERMAN 6" u="1"/>
        <s v="BORNFREE" u="1"/>
        <s v="BONDERMAN 7" u="1"/>
        <s v="USFWS EAGLE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3">
  <r>
    <d v="2017-06-01T00:00:00"/>
    <s v="Location voiture Aller/Retour/Cécile/Kaolack"/>
    <s v="TravelExpenses"/>
    <s v="Management"/>
    <n v="40000"/>
    <x v="0"/>
    <s v="USWFS EAGLE 3"/>
    <s v="01/06/SALF02F01 "/>
    <s v="oui"/>
  </r>
  <r>
    <d v="2017-06-01T00:00:00"/>
    <s v="Transport Agent Parc Nationaux"/>
    <s v="Transport"/>
    <s v="Management"/>
    <n v="10000"/>
    <x v="0"/>
    <s v="USWFS EAGLE 3"/>
    <s v="01/06/SALF02F02 "/>
    <s v="oui"/>
  </r>
  <r>
    <d v="2017-06-01T00:00:00"/>
    <s v="Transport loueur Aller et Retour"/>
    <s v="Transport"/>
    <s v="Management"/>
    <n v="10000"/>
    <x v="0"/>
    <s v="USWFS EAGLE 3"/>
    <s v="01/06/SALF02F03 "/>
    <s v="oui"/>
  </r>
  <r>
    <d v="2017-06-01T00:00:00"/>
    <s v="Frais d'hotel/01 nuitée/Cécile"/>
    <s v="Travel subsistence"/>
    <s v="Management"/>
    <n v="30000"/>
    <x v="0"/>
    <s v="USWFS EAGLE 3"/>
    <s v="01/06/SALF02F04"/>
    <s v="oui"/>
  </r>
  <r>
    <d v="2017-06-01T00:00:00"/>
    <s v="Food Allowance-Cécile"/>
    <s v="Travel subsistence"/>
    <s v="Management"/>
    <n v="7500"/>
    <x v="0"/>
    <s v="USWFS EAGLE 3"/>
    <s v="01/06/SALF02F05"/>
    <s v="oui"/>
  </r>
  <r>
    <d v="2017-06-01T00:00:00"/>
    <s v="Achat gazoil pour véhicule loué"/>
    <s v="Transport"/>
    <s v="Management"/>
    <n v="25000"/>
    <x v="0"/>
    <s v="USWFS EAGLE 3"/>
    <s v="01/06/SALF02F06"/>
    <s v="oui"/>
  </r>
  <r>
    <d v="2017-06-01T00:00:00"/>
    <s v="Achat Tickets autoroute péage"/>
    <s v="Transport"/>
    <s v="Management"/>
    <n v="6000"/>
    <x v="0"/>
    <s v="USWFS EAGLE 3"/>
    <s v="01/06/SALF02F07"/>
    <s v="oui"/>
  </r>
  <r>
    <d v="2017-06-02T00:00:00"/>
    <s v="Achat Repas et Raffraichissement pour invité/bureau"/>
    <s v="Travel subsistence"/>
    <s v="Team Building"/>
    <n v="5500"/>
    <x v="1"/>
    <s v="USWFS EAGLE 3"/>
    <s v="02/06/SALF06F08"/>
    <s v="oui"/>
  </r>
  <r>
    <d v="2017-06-02T00:00:00"/>
    <s v="prestation femme de ménage/mai 2017"/>
    <s v="Services"/>
    <s v="Office"/>
    <n v="45490"/>
    <x v="2"/>
    <s v="USWFS EAGLE 3"/>
    <s v="02/06/SALF06F09"/>
    <s v="oui"/>
  </r>
  <r>
    <d v="2017-06-02T00:00:00"/>
    <s v="loyer bureau juin 2017"/>
    <s v="Rent &amp; Utilities"/>
    <s v="Office"/>
    <n v="350000"/>
    <x v="2"/>
    <s v="USWFS EAGLE 3"/>
    <s v="02/06/SALF06F10"/>
    <s v="oui"/>
  </r>
  <r>
    <d v="2017-06-02T00:00:00"/>
    <s v="prestation mensuelle/location bureau juin 2017"/>
    <s v="Rent &amp; Utilities"/>
    <s v="Office"/>
    <n v="100000"/>
    <x v="2"/>
    <s v="USWFS EAGLE 3"/>
    <s v="02/06/SALF06F11"/>
    <s v="oui"/>
  </r>
  <r>
    <d v="2017-06-02T00:00:00"/>
    <s v="Transport Michel-bureau-agence de loct°-ARATI-Maison"/>
    <s v="Transport"/>
    <s v="Office"/>
    <n v="5000"/>
    <x v="1"/>
    <s v="USWFS EAGLE 3"/>
    <s v="06/06/SALF06AH"/>
    <s v="AH"/>
  </r>
  <r>
    <d v="2017-06-06T00:00:00"/>
    <s v="Transport Charlotte-Buro-Ministére Intérieur-Buro"/>
    <s v="Transport"/>
    <s v="Management"/>
    <n v="5000"/>
    <x v="3"/>
    <s v="USWFS EAGLE 3"/>
    <s v="06/06/SALF01AH"/>
    <s v="AH"/>
  </r>
  <r>
    <d v="2017-06-06T00:00:00"/>
    <s v="Transport Michel-Pour 02 semaines"/>
    <s v="Transport"/>
    <s v="Office"/>
    <n v="25000"/>
    <x v="1"/>
    <s v="USWFS EAGLE 3"/>
    <s v="06/06/SALF06AH"/>
    <s v="AH"/>
  </r>
  <r>
    <d v="2017-06-06T00:00:00"/>
    <s v="Achat sérure bureau/porte principale"/>
    <s v="Office Materials"/>
    <s v="Office"/>
    <n v="16000"/>
    <x v="1"/>
    <s v="USWFS EAGLE 3"/>
    <s v="06/06/SALF06F12"/>
    <s v="oui"/>
  </r>
  <r>
    <d v="2017-06-06T00:00:00"/>
    <s v="Main d'œuvre  pose sérure/menuisier"/>
    <s v="Services"/>
    <s v="Office"/>
    <n v="4000"/>
    <x v="1"/>
    <s v="USWFS EAGLE 3"/>
    <s v="06/06/SALF06F13"/>
    <s v="oui"/>
  </r>
  <r>
    <d v="2017-06-06T00:00:00"/>
    <s v="Transport menuisier"/>
    <s v="Transport"/>
    <s v="Office"/>
    <n v="2000"/>
    <x v="1"/>
    <s v="USWFS EAGLE 3"/>
    <s v="06/06/SALF06AH"/>
    <s v="AH"/>
  </r>
  <r>
    <d v="2017-06-07T00:00:00"/>
    <s v="Achat sérure bureau/porte toilette"/>
    <s v="Office Materials"/>
    <s v="Office"/>
    <n v="12000"/>
    <x v="1"/>
    <s v="USWFS EAGLE 3"/>
    <s v="07/06/SALF06F14"/>
    <s v="oui"/>
  </r>
  <r>
    <d v="2017-06-07T00:00:00"/>
    <s v="Main d'œuvre  pose sérure/menuisier"/>
    <s v="Services"/>
    <s v="Office"/>
    <n v="4000"/>
    <x v="1"/>
    <s v="USWFS EAGLE 3"/>
    <s v="07/06/SALF06F15"/>
    <s v="oui"/>
  </r>
  <r>
    <d v="2017-06-07T00:00:00"/>
    <s v="Transport menuisier"/>
    <s v="Transport"/>
    <s v="Office"/>
    <n v="2000"/>
    <x v="1"/>
    <s v="USWFS EAGLE 3"/>
    <s v="06/06/SALF06AH"/>
    <s v="AH"/>
  </r>
  <r>
    <d v="2017-06-09T00:00:00"/>
    <s v="Achat Repas et Raffraichissement pour invité/bureau"/>
    <s v=" Personnel"/>
    <s v="Team Building"/>
    <n v="8200"/>
    <x v="3"/>
    <s v="USWFS EAGLE 3"/>
    <s v="09/06/SALF01F16"/>
    <s v="oui"/>
  </r>
  <r>
    <d v="2017-06-10T00:00:00"/>
    <s v="Achat fourniture de bureau pour Charlotte"/>
    <s v="Office Materials"/>
    <s v="Office"/>
    <n v="15600"/>
    <x v="3"/>
    <s v="USWFS EAGLE 3"/>
    <s v="10/06/SALF01F17"/>
    <s v="oui"/>
  </r>
  <r>
    <d v="2017-06-10T00:00:00"/>
    <s v="Achat packs bouteille de eau kiréne/pr bureau"/>
    <s v="Office Materials"/>
    <s v="Office"/>
    <n v="17400"/>
    <x v="3"/>
    <s v="USWFS EAGLE 3"/>
    <s v="10/06/SALF01F18"/>
    <s v="oui"/>
  </r>
  <r>
    <d v="2017-06-10T00:00:00"/>
    <s v="Transport Charlotte-Buro-Ville-Buro"/>
    <s v="Transport"/>
    <s v="Management"/>
    <n v="7000"/>
    <x v="3"/>
    <s v="USWFS EAGLE 3"/>
    <s v="10/06/SALF01AH"/>
    <s v="AH"/>
  </r>
  <r>
    <d v="2017-06-10T00:00:00"/>
    <s v="Prestation de Service femme ménage chez Cécile"/>
    <s v="Services"/>
    <s v="Management"/>
    <n v="75000"/>
    <x v="0"/>
    <s v="USWFS EAGLE 3"/>
    <s v="10/06/SALF02F19"/>
    <s v="oui"/>
  </r>
  <r>
    <d v="2017-06-10T00:00:00"/>
    <s v="Prestation de Service de gerdiennage de nuit/ chez Cécile"/>
    <s v="Services"/>
    <s v="Management"/>
    <n v="20000"/>
    <x v="0"/>
    <s v="USWFS EAGLE 3"/>
    <s v="10/06/SALF02F20"/>
    <s v="oui"/>
  </r>
  <r>
    <d v="2017-06-12T00:00:00"/>
    <s v="Transport Charlotte-Buro-aéroport"/>
    <s v="Transport"/>
    <s v="Management"/>
    <n v="10000"/>
    <x v="3"/>
    <s v="USWFS EAGLE 3"/>
    <s v="10/06/SALF01AH"/>
    <s v="AH"/>
  </r>
  <r>
    <d v="2017-06-12T00:00:00"/>
    <s v="Seeddo mois de mai( 1iére et 2iéme quinziane )"/>
    <s v="Telephone"/>
    <s v="Office"/>
    <n v="130500"/>
    <x v="1"/>
    <s v="USWFS EAGLE 3"/>
    <s v="10/06/SALF06F21"/>
    <s v="oui"/>
  </r>
  <r>
    <d v="2017-06-12T00:00:00"/>
    <s v="Seeddo  1iére  quinziane juin 17 )"/>
    <s v="Telephone"/>
    <s v="Office"/>
    <n v="64000"/>
    <x v="1"/>
    <s v="USWFS EAGLE 3"/>
    <s v="10/06/SALF06F22"/>
    <s v="oui"/>
  </r>
  <r>
    <d v="2017-06-13T00:00:00"/>
    <s v="Transport Michel-bureau-ARATI-orange-Maison"/>
    <s v="Transport"/>
    <s v="Office"/>
    <n v="5000"/>
    <x v="1"/>
    <s v="USWFS EAGLE 3"/>
    <s v="13/06/SALF06AH"/>
    <s v="AH"/>
  </r>
  <r>
    <d v="2017-06-12T00:00:00"/>
    <s v="Frais retrait GAB 0906 1100"/>
    <s v="Bank charges"/>
    <s v="Office"/>
    <n v="3000"/>
    <x v="2"/>
    <s v="USWFS EAGLE 3"/>
    <s v="12/06/SALF06F51"/>
    <s v="oui"/>
  </r>
  <r>
    <d v="2017-06-14T00:00:00"/>
    <s v="Achat caméra Cachée et accessoire en France/pour SALF"/>
    <s v="Office Materials"/>
    <s v="Office"/>
    <n v="285013"/>
    <x v="2"/>
    <s v="USWFS EAGLE 3"/>
    <s v="14/06/SALF02F23"/>
    <s v="oui"/>
  </r>
  <r>
    <d v="2017-06-14T00:00:00"/>
    <s v="Achat divers matériaux en France/pour SALF"/>
    <s v="Office Materials"/>
    <s v="Office"/>
    <n v="503217"/>
    <x v="2"/>
    <s v="USWFS EAGLE 3"/>
    <s v="14/06/SALF02F24"/>
    <s v="oui"/>
  </r>
  <r>
    <d v="2017-06-14T00:00:00"/>
    <s v="Achat 6  portes clés pour trust buiding en France/pour SALF"/>
    <s v="Office Materials"/>
    <s v="Office"/>
    <n v="19679"/>
    <x v="2"/>
    <s v="USWFS EAGLE 3"/>
    <s v="14/06/SALF02F25"/>
    <s v="oui"/>
  </r>
  <r>
    <d v="2017-06-14T00:00:00"/>
    <s v="Achat 2 haut parleurs en France/pour SALF"/>
    <s v="Office Materials"/>
    <s v="Office"/>
    <n v="57377"/>
    <x v="2"/>
    <s v="USWFS EAGLE 3"/>
    <s v="14/06/SALF02F26"/>
    <s v="oui"/>
  </r>
  <r>
    <d v="2017-06-14T00:00:00"/>
    <s v="Achat 2 sacs a dos Assaut us noir GM en France/pour SALF"/>
    <s v="Office Materials"/>
    <s v="Office"/>
    <n v="61529"/>
    <x v="2"/>
    <s v="USWFS EAGLE 3"/>
    <s v="14/06/SALF02F27"/>
    <s v="oui"/>
  </r>
  <r>
    <d v="2017-06-16T00:00:00"/>
    <s v="internet bureau mai 17"/>
    <s v="Internet"/>
    <s v="Office"/>
    <n v="39000"/>
    <x v="1"/>
    <s v="USWFS EAGLE 3"/>
    <s v="16/06/SALF06F28"/>
    <s v="oui"/>
  </r>
  <r>
    <d v="2017-06-16T00:00:00"/>
    <s v="Transport Michel-bureau-arati-orange-bureau"/>
    <s v="Transport"/>
    <s v="Office"/>
    <n v="5000"/>
    <x v="1"/>
    <s v="USWFS EAGLE 3"/>
    <s v="16/06/SALF06AH"/>
    <s v="AH"/>
  </r>
  <r>
    <d v="2017-06-17T00:00:00"/>
    <s v="Transport Michel-Maison-bureau-Maison/pour réception Meubles"/>
    <s v="Transport"/>
    <s v="Office"/>
    <n v="4000"/>
    <x v="1"/>
    <s v="USWFS EAGLE 3"/>
    <s v="16/06/SALF06AH"/>
    <s v="AH"/>
  </r>
  <r>
    <d v="2017-06-17T00:00:00"/>
    <s v="Transport/Achat Matériel- Cécile-Aéroport-bureau "/>
    <s v="Transport"/>
    <s v="Management"/>
    <n v="30000"/>
    <x v="0"/>
    <s v="USWFS EAGLE 3"/>
    <s v="17/06/SALF02AH"/>
    <s v="AH"/>
  </r>
  <r>
    <d v="2017-06-17T00:00:00"/>
    <s v="Frais Payés pour Excés de Bagages/Matériels à Aéroport"/>
    <s v="TravelExpenses"/>
    <s v="Office"/>
    <n v="262400"/>
    <x v="2"/>
    <s v="USWFS EAGLE 3"/>
    <s v="17/06/SALF02F29"/>
    <s v="oui"/>
  </r>
  <r>
    <d v="2017-06-17T00:00:00"/>
    <s v="Achat Billet D'avion Charlotte/France"/>
    <s v="Flight"/>
    <s v="Management"/>
    <n v="350500"/>
    <x v="3"/>
    <s v="USWFS EAGLE 3"/>
    <s v="17/06/SALF01F30"/>
    <s v="oui"/>
  </r>
  <r>
    <d v="2017-06-17T00:00:00"/>
    <s v="Transport Charlotte-Buro-Aéroport-Buro"/>
    <s v="Transport"/>
    <s v="Management"/>
    <n v="10000"/>
    <x v="3"/>
    <s v="USWFS EAGLE 3"/>
    <s v="17/06/SALF01AH"/>
    <s v="AH"/>
  </r>
  <r>
    <d v="2017-06-19T00:00:00"/>
    <s v="Transport Michel-semaines"/>
    <s v="Transport"/>
    <s v="Office"/>
    <n v="12500"/>
    <x v="1"/>
    <s v="USWFS EAGLE 3"/>
    <s v="19/06/SALF06AH"/>
    <s v="AH"/>
  </r>
  <r>
    <d v="2017-06-19T00:00:00"/>
    <s v="Transport Michel-bureau-sgbs-Aéroport-Bureau"/>
    <s v="Transport"/>
    <s v="Office"/>
    <n v="6000"/>
    <x v="1"/>
    <s v="USWFS EAGLE 3"/>
    <s v="19/06/SALF06AH"/>
    <s v="AH"/>
  </r>
  <r>
    <d v="2017-06-19T00:00:00"/>
    <s v="Transport Menuisier/pour réparation sérure bureau "/>
    <s v="Transport"/>
    <s v="Office"/>
    <n v="2000"/>
    <x v="1"/>
    <s v="USWFS EAGLE 3"/>
    <s v="19/06/SALF06AH"/>
    <s v="AH"/>
  </r>
  <r>
    <d v="2017-06-19T00:00:00"/>
    <s v="Salaire Cécile juin 2017"/>
    <s v="Personnel"/>
    <s v="Management"/>
    <n v="700000"/>
    <x v="0"/>
    <s v="USWFS EAGLE 3"/>
    <s v="19/06/SALF02F31"/>
    <s v="oui"/>
  </r>
  <r>
    <d v="2017-06-19T00:00:00"/>
    <s v="Bonus Cécile/Indemnité de Logement+Chéreté de la vie juin17"/>
    <s v="Bonus"/>
    <s v="Management"/>
    <n v="500000"/>
    <x v="0"/>
    <s v="USWFS EAGLE 3"/>
    <s v="19/06/SALF02F32"/>
    <s v="oui"/>
  </r>
  <r>
    <d v="2017-06-19T00:00:00"/>
    <s v="Bonus Cécile/Indemnité pour entretien et ménage juin17"/>
    <s v="Bonus"/>
    <s v="Management"/>
    <n v="60000"/>
    <x v="0"/>
    <s v="USWFS EAGLE 3"/>
    <s v="19/06/SALF02F33"/>
    <s v="oui"/>
  </r>
  <r>
    <d v="2017-06-19T00:00:00"/>
    <s v="Salaire Charlotte juin 2017"/>
    <s v="Personnel"/>
    <s v="Management"/>
    <n v="800000"/>
    <x v="2"/>
    <s v="AVAAZ"/>
    <s v="19/06/SALF02F34"/>
    <s v="oui"/>
  </r>
  <r>
    <d v="2017-06-19T00:00:00"/>
    <s v="Bonus Charlotte/Indemnité de Logement+Chéreté de la vie juin17"/>
    <s v="Bonus"/>
    <s v="Management"/>
    <n v="400000"/>
    <x v="2"/>
    <s v="AVAAZ"/>
    <s v="19/06/SALF02F35"/>
    <s v="oui"/>
  </r>
  <r>
    <d v="2017-06-19T00:00:00"/>
    <s v="Bonus Charlotte/Indemnité pour entretien et ménage juin17"/>
    <s v="Bonus"/>
    <s v="Management"/>
    <n v="60000"/>
    <x v="2"/>
    <s v="AVAAZ"/>
    <s v="19/06/SALF02F36"/>
    <s v="oui"/>
  </r>
  <r>
    <d v="2017-06-19T00:00:00"/>
    <s v="Salaire Michel Par éspece juin 2017"/>
    <s v="Personnel"/>
    <s v="Office"/>
    <n v="75000"/>
    <x v="1"/>
    <s v="USWFS EAGLE 3"/>
    <s v="19/06/SALF06F37"/>
    <s v="oui"/>
  </r>
  <r>
    <d v="2017-06-19T00:00:00"/>
    <s v="Complément Salaire Michel/Chéque juin2017"/>
    <s v="Personnel"/>
    <s v="Office"/>
    <n v="205000"/>
    <x v="2"/>
    <s v="USWFS EAGLE 3"/>
    <s v="19/06/SALF02F37"/>
    <s v="oui"/>
  </r>
  <r>
    <d v="2017-06-19T00:00:00"/>
    <s v="Bonus Michel/travaux administratifs supplémentaires et Courses"/>
    <s v="Bonus"/>
    <s v="Office"/>
    <n v="20000"/>
    <x v="2"/>
    <s v="USWFS EAGLE 3"/>
    <s v="19/06/SALF02F38"/>
    <s v="oui"/>
  </r>
  <r>
    <d v="2017-06-20T00:00:00"/>
    <s v="Prestation de Service femme ménage chez Cécile"/>
    <s v="Services"/>
    <s v="Management"/>
    <n v="65000"/>
    <x v="0"/>
    <s v="USWFS EAGLE 3"/>
    <s v="20/06/SALF02F39"/>
    <s v="oui"/>
  </r>
  <r>
    <d v="2017-06-20T00:00:00"/>
    <s v="Prestation de Service de gerdiennage de nuit/ chez Cécile"/>
    <s v="Services"/>
    <s v="Management"/>
    <n v="20000"/>
    <x v="0"/>
    <s v="USWFS EAGLE 3"/>
    <s v="20/06/SALF02F40"/>
    <s v="oui"/>
  </r>
  <r>
    <d v="2017-06-20T00:00:00"/>
    <s v="Main d'œuvre Confection de Rideaux Bureau"/>
    <s v="Services"/>
    <s v="Management"/>
    <n v="20000"/>
    <x v="0"/>
    <s v="USWFS EAGLE 3"/>
    <s v="20/06/SALF02F41"/>
    <s v="oui"/>
  </r>
  <r>
    <d v="2017-06-20T00:00:00"/>
    <s v="complément changement et montage sérure bureau"/>
    <s v="Office Materials"/>
    <s v="Office"/>
    <n v="10000"/>
    <x v="1"/>
    <s v="USWFS EAGLE 3"/>
    <s v="20/06/SALF06F42"/>
    <s v="oui"/>
  </r>
  <r>
    <d v="2017-06-21T00:00:00"/>
    <s v="Acompte /Honoraire/Affaire Seynabou LO"/>
    <s v="Lawyer fees"/>
    <s v="Legal"/>
    <n v="300000"/>
    <x v="2"/>
    <s v="USWFS EAGLE 3"/>
    <s v="21/06/SALF02F43"/>
    <s v="oui"/>
  </r>
  <r>
    <d v="2017-06-22T00:00:00"/>
    <s v="Droit de Timbre"/>
    <s v="Bank charges"/>
    <s v="Office"/>
    <n v="3000"/>
    <x v="2"/>
    <s v="AVAAZ"/>
    <s v="22/06/SALF06F51"/>
    <s v="oui"/>
  </r>
  <r>
    <d v="2017-06-22T00:00:00"/>
    <s v="Achat 04 Téléphone Portables"/>
    <s v="Equipment"/>
    <s v="Investigations"/>
    <n v="328000"/>
    <x v="2"/>
    <s v="AVAAZ"/>
    <s v="22/06/SALF02F44"/>
    <s v="oui"/>
  </r>
  <r>
    <d v="2017-06-22T00:00:00"/>
    <s v="Transport Assane /Livraison bureau des téléphones "/>
    <s v="Transport"/>
    <s v="Office"/>
    <n v="4000"/>
    <x v="1"/>
    <s v="USWFS EAGLE 3"/>
    <s v="22/06/SALF06AH"/>
    <s v="AH"/>
  </r>
  <r>
    <d v="2017-05-22T00:00:00"/>
    <s v="Transport enquêteur  test"/>
    <s v="Transport"/>
    <s v="Management"/>
    <n v="10000"/>
    <x v="0"/>
    <s v="USWFS EAGLE 3"/>
    <s v="22/06/SALF02AH "/>
    <s v="AH"/>
  </r>
  <r>
    <d v="2017-06-23T00:00:00"/>
    <s v="Transport Michel-Maison-Aéroport-Orange-Bureau/le matin"/>
    <s v="Transport"/>
    <s v="Office"/>
    <n v="6000"/>
    <x v="1"/>
    <s v="USWFS EAGLE 3"/>
    <s v="23/06/SALF06AH"/>
    <s v="AH"/>
  </r>
  <r>
    <d v="2017-06-23T00:00:00"/>
    <s v="Achat 10 puces de Téléphone"/>
    <s v="téléphone"/>
    <s v="Investigations"/>
    <n v="10000"/>
    <x v="1"/>
    <s v="AVAAZ"/>
    <s v="23/06/SALF06F45"/>
    <s v="oui"/>
  </r>
  <r>
    <d v="2017-06-23T00:00:00"/>
    <s v="Transport Michel-Maison-Aéroport-Orange-Bureau/l'après midi"/>
    <s v="Transport"/>
    <s v="Office"/>
    <n v="6000"/>
    <x v="1"/>
    <s v="USWFS EAGLE 3"/>
    <s v="23/06/SALF06AH"/>
    <s v="AH"/>
  </r>
  <r>
    <d v="2017-06-27T00:00:00"/>
    <s v="Achat 01 Bureau Avec retour+ Trois (03) étagéres"/>
    <s v="Equipment"/>
    <s v="Office"/>
    <n v="215000"/>
    <x v="1"/>
    <s v="USWFS EAGLE 3"/>
    <s v="27/06/SALF06F45 BIS"/>
    <s v="oui"/>
  </r>
  <r>
    <d v="2017-06-27T00:00:00"/>
    <s v="Transport Charlotte-Buro-ville-Buro"/>
    <s v="Transport"/>
    <s v="Management"/>
    <n v="5000"/>
    <x v="3"/>
    <s v="USWFS EAGLE 3"/>
    <s v="27/06/SALF01AH"/>
    <s v="AH"/>
  </r>
  <r>
    <d v="2017-06-27T00:00:00"/>
    <s v="Achat sacs plastiques/pour poubelle"/>
    <s v="Office Materials"/>
    <s v="Office"/>
    <n v="1800"/>
    <x v="1"/>
    <s v="USWFS EAGLE 3"/>
    <s v="27/06/SALF06F46"/>
    <s v="oui"/>
  </r>
  <r>
    <d v="2017-06-28T00:00:00"/>
    <s v="Transport Femme de ménage-bureau-aéroport-bueau "/>
    <s v="Transport"/>
    <s v="Office"/>
    <n v="7000"/>
    <x v="1"/>
    <s v="USWFS EAGLE 3"/>
    <s v="28/06/SALF06AH"/>
    <s v="AH"/>
  </r>
  <r>
    <d v="2017-06-28T00:00:00"/>
    <s v="Achat carte crédit orange pour femme de ménage"/>
    <s v="téléphone"/>
    <s v="Office"/>
    <n v="1000"/>
    <x v="1"/>
    <s v="USWFS EAGLE 3"/>
    <s v="28/06/SALF06F47"/>
    <s v="oui"/>
  </r>
  <r>
    <d v="2017-06-28T00:00:00"/>
    <s v="Prestation femme de ménage/juin 2017"/>
    <s v="Services"/>
    <s v="Office"/>
    <n v="43320"/>
    <x v="2"/>
    <s v="USWFS EAGLE 3"/>
    <s v="28/06/SALF02F48"/>
    <s v="oui"/>
  </r>
  <r>
    <d v="2017-06-28T00:00:00"/>
    <s v="Loyer bureau juillet 2017"/>
    <s v="Rent &amp; Utilities"/>
    <s v="Office"/>
    <n v="350000"/>
    <x v="2"/>
    <s v="USWFS EAGLE 3"/>
    <s v="28/06/SALF02F49"/>
    <s v="oui"/>
  </r>
  <r>
    <d v="2017-06-28T00:00:00"/>
    <s v="Prestation MEnsuelle/location bureau juiLLET 2017"/>
    <s v="Rent &amp; Utilities"/>
    <s v="Office"/>
    <n v="100000"/>
    <x v="2"/>
    <s v="USWFS EAGLE 3"/>
    <s v="28/06/SALF02F50"/>
    <s v="oui"/>
  </r>
  <r>
    <d v="2017-06-29T00:00:00"/>
    <s v="Transport Michel-Orange-agence de location-sgbs-Bureau/le matin"/>
    <s v="Transport"/>
    <s v="Office"/>
    <n v="3500"/>
    <x v="1"/>
    <s v="USWFS EAGLE 3"/>
    <s v="23/06/SALF06AH"/>
    <s v="AH"/>
  </r>
  <r>
    <d v="2017-06-29T00:00:00"/>
    <s v="Transport Michel-bureau-Agence Naice-agence de location/le soir"/>
    <s v="Transport"/>
    <s v="Office"/>
    <n v="4500"/>
    <x v="1"/>
    <s v="USWFS EAGLE 3"/>
    <s v="23/06/SALF06AH"/>
    <s v="AH"/>
  </r>
  <r>
    <d v="2017-06-30T00:00:00"/>
    <s v="Transport Cécile-Buro-tribunal-Buro"/>
    <s v="Transport"/>
    <s v="Management"/>
    <n v="5000"/>
    <x v="0"/>
    <s v="USWFS EAGLE 3"/>
    <s v="06/06/SALF01AH"/>
    <s v="AH"/>
  </r>
  <r>
    <d v="2017-06-30T00:00:00"/>
    <s v="Agios du 31/05/17 au 30/06/17"/>
    <s v="Bank charges"/>
    <s v="Office"/>
    <n v="17527"/>
    <x v="2"/>
    <s v="USWFS EAGLE 3"/>
    <s v="30/06/SALF06F51"/>
    <s v="oui"/>
  </r>
  <r>
    <m/>
    <m/>
    <m/>
    <m/>
    <m/>
    <x v="4"/>
    <m/>
    <m/>
    <m/>
  </r>
  <r>
    <m/>
    <m/>
    <m/>
    <m/>
    <m/>
    <x v="4"/>
    <m/>
    <m/>
    <m/>
  </r>
  <r>
    <m/>
    <m/>
    <m/>
    <m/>
    <m/>
    <x v="4"/>
    <m/>
    <m/>
    <m/>
  </r>
  <r>
    <m/>
    <m/>
    <m/>
    <m/>
    <m/>
    <x v="4"/>
    <m/>
    <m/>
    <m/>
  </r>
  <r>
    <m/>
    <m/>
    <m/>
    <m/>
    <m/>
    <x v="4"/>
    <m/>
    <m/>
    <m/>
  </r>
  <r>
    <m/>
    <m/>
    <m/>
    <m/>
    <m/>
    <x v="4"/>
    <m/>
    <m/>
    <m/>
  </r>
  <r>
    <m/>
    <m/>
    <m/>
    <m/>
    <m/>
    <x v="4"/>
    <m/>
    <m/>
    <m/>
  </r>
  <r>
    <m/>
    <m/>
    <m/>
    <m/>
    <m/>
    <x v="4"/>
    <m/>
    <m/>
    <m/>
  </r>
  <r>
    <m/>
    <m/>
    <m/>
    <m/>
    <m/>
    <x v="4"/>
    <m/>
    <m/>
    <m/>
  </r>
  <r>
    <m/>
    <m/>
    <m/>
    <m/>
    <m/>
    <x v="4"/>
    <m/>
    <m/>
    <m/>
  </r>
  <r>
    <m/>
    <m/>
    <m/>
    <m/>
    <m/>
    <x v="4"/>
    <m/>
    <m/>
    <m/>
  </r>
  <r>
    <m/>
    <m/>
    <m/>
    <m/>
    <m/>
    <x v="4"/>
    <m/>
    <m/>
    <m/>
  </r>
  <r>
    <m/>
    <m/>
    <m/>
    <m/>
    <m/>
    <x v="4"/>
    <m/>
    <m/>
    <m/>
  </r>
  <r>
    <m/>
    <m/>
    <m/>
    <m/>
    <m/>
    <x v="4"/>
    <m/>
    <m/>
    <m/>
  </r>
  <r>
    <m/>
    <m/>
    <m/>
    <m/>
    <m/>
    <x v="4"/>
    <m/>
    <m/>
    <m/>
  </r>
  <r>
    <m/>
    <m/>
    <m/>
    <m/>
    <m/>
    <x v="4"/>
    <m/>
    <m/>
    <m/>
  </r>
  <r>
    <m/>
    <m/>
    <m/>
    <m/>
    <m/>
    <x v="4"/>
    <m/>
    <m/>
    <m/>
  </r>
  <r>
    <m/>
    <m/>
    <m/>
    <m/>
    <m/>
    <x v="4"/>
    <m/>
    <m/>
    <m/>
  </r>
  <r>
    <m/>
    <m/>
    <m/>
    <m/>
    <m/>
    <x v="4"/>
    <m/>
    <m/>
    <m/>
  </r>
  <r>
    <m/>
    <m/>
    <m/>
    <m/>
    <m/>
    <x v="4"/>
    <m/>
    <m/>
    <m/>
  </r>
  <r>
    <m/>
    <m/>
    <m/>
    <m/>
    <m/>
    <x v="4"/>
    <m/>
    <m/>
    <m/>
  </r>
  <r>
    <m/>
    <m/>
    <m/>
    <m/>
    <m/>
    <x v="4"/>
    <m/>
    <m/>
    <m/>
  </r>
  <r>
    <m/>
    <m/>
    <m/>
    <m/>
    <m/>
    <x v="4"/>
    <m/>
    <m/>
    <m/>
  </r>
  <r>
    <m/>
    <m/>
    <m/>
    <m/>
    <m/>
    <x v="4"/>
    <m/>
    <m/>
    <m/>
  </r>
  <r>
    <m/>
    <m/>
    <m/>
    <m/>
    <m/>
    <x v="4"/>
    <m/>
    <m/>
    <m/>
  </r>
  <r>
    <m/>
    <m/>
    <m/>
    <m/>
    <m/>
    <x v="4"/>
    <m/>
    <m/>
    <m/>
  </r>
  <r>
    <m/>
    <m/>
    <m/>
    <m/>
    <m/>
    <x v="4"/>
    <m/>
    <m/>
    <m/>
  </r>
  <r>
    <m/>
    <m/>
    <m/>
    <m/>
    <m/>
    <x v="4"/>
    <m/>
    <m/>
    <m/>
  </r>
  <r>
    <m/>
    <m/>
    <m/>
    <m/>
    <m/>
    <x v="4"/>
    <m/>
    <m/>
    <m/>
  </r>
  <r>
    <m/>
    <m/>
    <m/>
    <m/>
    <m/>
    <x v="4"/>
    <m/>
    <m/>
    <m/>
  </r>
  <r>
    <m/>
    <m/>
    <m/>
    <m/>
    <m/>
    <x v="4"/>
    <m/>
    <m/>
    <m/>
  </r>
  <r>
    <m/>
    <m/>
    <m/>
    <m/>
    <m/>
    <x v="4"/>
    <m/>
    <m/>
    <m/>
  </r>
  <r>
    <m/>
    <m/>
    <m/>
    <m/>
    <m/>
    <x v="4"/>
    <m/>
    <m/>
    <m/>
  </r>
  <r>
    <m/>
    <m/>
    <m/>
    <m/>
    <m/>
    <x v="4"/>
    <m/>
    <m/>
    <m/>
  </r>
  <r>
    <m/>
    <m/>
    <m/>
    <m/>
    <m/>
    <x v="4"/>
    <m/>
    <m/>
    <m/>
  </r>
  <r>
    <m/>
    <m/>
    <m/>
    <m/>
    <m/>
    <x v="4"/>
    <m/>
    <m/>
    <m/>
  </r>
  <r>
    <m/>
    <m/>
    <m/>
    <m/>
    <m/>
    <x v="4"/>
    <m/>
    <m/>
    <m/>
  </r>
  <r>
    <m/>
    <m/>
    <m/>
    <m/>
    <m/>
    <x v="4"/>
    <m/>
    <m/>
    <m/>
  </r>
  <r>
    <m/>
    <m/>
    <m/>
    <m/>
    <s v=" "/>
    <x v="4"/>
    <m/>
    <m/>
    <m/>
  </r>
  <r>
    <m/>
    <m/>
    <m/>
    <m/>
    <m/>
    <x v="4"/>
    <m/>
    <m/>
    <m/>
  </r>
  <r>
    <m/>
    <m/>
    <m/>
    <m/>
    <m/>
    <x v="4"/>
    <m/>
    <m/>
    <m/>
  </r>
  <r>
    <m/>
    <m/>
    <m/>
    <m/>
    <m/>
    <x v="4"/>
    <m/>
    <m/>
    <m/>
  </r>
  <r>
    <m/>
    <m/>
    <m/>
    <m/>
    <m/>
    <x v="4"/>
    <m/>
    <m/>
    <m/>
  </r>
  <r>
    <m/>
    <m/>
    <m/>
    <m/>
    <m/>
    <x v="4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6">
  <r>
    <d v="2017-06-01T00:00:00"/>
    <s v="Location voiture Aller/Retour/Cécile/Kaolack"/>
    <x v="0"/>
    <x v="0"/>
    <n v="40000"/>
    <s v="Cécile"/>
    <x v="0"/>
  </r>
  <r>
    <d v="2017-06-01T00:00:00"/>
    <s v="Transport Agent Parc Nationaux"/>
    <x v="1"/>
    <x v="0"/>
    <n v="10000"/>
    <s v="Cécile"/>
    <x v="0"/>
  </r>
  <r>
    <d v="2017-06-01T00:00:00"/>
    <s v="Transport loueur Aller et Retour"/>
    <x v="1"/>
    <x v="0"/>
    <n v="10000"/>
    <s v="Cécile"/>
    <x v="0"/>
  </r>
  <r>
    <d v="2017-06-01T00:00:00"/>
    <s v="Frais d'hotel/01 nuitée/Cécile"/>
    <x v="2"/>
    <x v="0"/>
    <n v="30000"/>
    <s v="Cécile"/>
    <x v="0"/>
  </r>
  <r>
    <d v="2017-06-01T00:00:00"/>
    <s v="Food Allowance-Cécile"/>
    <x v="2"/>
    <x v="0"/>
    <n v="7500"/>
    <s v="Cécile"/>
    <x v="0"/>
  </r>
  <r>
    <d v="2017-06-01T00:00:00"/>
    <s v="Achat gazoil pour véhicule loué"/>
    <x v="1"/>
    <x v="0"/>
    <n v="25000"/>
    <s v="Cécile"/>
    <x v="0"/>
  </r>
  <r>
    <d v="2017-06-01T00:00:00"/>
    <s v="Achat Tickets autoroute péage"/>
    <x v="1"/>
    <x v="0"/>
    <n v="6000"/>
    <s v="Cécile"/>
    <x v="0"/>
  </r>
  <r>
    <d v="2017-06-02T00:00:00"/>
    <s v="Achat Repas et Raffraichissement pour invité/bureau"/>
    <x v="2"/>
    <x v="1"/>
    <n v="5500"/>
    <s v="Michel"/>
    <x v="0"/>
  </r>
  <r>
    <d v="2017-06-02T00:00:00"/>
    <s v="prestation femme de ménage/mai 2017"/>
    <x v="3"/>
    <x v="2"/>
    <n v="45490"/>
    <s v="SGBS"/>
    <x v="0"/>
  </r>
  <r>
    <d v="2017-06-02T00:00:00"/>
    <s v="loyer bureau juin 2017"/>
    <x v="4"/>
    <x v="2"/>
    <n v="350000"/>
    <s v="SGBS"/>
    <x v="0"/>
  </r>
  <r>
    <d v="2017-06-02T00:00:00"/>
    <s v="prestation mensuelle/location bureau juin 2017"/>
    <x v="4"/>
    <x v="2"/>
    <n v="100000"/>
    <s v="SGBS"/>
    <x v="0"/>
  </r>
  <r>
    <d v="2017-06-02T00:00:00"/>
    <s v="Transport Michel-bureau-agence de loct°-ARATI-Maison"/>
    <x v="1"/>
    <x v="2"/>
    <n v="5000"/>
    <s v="Michel"/>
    <x v="0"/>
  </r>
  <r>
    <d v="2017-06-06T00:00:00"/>
    <s v="Transport Charlotte-Buro-Ministére Intérieur-Buro"/>
    <x v="1"/>
    <x v="0"/>
    <n v="5000"/>
    <s v="Charlotte"/>
    <x v="0"/>
  </r>
  <r>
    <d v="2017-06-06T00:00:00"/>
    <s v="Transport Michel-Pour 02 semaines"/>
    <x v="1"/>
    <x v="2"/>
    <n v="25000"/>
    <s v="Michel"/>
    <x v="0"/>
  </r>
  <r>
    <d v="2017-06-06T00:00:00"/>
    <s v="Achat sérure bureau/porte principale"/>
    <x v="5"/>
    <x v="2"/>
    <n v="16000"/>
    <s v="Michel"/>
    <x v="0"/>
  </r>
  <r>
    <d v="2017-06-06T00:00:00"/>
    <s v="Main d'œuvre  pose sérure/menuisier"/>
    <x v="3"/>
    <x v="2"/>
    <n v="4000"/>
    <s v="Michel"/>
    <x v="0"/>
  </r>
  <r>
    <d v="2017-06-06T00:00:00"/>
    <s v="Transport menuisier"/>
    <x v="1"/>
    <x v="2"/>
    <n v="2000"/>
    <s v="Michel"/>
    <x v="0"/>
  </r>
  <r>
    <d v="2017-06-07T00:00:00"/>
    <s v="Achat sérure bureau/porte toilette"/>
    <x v="5"/>
    <x v="2"/>
    <n v="12000"/>
    <s v="Michel"/>
    <x v="0"/>
  </r>
  <r>
    <d v="2017-06-07T00:00:00"/>
    <s v="Main d'œuvre  pose sérure/menuisier"/>
    <x v="3"/>
    <x v="2"/>
    <n v="4000"/>
    <s v="Michel"/>
    <x v="0"/>
  </r>
  <r>
    <d v="2017-06-07T00:00:00"/>
    <s v="Transport menuisier"/>
    <x v="1"/>
    <x v="2"/>
    <n v="2000"/>
    <s v="Michel"/>
    <x v="0"/>
  </r>
  <r>
    <d v="2017-06-09T00:00:00"/>
    <s v="Achat Repas et Raffraichissement pour invité/bureau"/>
    <x v="6"/>
    <x v="1"/>
    <n v="8200"/>
    <s v="Charlotte"/>
    <x v="0"/>
  </r>
  <r>
    <d v="2017-06-10T00:00:00"/>
    <s v="Achat fourniture de bureau pour Charlotte"/>
    <x v="5"/>
    <x v="2"/>
    <n v="15600"/>
    <s v="Charlotte"/>
    <x v="0"/>
  </r>
  <r>
    <d v="2017-06-10T00:00:00"/>
    <s v="Achat packs bouteille de eau kiréne/pr bureau"/>
    <x v="5"/>
    <x v="2"/>
    <n v="17400"/>
    <s v="Charlotte"/>
    <x v="0"/>
  </r>
  <r>
    <d v="2017-06-10T00:00:00"/>
    <s v="Transport Charlotte-Buro-Ville-Buro"/>
    <x v="1"/>
    <x v="0"/>
    <n v="7000"/>
    <s v="Charlotte"/>
    <x v="0"/>
  </r>
  <r>
    <d v="2017-06-10T00:00:00"/>
    <s v="Prestation de Service femme ménage chez Cécile/mois de juin 17"/>
    <x v="3"/>
    <x v="0"/>
    <n v="75000"/>
    <s v="Cécile"/>
    <x v="0"/>
  </r>
  <r>
    <d v="2017-06-10T00:00:00"/>
    <s v="Prestation de Service de gerdiennage de nuit/ chez Cécile/mois de juin"/>
    <x v="3"/>
    <x v="0"/>
    <n v="20000"/>
    <s v="Cécile"/>
    <x v="0"/>
  </r>
  <r>
    <d v="2017-06-12T00:00:00"/>
    <s v="Transport Charlotte-Buro-aéroport"/>
    <x v="1"/>
    <x v="0"/>
    <n v="10000"/>
    <s v="Charlotte"/>
    <x v="0"/>
  </r>
  <r>
    <d v="2017-06-12T00:00:00"/>
    <s v="Seeddo mois de mai( 1iére et 2iéme quinziane )"/>
    <x v="7"/>
    <x v="2"/>
    <n v="130500"/>
    <s v="Michel"/>
    <x v="0"/>
  </r>
  <r>
    <d v="2017-06-12T00:00:00"/>
    <s v="Seeddo  1iére  quinziane juin 17 )"/>
    <x v="7"/>
    <x v="2"/>
    <n v="64000"/>
    <s v="Michel"/>
    <x v="0"/>
  </r>
  <r>
    <d v="2017-06-13T00:00:00"/>
    <s v="Transport Michel-bureau-ARATI-orange-Maison"/>
    <x v="1"/>
    <x v="2"/>
    <n v="5000"/>
    <s v="Michel"/>
    <x v="0"/>
  </r>
  <r>
    <d v="2017-06-12T00:00:00"/>
    <s v="Frais retrait GAB 0906 1100"/>
    <x v="8"/>
    <x v="2"/>
    <n v="3000"/>
    <s v="SGBS"/>
    <x v="0"/>
  </r>
  <r>
    <d v="2017-06-14T00:00:00"/>
    <s v="Achat caméra Cachée et accessoire en France/pour SALF"/>
    <x v="9"/>
    <x v="2"/>
    <n v="285013"/>
    <s v="SGBS"/>
    <x v="0"/>
  </r>
  <r>
    <d v="2017-06-14T00:00:00"/>
    <s v="Achat 03 Vari kennel Sky Fashion T3 Serrure 2 points"/>
    <x v="9"/>
    <x v="2"/>
    <n v="157982"/>
    <s v="SGBS"/>
    <x v="0"/>
  </r>
  <r>
    <d v="2017-06-14T00:00:00"/>
    <s v="Achat 02 Vari kennel Sky  T4 Serrure Lge"/>
    <x v="9"/>
    <x v="2"/>
    <n v="137115"/>
    <s v="SGBS"/>
    <x v="0"/>
  </r>
  <r>
    <d v="2017-06-14T00:00:00"/>
    <s v="Achat 01 Lasso Pro Américain Extensible 1.2 m/1.80 m"/>
    <x v="9"/>
    <x v="2"/>
    <n v="204533"/>
    <s v="SGBS"/>
    <x v="0"/>
  </r>
  <r>
    <d v="2017-06-14T00:00:00"/>
    <s v="Frais de port du matériel Acheté"/>
    <x v="1"/>
    <x v="2"/>
    <n v="3587"/>
    <s v="SGBS"/>
    <x v="0"/>
  </r>
  <r>
    <d v="2017-06-14T00:00:00"/>
    <s v="Achat 6  portes clés pour trust buiding en France/pour SALF"/>
    <x v="5"/>
    <x v="2"/>
    <n v="19679"/>
    <s v="SGBS"/>
    <x v="0"/>
  </r>
  <r>
    <d v="2017-06-14T00:00:00"/>
    <s v="Achat 2 haut parleurs en France/pour SALF"/>
    <x v="9"/>
    <x v="2"/>
    <n v="57377"/>
    <s v="SGBS"/>
    <x v="0"/>
  </r>
  <r>
    <d v="2017-06-14T00:00:00"/>
    <s v="Achat 2 sacs a dos Assaut us noir GM en France/pour SALF"/>
    <x v="9"/>
    <x v="2"/>
    <n v="61529"/>
    <s v="SGBS"/>
    <x v="0"/>
  </r>
  <r>
    <d v="2017-06-16T00:00:00"/>
    <s v="internet bureau mai 17"/>
    <x v="10"/>
    <x v="2"/>
    <n v="39000"/>
    <s v="Michel"/>
    <x v="0"/>
  </r>
  <r>
    <d v="2017-06-16T00:00:00"/>
    <s v="Transport Michel-bureau-arati-orange-bureau"/>
    <x v="1"/>
    <x v="2"/>
    <n v="5000"/>
    <s v="Michel"/>
    <x v="0"/>
  </r>
  <r>
    <d v="2017-06-17T00:00:00"/>
    <s v="Transport Michel-Maison-bureau-Maison/pour réception Meubles"/>
    <x v="1"/>
    <x v="2"/>
    <n v="4000"/>
    <s v="Michel"/>
    <x v="0"/>
  </r>
  <r>
    <d v="2017-06-17T00:00:00"/>
    <s v="Transport/Achat Matériel- Cécile-Aéroport-bureau "/>
    <x v="1"/>
    <x v="0"/>
    <n v="30000"/>
    <s v="Cécile"/>
    <x v="0"/>
  </r>
  <r>
    <d v="2017-06-17T00:00:00"/>
    <s v="Frais Payés pour Excés de Bagages/Matériels à Aéroport"/>
    <x v="0"/>
    <x v="2"/>
    <n v="262400"/>
    <s v="SGBS"/>
    <x v="0"/>
  </r>
  <r>
    <d v="2017-06-17T00:00:00"/>
    <s v="Achat Billet D'avion Charlotte/France"/>
    <x v="11"/>
    <x v="0"/>
    <n v="350500"/>
    <s v="Charlotte"/>
    <x v="0"/>
  </r>
  <r>
    <d v="2017-06-17T00:00:00"/>
    <s v="Transport Charlotte-Buro-Aéroport-Buro"/>
    <x v="1"/>
    <x v="0"/>
    <n v="10000"/>
    <s v="Charlotte"/>
    <x v="0"/>
  </r>
  <r>
    <d v="2017-06-19T00:00:00"/>
    <s v="Transport Michel-semaines"/>
    <x v="1"/>
    <x v="2"/>
    <n v="12500"/>
    <s v="Michel"/>
    <x v="0"/>
  </r>
  <r>
    <d v="2017-06-19T00:00:00"/>
    <s v="Transport Michel-bureau-sgbs-Aéroport-Bureau"/>
    <x v="1"/>
    <x v="2"/>
    <n v="6000"/>
    <s v="Michel"/>
    <x v="0"/>
  </r>
  <r>
    <d v="2017-06-19T00:00:00"/>
    <s v="Transport Menuisier/pour réparation sérure bureau "/>
    <x v="1"/>
    <x v="2"/>
    <n v="2000"/>
    <s v="Michel"/>
    <x v="0"/>
  </r>
  <r>
    <d v="2017-06-19T00:00:00"/>
    <s v="Salaire Cécile juin 2017"/>
    <x v="12"/>
    <x v="0"/>
    <n v="700000"/>
    <s v="Cécile"/>
    <x v="0"/>
  </r>
  <r>
    <d v="2017-06-19T00:00:00"/>
    <s v="Bonus Cécile/Indemnité de Logement+Chéreté de la vie juin17"/>
    <x v="13"/>
    <x v="0"/>
    <n v="500000"/>
    <s v="Cécile"/>
    <x v="0"/>
  </r>
  <r>
    <d v="2017-06-19T00:00:00"/>
    <s v="Bonus Cécile/Indemnité pour entretien et ménage juin17"/>
    <x v="13"/>
    <x v="0"/>
    <n v="60000"/>
    <s v="Cécile"/>
    <x v="0"/>
  </r>
  <r>
    <d v="2017-06-19T00:00:00"/>
    <s v="Salaire Charlotte juin 2017"/>
    <x v="12"/>
    <x v="0"/>
    <n v="800000"/>
    <s v="SGBS"/>
    <x v="1"/>
  </r>
  <r>
    <d v="2017-06-19T00:00:00"/>
    <s v="Bonus Charlotte/Indemnité de Logement+Chéreté de la vie juin17"/>
    <x v="13"/>
    <x v="0"/>
    <n v="400000"/>
    <s v="SGBS"/>
    <x v="1"/>
  </r>
  <r>
    <d v="2017-06-19T00:00:00"/>
    <s v="Bonus Charlotte/Indemnité pour entretien et ménage juin17"/>
    <x v="13"/>
    <x v="0"/>
    <n v="60000"/>
    <s v="SGBS"/>
    <x v="1"/>
  </r>
  <r>
    <d v="2017-06-19T00:00:00"/>
    <s v="Salaire Michel Par éspece juin 2017"/>
    <x v="12"/>
    <x v="2"/>
    <n v="75000"/>
    <s v="Michel"/>
    <x v="0"/>
  </r>
  <r>
    <d v="2017-06-19T00:00:00"/>
    <s v="Complément Salaire Michel/Chéque juin2017"/>
    <x v="12"/>
    <x v="2"/>
    <n v="205000"/>
    <s v="SGBS"/>
    <x v="0"/>
  </r>
  <r>
    <d v="2017-06-19T00:00:00"/>
    <s v="Bonus Michel/travaux administratifs supplémentaires et Courses"/>
    <x v="13"/>
    <x v="2"/>
    <n v="20000"/>
    <s v="SGBS"/>
    <x v="0"/>
  </r>
  <r>
    <d v="2017-06-20T00:00:00"/>
    <s v="Prestation de Service femme ménage chez Cécile/mois de juin 17 aussi"/>
    <x v="3"/>
    <x v="0"/>
    <n v="65000"/>
    <s v="Cécile"/>
    <x v="0"/>
  </r>
  <r>
    <d v="2017-06-20T00:00:00"/>
    <s v="Prestation de Service de gerdiennage de nuit/ chez Cécile/mois de juin 17 aussi"/>
    <x v="3"/>
    <x v="0"/>
    <n v="20000"/>
    <s v="Cécile"/>
    <x v="0"/>
  </r>
  <r>
    <d v="2017-06-20T00:00:00"/>
    <s v="Main d'œuvre Confection de Rideaux Bureau"/>
    <x v="3"/>
    <x v="0"/>
    <n v="20000"/>
    <s v="Cécile"/>
    <x v="0"/>
  </r>
  <r>
    <d v="2017-06-20T00:00:00"/>
    <s v="complément changement et montage sérure bureau"/>
    <x v="5"/>
    <x v="2"/>
    <n v="10000"/>
    <s v="Michel"/>
    <x v="0"/>
  </r>
  <r>
    <d v="2017-06-21T00:00:00"/>
    <s v="Acompte /Honoraire/Affaire Seynabou LO"/>
    <x v="14"/>
    <x v="3"/>
    <n v="300000"/>
    <s v="SGBS"/>
    <x v="0"/>
  </r>
  <r>
    <d v="2017-06-22T00:00:00"/>
    <s v="Droit de Timbre"/>
    <x v="8"/>
    <x v="2"/>
    <n v="3000"/>
    <s v="SGBS"/>
    <x v="1"/>
  </r>
  <r>
    <d v="2017-06-22T00:00:00"/>
    <s v="Achat 04 Téléphone Portables"/>
    <x v="9"/>
    <x v="4"/>
    <n v="328000"/>
    <s v="SGBS"/>
    <x v="1"/>
  </r>
  <r>
    <d v="2017-06-22T00:00:00"/>
    <s v="Transport Assane /Livraison bureau des téléphones "/>
    <x v="1"/>
    <x v="2"/>
    <n v="4000"/>
    <s v="Michel"/>
    <x v="0"/>
  </r>
  <r>
    <d v="2017-05-22T00:00:00"/>
    <s v="Transport enquêteur  test"/>
    <x v="1"/>
    <x v="0"/>
    <n v="10000"/>
    <s v="Cécile"/>
    <x v="0"/>
  </r>
  <r>
    <d v="2017-06-23T00:00:00"/>
    <s v="Transport Michel-Maison-Aéroport-Orange-Bureau/le matin"/>
    <x v="1"/>
    <x v="2"/>
    <n v="6000"/>
    <s v="Michel"/>
    <x v="0"/>
  </r>
  <r>
    <d v="2017-06-23T00:00:00"/>
    <s v="Achat 10 puces de Téléphone"/>
    <x v="7"/>
    <x v="4"/>
    <n v="10000"/>
    <s v="Michel"/>
    <x v="1"/>
  </r>
  <r>
    <d v="2017-06-23T00:00:00"/>
    <s v="Transport Michel-Maison-Aéroport-Orange-Bureau/l'après midi"/>
    <x v="1"/>
    <x v="2"/>
    <n v="6000"/>
    <s v="Michel"/>
    <x v="0"/>
  </r>
  <r>
    <d v="2017-06-27T00:00:00"/>
    <s v="Achat 01 Bureau Avec retour+ Trois (03) étagéres"/>
    <x v="9"/>
    <x v="2"/>
    <n v="215000"/>
    <s v="Michel"/>
    <x v="0"/>
  </r>
  <r>
    <d v="2017-06-27T00:00:00"/>
    <s v="Transport Charlotte-Buro-ville-Buro"/>
    <x v="1"/>
    <x v="0"/>
    <n v="5000"/>
    <s v="Charlotte"/>
    <x v="0"/>
  </r>
  <r>
    <d v="2017-06-27T00:00:00"/>
    <s v="Achat sacs plastiques/pour poubelle"/>
    <x v="5"/>
    <x v="2"/>
    <n v="1800"/>
    <s v="Michel"/>
    <x v="0"/>
  </r>
  <r>
    <d v="2017-06-28T00:00:00"/>
    <s v="Transport Femme de ménage-bureau-aéroport-bueau "/>
    <x v="1"/>
    <x v="2"/>
    <n v="7000"/>
    <s v="Michel"/>
    <x v="0"/>
  </r>
  <r>
    <d v="2017-06-28T00:00:00"/>
    <s v="Achat carte crédit orange pour femme de ménage"/>
    <x v="7"/>
    <x v="2"/>
    <n v="1000"/>
    <s v="Michel"/>
    <x v="0"/>
  </r>
  <r>
    <d v="2017-06-28T00:00:00"/>
    <s v="Prestation femme de ménage/juin 2017"/>
    <x v="3"/>
    <x v="2"/>
    <n v="43320"/>
    <s v="SGBS"/>
    <x v="0"/>
  </r>
  <r>
    <d v="2017-06-28T00:00:00"/>
    <s v="Loyer bureau juillet 2017"/>
    <x v="4"/>
    <x v="2"/>
    <n v="350000"/>
    <s v="SGBS"/>
    <x v="0"/>
  </r>
  <r>
    <d v="2017-06-28T00:00:00"/>
    <s v="Prestation MEnsuelle/location bureau juiLLET 2017"/>
    <x v="4"/>
    <x v="2"/>
    <n v="100000"/>
    <s v="SGBS"/>
    <x v="0"/>
  </r>
  <r>
    <d v="2017-06-29T00:00:00"/>
    <s v="Transport Michel-Orange-agence de location-sgbs-Bureau/le matin"/>
    <x v="1"/>
    <x v="2"/>
    <n v="3500"/>
    <s v="Michel"/>
    <x v="0"/>
  </r>
  <r>
    <d v="2017-06-29T00:00:00"/>
    <s v="Transport Michel-bureau-Agence Naice-agence de location/le soir"/>
    <x v="1"/>
    <x v="2"/>
    <n v="4500"/>
    <s v="Michel"/>
    <x v="0"/>
  </r>
  <r>
    <d v="2017-06-30T00:00:00"/>
    <s v="Transport Cécile-Buro-tribunal-Buro"/>
    <x v="1"/>
    <x v="0"/>
    <n v="5000"/>
    <s v="Cécile"/>
    <x v="0"/>
  </r>
  <r>
    <d v="2017-06-30T00:00:00"/>
    <s v="Agios du 31/05/17 au 30/06/17"/>
    <x v="8"/>
    <x v="2"/>
    <n v="17527"/>
    <s v="SGBS"/>
    <x v="0"/>
  </r>
  <r>
    <m/>
    <m/>
    <x v="15"/>
    <x v="5"/>
    <m/>
    <m/>
    <x v="2"/>
  </r>
  <r>
    <m/>
    <m/>
    <x v="15"/>
    <x v="5"/>
    <m/>
    <m/>
    <x v="2"/>
  </r>
  <r>
    <m/>
    <m/>
    <x v="15"/>
    <x v="5"/>
    <m/>
    <m/>
    <x v="2"/>
  </r>
  <r>
    <m/>
    <m/>
    <x v="15"/>
    <x v="5"/>
    <m/>
    <m/>
    <x v="2"/>
  </r>
  <r>
    <m/>
    <m/>
    <x v="15"/>
    <x v="5"/>
    <m/>
    <m/>
    <x v="2"/>
  </r>
  <r>
    <m/>
    <m/>
    <x v="15"/>
    <x v="5"/>
    <m/>
    <m/>
    <x v="2"/>
  </r>
  <r>
    <m/>
    <m/>
    <x v="15"/>
    <x v="5"/>
    <m/>
    <m/>
    <x v="2"/>
  </r>
  <r>
    <m/>
    <m/>
    <x v="15"/>
    <x v="5"/>
    <m/>
    <m/>
    <x v="2"/>
  </r>
  <r>
    <m/>
    <m/>
    <x v="15"/>
    <x v="5"/>
    <m/>
    <m/>
    <x v="2"/>
  </r>
  <r>
    <m/>
    <m/>
    <x v="15"/>
    <x v="5"/>
    <m/>
    <m/>
    <x v="2"/>
  </r>
  <r>
    <m/>
    <m/>
    <x v="15"/>
    <x v="5"/>
    <m/>
    <m/>
    <x v="2"/>
  </r>
  <r>
    <m/>
    <m/>
    <x v="15"/>
    <x v="5"/>
    <m/>
    <m/>
    <x v="2"/>
  </r>
  <r>
    <m/>
    <m/>
    <x v="15"/>
    <x v="5"/>
    <m/>
    <m/>
    <x v="2"/>
  </r>
  <r>
    <m/>
    <m/>
    <x v="15"/>
    <x v="5"/>
    <m/>
    <m/>
    <x v="2"/>
  </r>
  <r>
    <m/>
    <m/>
    <x v="15"/>
    <x v="5"/>
    <m/>
    <m/>
    <x v="2"/>
  </r>
  <r>
    <m/>
    <m/>
    <x v="15"/>
    <x v="5"/>
    <m/>
    <m/>
    <x v="2"/>
  </r>
  <r>
    <m/>
    <m/>
    <x v="15"/>
    <x v="5"/>
    <m/>
    <m/>
    <x v="2"/>
  </r>
  <r>
    <m/>
    <m/>
    <x v="15"/>
    <x v="5"/>
    <m/>
    <m/>
    <x v="2"/>
  </r>
  <r>
    <m/>
    <m/>
    <x v="15"/>
    <x v="5"/>
    <m/>
    <m/>
    <x v="2"/>
  </r>
  <r>
    <m/>
    <m/>
    <x v="15"/>
    <x v="5"/>
    <m/>
    <m/>
    <x v="2"/>
  </r>
  <r>
    <m/>
    <m/>
    <x v="15"/>
    <x v="5"/>
    <m/>
    <m/>
    <x v="2"/>
  </r>
  <r>
    <m/>
    <m/>
    <x v="15"/>
    <x v="5"/>
    <m/>
    <m/>
    <x v="2"/>
  </r>
  <r>
    <m/>
    <m/>
    <x v="15"/>
    <x v="5"/>
    <m/>
    <m/>
    <x v="2"/>
  </r>
  <r>
    <m/>
    <m/>
    <x v="15"/>
    <x v="5"/>
    <m/>
    <m/>
    <x v="2"/>
  </r>
  <r>
    <m/>
    <m/>
    <x v="15"/>
    <x v="5"/>
    <m/>
    <m/>
    <x v="2"/>
  </r>
  <r>
    <m/>
    <m/>
    <x v="15"/>
    <x v="5"/>
    <m/>
    <m/>
    <x v="2"/>
  </r>
  <r>
    <m/>
    <m/>
    <x v="15"/>
    <x v="5"/>
    <m/>
    <m/>
    <x v="2"/>
  </r>
  <r>
    <m/>
    <m/>
    <x v="15"/>
    <x v="5"/>
    <m/>
    <m/>
    <x v="2"/>
  </r>
  <r>
    <m/>
    <m/>
    <x v="15"/>
    <x v="5"/>
    <m/>
    <m/>
    <x v="2"/>
  </r>
  <r>
    <m/>
    <m/>
    <x v="15"/>
    <x v="5"/>
    <m/>
    <m/>
    <x v="2"/>
  </r>
  <r>
    <m/>
    <m/>
    <x v="15"/>
    <x v="5"/>
    <m/>
    <m/>
    <x v="2"/>
  </r>
  <r>
    <m/>
    <m/>
    <x v="15"/>
    <x v="5"/>
    <m/>
    <m/>
    <x v="2"/>
  </r>
  <r>
    <m/>
    <m/>
    <x v="15"/>
    <x v="5"/>
    <m/>
    <m/>
    <x v="2"/>
  </r>
  <r>
    <m/>
    <m/>
    <x v="15"/>
    <x v="5"/>
    <m/>
    <m/>
    <x v="2"/>
  </r>
  <r>
    <m/>
    <m/>
    <x v="15"/>
    <x v="5"/>
    <m/>
    <m/>
    <x v="2"/>
  </r>
  <r>
    <m/>
    <m/>
    <x v="15"/>
    <x v="5"/>
    <m/>
    <m/>
    <x v="2"/>
  </r>
  <r>
    <m/>
    <m/>
    <x v="15"/>
    <x v="5"/>
    <m/>
    <m/>
    <x v="2"/>
  </r>
  <r>
    <m/>
    <m/>
    <x v="15"/>
    <x v="5"/>
    <m/>
    <m/>
    <x v="2"/>
  </r>
  <r>
    <m/>
    <m/>
    <x v="15"/>
    <x v="5"/>
    <s v=" "/>
    <m/>
    <x v="2"/>
  </r>
  <r>
    <m/>
    <m/>
    <x v="15"/>
    <x v="5"/>
    <m/>
    <m/>
    <x v="2"/>
  </r>
  <r>
    <m/>
    <m/>
    <x v="15"/>
    <x v="5"/>
    <m/>
    <m/>
    <x v="2"/>
  </r>
  <r>
    <m/>
    <m/>
    <x v="15"/>
    <x v="5"/>
    <m/>
    <m/>
    <x v="2"/>
  </r>
  <r>
    <m/>
    <m/>
    <x v="15"/>
    <x v="5"/>
    <m/>
    <m/>
    <x v="2"/>
  </r>
  <r>
    <m/>
    <m/>
    <x v="15"/>
    <x v="5"/>
    <m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R15" firstHeaderRow="1" firstDataRow="2" firstDataCol="1"/>
  <pivotFields count="7">
    <pivotField showAll="0"/>
    <pivotField showAll="0"/>
    <pivotField axis="axisCol" showAll="0">
      <items count="31">
        <item m="1" x="25"/>
        <item m="1" x="17"/>
        <item m="1" x="18"/>
        <item x="6"/>
        <item m="1" x="23"/>
        <item x="13"/>
        <item x="9"/>
        <item x="11"/>
        <item x="10"/>
        <item m="1" x="20"/>
        <item x="5"/>
        <item x="4"/>
        <item x="3"/>
        <item m="1" x="26"/>
        <item x="7"/>
        <item m="1" x="24"/>
        <item x="1"/>
        <item x="2"/>
        <item x="0"/>
        <item m="1" x="22"/>
        <item m="1" x="19"/>
        <item x="15"/>
        <item x="8"/>
        <item x="12"/>
        <item m="1" x="27"/>
        <item x="14"/>
        <item m="1" x="28"/>
        <item m="1" x="21"/>
        <item m="1" x="29"/>
        <item m="1" x="16"/>
        <item t="default"/>
      </items>
    </pivotField>
    <pivotField axis="axisRow" showAll="0">
      <items count="12">
        <item m="1" x="9"/>
        <item m="1" x="8"/>
        <item x="4"/>
        <item x="3"/>
        <item m="1" x="7"/>
        <item x="2"/>
        <item m="1" x="10"/>
        <item x="5"/>
        <item x="0"/>
        <item m="1" x="6"/>
        <item x="1"/>
        <item t="default"/>
      </items>
    </pivotField>
    <pivotField dataField="1" showAll="0"/>
    <pivotField showAll="0"/>
    <pivotField axis="axisRow" showAll="0">
      <items count="11">
        <item m="1" x="4"/>
        <item m="1" x="7"/>
        <item sd="0" x="2"/>
        <item m="1" x="5"/>
        <item m="1" x="3"/>
        <item m="1" x="9"/>
        <item m="1" x="6"/>
        <item m="1" x="8"/>
        <item x="0"/>
        <item x="1"/>
        <item t="default"/>
      </items>
    </pivotField>
  </pivotFields>
  <rowFields count="2">
    <field x="6"/>
    <field x="3"/>
  </rowFields>
  <rowItems count="11">
    <i>
      <x v="2"/>
    </i>
    <i>
      <x v="8"/>
    </i>
    <i r="1">
      <x v="3"/>
    </i>
    <i r="1">
      <x v="5"/>
    </i>
    <i r="1">
      <x v="8"/>
    </i>
    <i r="1">
      <x v="10"/>
    </i>
    <i>
      <x v="9"/>
    </i>
    <i r="1">
      <x v="2"/>
    </i>
    <i r="1">
      <x v="5"/>
    </i>
    <i r="1">
      <x v="8"/>
    </i>
    <i t="grand">
      <x/>
    </i>
  </rowItems>
  <colFields count="1">
    <field x="2"/>
  </colFields>
  <colItems count="17">
    <i>
      <x v="3"/>
    </i>
    <i>
      <x v="5"/>
    </i>
    <i>
      <x v="6"/>
    </i>
    <i>
      <x v="7"/>
    </i>
    <i>
      <x v="8"/>
    </i>
    <i>
      <x v="10"/>
    </i>
    <i>
      <x v="11"/>
    </i>
    <i>
      <x v="12"/>
    </i>
    <i>
      <x v="14"/>
    </i>
    <i>
      <x v="16"/>
    </i>
    <i>
      <x v="17"/>
    </i>
    <i>
      <x v="18"/>
    </i>
    <i>
      <x v="21"/>
    </i>
    <i>
      <x v="22"/>
    </i>
    <i>
      <x v="23"/>
    </i>
    <i>
      <x v="25"/>
    </i>
    <i t="grand">
      <x/>
    </i>
  </colItems>
  <dataFields count="1">
    <dataField name="Somme de spe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4" indent="0" outline="1" outlineData="1" multipleFieldFilters="0">
  <location ref="A3:B9" firstHeaderRow="1" firstDataRow="1" firstDataCol="1"/>
  <pivotFields count="9">
    <pivotField showAll="0"/>
    <pivotField showAll="0"/>
    <pivotField showAll="0"/>
    <pivotField showAll="0"/>
    <pivotField dataField="1" showAll="0"/>
    <pivotField axis="axisRow" showAll="0">
      <items count="20">
        <item m="1" x="13"/>
        <item m="1" x="12"/>
        <item m="1" x="7"/>
        <item x="3"/>
        <item m="1" x="8"/>
        <item m="1" x="14"/>
        <item x="1"/>
        <item m="1" x="17"/>
        <item m="1" x="11"/>
        <item x="4"/>
        <item m="1" x="16"/>
        <item m="1" x="9"/>
        <item m="1" x="15"/>
        <item m="1" x="10"/>
        <item x="2"/>
        <item m="1" x="18"/>
        <item x="0"/>
        <item m="1" x="6"/>
        <item m="1" x="5"/>
        <item t="default"/>
      </items>
    </pivotField>
    <pivotField showAll="0"/>
    <pivotField showAll="0"/>
    <pivotField showAll="0"/>
  </pivotFields>
  <rowFields count="1">
    <field x="5"/>
  </rowFields>
  <rowItems count="6">
    <i>
      <x v="3"/>
    </i>
    <i>
      <x v="6"/>
    </i>
    <i>
      <x v="9"/>
    </i>
    <i>
      <x v="14"/>
    </i>
    <i>
      <x v="16"/>
    </i>
    <i t="grand">
      <x/>
    </i>
  </rowItems>
  <colItems count="1">
    <i/>
  </colItems>
  <dataFields count="1">
    <dataField name="Somme de spent" fld="4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5"/>
  <sheetViews>
    <sheetView topLeftCell="C1" zoomScale="78" zoomScaleNormal="78" workbookViewId="0">
      <selection activeCell="H12" sqref="H12"/>
    </sheetView>
  </sheetViews>
  <sheetFormatPr baseColWidth="10" defaultRowHeight="15" x14ac:dyDescent="0.25"/>
  <cols>
    <col min="1" max="1" width="21" customWidth="1"/>
    <col min="2" max="2" width="23.85546875" customWidth="1"/>
    <col min="3" max="3" width="9" bestFit="1" customWidth="1"/>
    <col min="4" max="4" width="10.7109375" bestFit="1" customWidth="1"/>
    <col min="5" max="5" width="7.85546875" bestFit="1" customWidth="1"/>
    <col min="6" max="6" width="8.42578125" bestFit="1" customWidth="1"/>
    <col min="7" max="7" width="15.28515625" bestFit="1" customWidth="1"/>
    <col min="8" max="8" width="14.7109375" bestFit="1" customWidth="1"/>
    <col min="9" max="9" width="8.28515625" bestFit="1" customWidth="1"/>
    <col min="10" max="10" width="10.5703125" bestFit="1" customWidth="1"/>
    <col min="11" max="11" width="9.42578125" bestFit="1" customWidth="1"/>
    <col min="12" max="12" width="17.42578125" bestFit="1" customWidth="1"/>
    <col min="13" max="13" width="14.7109375" bestFit="1" customWidth="1"/>
    <col min="14" max="14" width="6.28515625" bestFit="1" customWidth="1"/>
    <col min="15" max="15" width="12.42578125" bestFit="1" customWidth="1"/>
    <col min="16" max="16" width="10" bestFit="1" customWidth="1"/>
    <col min="17" max="17" width="11.5703125" bestFit="1" customWidth="1"/>
    <col min="18" max="20" width="12.5703125" bestFit="1" customWidth="1"/>
    <col min="21" max="21" width="17.42578125" bestFit="1" customWidth="1"/>
    <col min="22" max="22" width="11.85546875" customWidth="1"/>
    <col min="23" max="23" width="12.85546875" bestFit="1" customWidth="1"/>
    <col min="24" max="24" width="14.85546875" bestFit="1" customWidth="1"/>
    <col min="25" max="25" width="17" bestFit="1" customWidth="1"/>
    <col min="26" max="26" width="20.140625" bestFit="1" customWidth="1"/>
    <col min="27" max="27" width="12.5703125" bestFit="1" customWidth="1"/>
  </cols>
  <sheetData>
    <row r="3" spans="1:18" x14ac:dyDescent="0.25">
      <c r="A3" s="2" t="s">
        <v>18</v>
      </c>
      <c r="B3" s="2" t="s">
        <v>20</v>
      </c>
    </row>
    <row r="4" spans="1:18" x14ac:dyDescent="0.25">
      <c r="A4" s="2" t="s">
        <v>17</v>
      </c>
      <c r="B4" t="s">
        <v>135</v>
      </c>
      <c r="C4" t="s">
        <v>15</v>
      </c>
      <c r="D4" t="s">
        <v>14</v>
      </c>
      <c r="E4" t="s">
        <v>124</v>
      </c>
      <c r="F4" t="s">
        <v>116</v>
      </c>
      <c r="G4" t="s">
        <v>48</v>
      </c>
      <c r="H4" t="s">
        <v>54</v>
      </c>
      <c r="I4" t="s">
        <v>13</v>
      </c>
      <c r="J4" t="s">
        <v>22</v>
      </c>
      <c r="K4" t="s">
        <v>11</v>
      </c>
      <c r="L4" t="s">
        <v>63</v>
      </c>
      <c r="M4" t="s">
        <v>50</v>
      </c>
      <c r="N4" t="s">
        <v>21</v>
      </c>
      <c r="O4" t="s">
        <v>51</v>
      </c>
      <c r="P4" t="s">
        <v>44</v>
      </c>
      <c r="Q4" t="s">
        <v>148</v>
      </c>
      <c r="R4" t="s">
        <v>19</v>
      </c>
    </row>
    <row r="5" spans="1:18" x14ac:dyDescent="0.25">
      <c r="A5" s="1" t="s">
        <v>21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>
        <v>0</v>
      </c>
      <c r="O5" s="3"/>
      <c r="P5" s="3"/>
      <c r="Q5" s="3"/>
      <c r="R5" s="3">
        <v>0</v>
      </c>
    </row>
    <row r="6" spans="1:18" x14ac:dyDescent="0.25">
      <c r="A6" s="1" t="s">
        <v>56</v>
      </c>
      <c r="B6" s="3">
        <v>8200</v>
      </c>
      <c r="C6" s="3">
        <v>580000</v>
      </c>
      <c r="D6" s="3">
        <v>1118549</v>
      </c>
      <c r="E6" s="3">
        <v>350500</v>
      </c>
      <c r="F6" s="3">
        <v>39000</v>
      </c>
      <c r="G6" s="3">
        <v>92479</v>
      </c>
      <c r="H6" s="3">
        <v>900000</v>
      </c>
      <c r="I6" s="3">
        <v>296810</v>
      </c>
      <c r="J6" s="3">
        <v>195500</v>
      </c>
      <c r="K6" s="3">
        <v>236087</v>
      </c>
      <c r="L6" s="3">
        <v>43000</v>
      </c>
      <c r="M6" s="3">
        <v>302400</v>
      </c>
      <c r="N6" s="3"/>
      <c r="O6" s="3">
        <v>20527</v>
      </c>
      <c r="P6" s="3">
        <v>980000</v>
      </c>
      <c r="Q6" s="3">
        <v>300000</v>
      </c>
      <c r="R6" s="3">
        <v>5463052</v>
      </c>
    </row>
    <row r="7" spans="1:18" x14ac:dyDescent="0.25">
      <c r="A7" s="4" t="s">
        <v>149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>
        <v>300000</v>
      </c>
      <c r="R7" s="3">
        <v>300000</v>
      </c>
    </row>
    <row r="8" spans="1:18" x14ac:dyDescent="0.25">
      <c r="A8" s="4" t="s">
        <v>9</v>
      </c>
      <c r="B8" s="3"/>
      <c r="C8" s="3">
        <v>20000</v>
      </c>
      <c r="D8" s="3">
        <v>1118549</v>
      </c>
      <c r="E8" s="3"/>
      <c r="F8" s="3">
        <v>39000</v>
      </c>
      <c r="G8" s="3">
        <v>92479</v>
      </c>
      <c r="H8" s="3">
        <v>900000</v>
      </c>
      <c r="I8" s="3">
        <v>96810</v>
      </c>
      <c r="J8" s="3">
        <v>195500</v>
      </c>
      <c r="K8" s="3">
        <v>103087</v>
      </c>
      <c r="L8" s="3"/>
      <c r="M8" s="3">
        <v>262400</v>
      </c>
      <c r="N8" s="3"/>
      <c r="O8" s="3">
        <v>20527</v>
      </c>
      <c r="P8" s="3">
        <v>280000</v>
      </c>
      <c r="Q8" s="3"/>
      <c r="R8" s="3">
        <v>3128352</v>
      </c>
    </row>
    <row r="9" spans="1:18" x14ac:dyDescent="0.25">
      <c r="A9" s="4" t="s">
        <v>43</v>
      </c>
      <c r="B9" s="3"/>
      <c r="C9" s="3">
        <v>560000</v>
      </c>
      <c r="D9" s="3"/>
      <c r="E9" s="3">
        <v>350500</v>
      </c>
      <c r="F9" s="3"/>
      <c r="G9" s="3"/>
      <c r="H9" s="3"/>
      <c r="I9" s="3">
        <v>200000</v>
      </c>
      <c r="J9" s="3"/>
      <c r="K9" s="3">
        <v>133000</v>
      </c>
      <c r="L9" s="3">
        <v>37500</v>
      </c>
      <c r="M9" s="3">
        <v>40000</v>
      </c>
      <c r="N9" s="3"/>
      <c r="O9" s="3"/>
      <c r="P9" s="3">
        <v>700000</v>
      </c>
      <c r="Q9" s="3"/>
      <c r="R9" s="3">
        <v>2021000</v>
      </c>
    </row>
    <row r="10" spans="1:18" x14ac:dyDescent="0.25">
      <c r="A10" s="4" t="s">
        <v>71</v>
      </c>
      <c r="B10" s="3">
        <v>8200</v>
      </c>
      <c r="C10" s="3"/>
      <c r="D10" s="3"/>
      <c r="E10" s="3"/>
      <c r="F10" s="3"/>
      <c r="G10" s="3"/>
      <c r="H10" s="3"/>
      <c r="I10" s="3"/>
      <c r="J10" s="3"/>
      <c r="K10" s="3"/>
      <c r="L10" s="3">
        <v>5500</v>
      </c>
      <c r="M10" s="3"/>
      <c r="N10" s="3"/>
      <c r="O10" s="3"/>
      <c r="P10" s="3"/>
      <c r="Q10" s="3"/>
      <c r="R10" s="3">
        <v>13700</v>
      </c>
    </row>
    <row r="11" spans="1:18" x14ac:dyDescent="0.25">
      <c r="A11" s="1" t="s">
        <v>187</v>
      </c>
      <c r="B11" s="3"/>
      <c r="C11" s="3">
        <v>460000</v>
      </c>
      <c r="D11" s="3">
        <v>328000</v>
      </c>
      <c r="E11" s="3"/>
      <c r="F11" s="3"/>
      <c r="G11" s="3"/>
      <c r="H11" s="3"/>
      <c r="I11" s="3"/>
      <c r="J11" s="3">
        <v>10000</v>
      </c>
      <c r="K11" s="3"/>
      <c r="L11" s="3"/>
      <c r="M11" s="3"/>
      <c r="N11" s="3"/>
      <c r="O11" s="3">
        <v>3000</v>
      </c>
      <c r="P11" s="3">
        <v>800000</v>
      </c>
      <c r="Q11" s="3"/>
      <c r="R11" s="3">
        <v>1601000</v>
      </c>
    </row>
    <row r="12" spans="1:18" x14ac:dyDescent="0.25">
      <c r="A12" s="4" t="s">
        <v>160</v>
      </c>
      <c r="B12" s="3"/>
      <c r="C12" s="3"/>
      <c r="D12" s="3">
        <v>328000</v>
      </c>
      <c r="E12" s="3"/>
      <c r="F12" s="3"/>
      <c r="G12" s="3"/>
      <c r="H12" s="3"/>
      <c r="I12" s="3"/>
      <c r="J12" s="3">
        <v>10000</v>
      </c>
      <c r="K12" s="3"/>
      <c r="L12" s="3"/>
      <c r="M12" s="3"/>
      <c r="N12" s="3"/>
      <c r="O12" s="3"/>
      <c r="P12" s="3"/>
      <c r="Q12" s="3"/>
      <c r="R12" s="3">
        <v>338000</v>
      </c>
    </row>
    <row r="13" spans="1:18" x14ac:dyDescent="0.25">
      <c r="A13" s="4" t="s">
        <v>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>
        <v>3000</v>
      </c>
      <c r="P13" s="3"/>
      <c r="Q13" s="3"/>
      <c r="R13" s="3">
        <v>3000</v>
      </c>
    </row>
    <row r="14" spans="1:18" x14ac:dyDescent="0.25">
      <c r="A14" s="4" t="s">
        <v>43</v>
      </c>
      <c r="B14" s="3"/>
      <c r="C14" s="3">
        <v>460000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>
        <v>800000</v>
      </c>
      <c r="Q14" s="3"/>
      <c r="R14" s="3">
        <v>1260000</v>
      </c>
    </row>
    <row r="15" spans="1:18" x14ac:dyDescent="0.25">
      <c r="A15" s="1" t="s">
        <v>19</v>
      </c>
      <c r="B15" s="3">
        <v>8200</v>
      </c>
      <c r="C15" s="3">
        <v>1040000</v>
      </c>
      <c r="D15" s="3">
        <v>1446549</v>
      </c>
      <c r="E15" s="3">
        <v>350500</v>
      </c>
      <c r="F15" s="3">
        <v>39000</v>
      </c>
      <c r="G15" s="3">
        <v>92479</v>
      </c>
      <c r="H15" s="3">
        <v>900000</v>
      </c>
      <c r="I15" s="3">
        <v>296810</v>
      </c>
      <c r="J15" s="3">
        <v>205500</v>
      </c>
      <c r="K15" s="3">
        <v>236087</v>
      </c>
      <c r="L15" s="3">
        <v>43000</v>
      </c>
      <c r="M15" s="3">
        <v>302400</v>
      </c>
      <c r="N15" s="3">
        <v>0</v>
      </c>
      <c r="O15" s="3">
        <v>23527</v>
      </c>
      <c r="P15" s="3">
        <v>1780000</v>
      </c>
      <c r="Q15" s="3">
        <v>300000</v>
      </c>
      <c r="R15" s="3">
        <v>7064052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9"/>
  <sheetViews>
    <sheetView workbookViewId="0">
      <selection activeCell="B4" sqref="B4"/>
    </sheetView>
  </sheetViews>
  <sheetFormatPr baseColWidth="10" defaultRowHeight="15" x14ac:dyDescent="0.25"/>
  <cols>
    <col min="1" max="1" width="21" bestFit="1" customWidth="1"/>
    <col min="2" max="2" width="15.85546875" customWidth="1"/>
  </cols>
  <sheetData>
    <row r="3" spans="1:2" x14ac:dyDescent="0.25">
      <c r="A3" s="2" t="s">
        <v>17</v>
      </c>
      <c r="B3" t="s">
        <v>18</v>
      </c>
    </row>
    <row r="4" spans="1:2" x14ac:dyDescent="0.25">
      <c r="A4" s="1" t="s">
        <v>42</v>
      </c>
      <c r="B4" s="3">
        <v>428700</v>
      </c>
    </row>
    <row r="5" spans="1:2" x14ac:dyDescent="0.25">
      <c r="A5" s="1" t="s">
        <v>12</v>
      </c>
      <c r="B5" s="3">
        <v>687300</v>
      </c>
    </row>
    <row r="6" spans="1:2" x14ac:dyDescent="0.25">
      <c r="A6" s="1" t="s">
        <v>21</v>
      </c>
      <c r="B6" s="3">
        <v>0</v>
      </c>
    </row>
    <row r="7" spans="1:2" x14ac:dyDescent="0.25">
      <c r="A7" s="1" t="s">
        <v>49</v>
      </c>
      <c r="B7" s="3">
        <v>4314552</v>
      </c>
    </row>
    <row r="8" spans="1:2" x14ac:dyDescent="0.25">
      <c r="A8" s="1" t="s">
        <v>41</v>
      </c>
      <c r="B8" s="3">
        <v>1633500</v>
      </c>
    </row>
    <row r="9" spans="1:2" x14ac:dyDescent="0.25">
      <c r="A9" s="1" t="s">
        <v>19</v>
      </c>
      <c r="B9" s="3">
        <v>7064052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6"/>
  <sheetViews>
    <sheetView tabSelected="1" zoomScale="96" zoomScaleNormal="96" workbookViewId="0">
      <selection activeCell="E16" sqref="E1:E1048576"/>
    </sheetView>
  </sheetViews>
  <sheetFormatPr baseColWidth="10" defaultColWidth="13.7109375" defaultRowHeight="15" x14ac:dyDescent="0.25"/>
  <cols>
    <col min="1" max="1" width="13.7109375" style="90"/>
    <col min="2" max="2" width="67.5703125" style="90" customWidth="1"/>
    <col min="3" max="3" width="19.28515625" style="90" customWidth="1"/>
    <col min="4" max="4" width="15.5703125" style="90" customWidth="1"/>
    <col min="5" max="5" width="24.140625" style="99" customWidth="1"/>
    <col min="6" max="6" width="13.7109375" style="63"/>
    <col min="7" max="7" width="15.5703125" style="63" customWidth="1"/>
    <col min="8" max="8" width="19" style="63" customWidth="1"/>
    <col min="9" max="16384" width="13.7109375" style="63"/>
  </cols>
  <sheetData>
    <row r="1" spans="1:12" s="65" customFormat="1" ht="42" customHeight="1" thickBot="1" x14ac:dyDescent="0.3">
      <c r="A1" s="87" t="s">
        <v>0</v>
      </c>
      <c r="B1" s="88" t="s">
        <v>1</v>
      </c>
      <c r="C1" s="88" t="s">
        <v>2</v>
      </c>
      <c r="D1" s="88" t="s">
        <v>3</v>
      </c>
      <c r="E1" s="98" t="s">
        <v>4</v>
      </c>
      <c r="F1" s="68" t="s">
        <v>5</v>
      </c>
      <c r="G1" s="68" t="s">
        <v>6</v>
      </c>
      <c r="H1" s="68" t="s">
        <v>7</v>
      </c>
      <c r="I1" s="67" t="s">
        <v>8</v>
      </c>
      <c r="K1" s="65" t="s">
        <v>10</v>
      </c>
      <c r="L1" s="65" t="s">
        <v>10</v>
      </c>
    </row>
    <row r="2" spans="1:12" ht="15.75" x14ac:dyDescent="0.25">
      <c r="A2" s="92">
        <v>42887</v>
      </c>
      <c r="B2" s="89" t="s">
        <v>55</v>
      </c>
      <c r="C2" s="95" t="s">
        <v>50</v>
      </c>
      <c r="D2" s="90" t="s">
        <v>43</v>
      </c>
      <c r="E2" s="99">
        <v>40000</v>
      </c>
      <c r="F2" s="63" t="s">
        <v>41</v>
      </c>
      <c r="G2" s="71" t="s">
        <v>56</v>
      </c>
      <c r="H2" s="66" t="s">
        <v>57</v>
      </c>
      <c r="I2" s="64" t="s">
        <v>53</v>
      </c>
    </row>
    <row r="3" spans="1:12" x14ac:dyDescent="0.25">
      <c r="A3" s="92">
        <v>42887</v>
      </c>
      <c r="B3" s="90" t="s">
        <v>58</v>
      </c>
      <c r="C3" s="95" t="s">
        <v>11</v>
      </c>
      <c r="D3" s="90" t="s">
        <v>43</v>
      </c>
      <c r="E3" s="99">
        <v>10000</v>
      </c>
      <c r="F3" s="63" t="s">
        <v>41</v>
      </c>
      <c r="G3" s="71" t="s">
        <v>56</v>
      </c>
      <c r="H3" s="66" t="s">
        <v>60</v>
      </c>
      <c r="I3" s="64" t="s">
        <v>53</v>
      </c>
    </row>
    <row r="4" spans="1:12" x14ac:dyDescent="0.25">
      <c r="A4" s="92">
        <v>42887</v>
      </c>
      <c r="B4" s="90" t="s">
        <v>59</v>
      </c>
      <c r="C4" s="95" t="s">
        <v>11</v>
      </c>
      <c r="D4" s="90" t="s">
        <v>43</v>
      </c>
      <c r="E4" s="99">
        <v>10000</v>
      </c>
      <c r="F4" s="63" t="s">
        <v>41</v>
      </c>
      <c r="G4" s="71" t="s">
        <v>56</v>
      </c>
      <c r="H4" s="66" t="s">
        <v>61</v>
      </c>
      <c r="I4" s="64" t="s">
        <v>53</v>
      </c>
    </row>
    <row r="5" spans="1:12" x14ac:dyDescent="0.25">
      <c r="A5" s="92">
        <v>42887</v>
      </c>
      <c r="B5" s="90" t="s">
        <v>62</v>
      </c>
      <c r="C5" s="95" t="s">
        <v>63</v>
      </c>
      <c r="D5" s="90" t="s">
        <v>43</v>
      </c>
      <c r="E5" s="99">
        <v>30000</v>
      </c>
      <c r="F5" s="63" t="s">
        <v>41</v>
      </c>
      <c r="G5" s="71" t="s">
        <v>56</v>
      </c>
      <c r="H5" s="66" t="s">
        <v>64</v>
      </c>
      <c r="I5" s="64" t="s">
        <v>53</v>
      </c>
    </row>
    <row r="6" spans="1:12" x14ac:dyDescent="0.25">
      <c r="A6" s="92">
        <v>42887</v>
      </c>
      <c r="B6" s="90" t="s">
        <v>65</v>
      </c>
      <c r="C6" s="95" t="s">
        <v>63</v>
      </c>
      <c r="D6" s="90" t="s">
        <v>43</v>
      </c>
      <c r="E6" s="99">
        <v>7500</v>
      </c>
      <c r="F6" s="63" t="s">
        <v>41</v>
      </c>
      <c r="G6" s="71" t="s">
        <v>56</v>
      </c>
      <c r="H6" s="66" t="s">
        <v>66</v>
      </c>
      <c r="I6" s="64" t="s">
        <v>53</v>
      </c>
    </row>
    <row r="7" spans="1:12" ht="15.75" x14ac:dyDescent="0.25">
      <c r="A7" s="92">
        <v>42887</v>
      </c>
      <c r="B7" s="89" t="s">
        <v>67</v>
      </c>
      <c r="C7" s="95" t="s">
        <v>11</v>
      </c>
      <c r="D7" s="90" t="s">
        <v>43</v>
      </c>
      <c r="E7" s="99">
        <v>25000</v>
      </c>
      <c r="F7" s="63" t="s">
        <v>41</v>
      </c>
      <c r="G7" s="71" t="s">
        <v>56</v>
      </c>
      <c r="H7" s="66" t="s">
        <v>68</v>
      </c>
      <c r="I7" s="64" t="s">
        <v>53</v>
      </c>
    </row>
    <row r="8" spans="1:12" x14ac:dyDescent="0.25">
      <c r="A8" s="92">
        <v>42887</v>
      </c>
      <c r="B8" s="90" t="s">
        <v>69</v>
      </c>
      <c r="C8" s="95" t="s">
        <v>11</v>
      </c>
      <c r="D8" s="90" t="s">
        <v>43</v>
      </c>
      <c r="E8" s="99">
        <v>6000</v>
      </c>
      <c r="F8" s="63" t="s">
        <v>41</v>
      </c>
      <c r="G8" s="71" t="s">
        <v>56</v>
      </c>
      <c r="H8" s="66" t="s">
        <v>70</v>
      </c>
      <c r="I8" s="64" t="s">
        <v>53</v>
      </c>
    </row>
    <row r="9" spans="1:12" x14ac:dyDescent="0.25">
      <c r="A9" s="92">
        <v>42888</v>
      </c>
      <c r="B9" s="90" t="s">
        <v>94</v>
      </c>
      <c r="C9" s="96" t="s">
        <v>63</v>
      </c>
      <c r="D9" s="90" t="s">
        <v>71</v>
      </c>
      <c r="E9" s="99">
        <v>5500</v>
      </c>
      <c r="F9" s="63" t="s">
        <v>12</v>
      </c>
      <c r="G9" s="71" t="s">
        <v>56</v>
      </c>
      <c r="H9" s="66" t="s">
        <v>75</v>
      </c>
      <c r="I9" s="64" t="s">
        <v>53</v>
      </c>
    </row>
    <row r="10" spans="1:12" x14ac:dyDescent="0.25">
      <c r="A10" s="92">
        <v>42888</v>
      </c>
      <c r="B10" s="90" t="s">
        <v>72</v>
      </c>
      <c r="C10" s="95" t="s">
        <v>13</v>
      </c>
      <c r="D10" s="90" t="s">
        <v>9</v>
      </c>
      <c r="E10" s="99">
        <v>45490</v>
      </c>
      <c r="F10" s="1" t="s">
        <v>49</v>
      </c>
      <c r="G10" s="71" t="s">
        <v>56</v>
      </c>
      <c r="H10" s="66" t="s">
        <v>76</v>
      </c>
      <c r="I10" s="64" t="s">
        <v>53</v>
      </c>
    </row>
    <row r="11" spans="1:12" x14ac:dyDescent="0.25">
      <c r="A11" s="92">
        <v>42888</v>
      </c>
      <c r="B11" s="90" t="s">
        <v>73</v>
      </c>
      <c r="C11" s="95" t="s">
        <v>54</v>
      </c>
      <c r="D11" s="90" t="s">
        <v>9</v>
      </c>
      <c r="E11" s="99">
        <v>350000</v>
      </c>
      <c r="F11" s="1" t="s">
        <v>49</v>
      </c>
      <c r="G11" s="71" t="s">
        <v>56</v>
      </c>
      <c r="H11" s="66" t="s">
        <v>77</v>
      </c>
      <c r="I11" s="64" t="s">
        <v>53</v>
      </c>
    </row>
    <row r="12" spans="1:12" x14ac:dyDescent="0.25">
      <c r="A12" s="92">
        <v>42888</v>
      </c>
      <c r="B12" s="90" t="s">
        <v>74</v>
      </c>
      <c r="C12" s="95" t="s">
        <v>54</v>
      </c>
      <c r="D12" s="90" t="s">
        <v>9</v>
      </c>
      <c r="E12" s="99">
        <v>100000</v>
      </c>
      <c r="F12" s="1" t="s">
        <v>49</v>
      </c>
      <c r="G12" s="71" t="s">
        <v>56</v>
      </c>
      <c r="H12" s="66" t="s">
        <v>78</v>
      </c>
      <c r="I12" s="64" t="s">
        <v>53</v>
      </c>
    </row>
    <row r="13" spans="1:12" x14ac:dyDescent="0.25">
      <c r="A13" s="92">
        <v>42888</v>
      </c>
      <c r="B13" s="90" t="s">
        <v>89</v>
      </c>
      <c r="C13" s="95" t="s">
        <v>11</v>
      </c>
      <c r="D13" s="90" t="s">
        <v>9</v>
      </c>
      <c r="E13" s="99">
        <v>5000</v>
      </c>
      <c r="F13" s="63" t="s">
        <v>12</v>
      </c>
      <c r="G13" s="71" t="s">
        <v>56</v>
      </c>
      <c r="H13" s="66" t="s">
        <v>83</v>
      </c>
      <c r="I13" s="64" t="s">
        <v>81</v>
      </c>
    </row>
    <row r="14" spans="1:12" x14ac:dyDescent="0.25">
      <c r="A14" s="92">
        <v>42892</v>
      </c>
      <c r="B14" s="90" t="s">
        <v>79</v>
      </c>
      <c r="C14" s="95" t="s">
        <v>11</v>
      </c>
      <c r="D14" s="90" t="s">
        <v>43</v>
      </c>
      <c r="E14" s="99">
        <v>5000</v>
      </c>
      <c r="F14" s="63" t="s">
        <v>42</v>
      </c>
      <c r="G14" s="71" t="s">
        <v>56</v>
      </c>
      <c r="H14" s="66" t="s">
        <v>80</v>
      </c>
      <c r="I14" s="64" t="s">
        <v>81</v>
      </c>
    </row>
    <row r="15" spans="1:12" x14ac:dyDescent="0.25">
      <c r="A15" s="92">
        <v>42892</v>
      </c>
      <c r="B15" s="90" t="s">
        <v>82</v>
      </c>
      <c r="C15" s="95" t="s">
        <v>11</v>
      </c>
      <c r="D15" s="90" t="s">
        <v>9</v>
      </c>
      <c r="E15" s="99">
        <v>25000</v>
      </c>
      <c r="F15" s="63" t="s">
        <v>12</v>
      </c>
      <c r="G15" s="71" t="s">
        <v>56</v>
      </c>
      <c r="H15" s="66" t="s">
        <v>83</v>
      </c>
      <c r="I15" s="64" t="s">
        <v>81</v>
      </c>
    </row>
    <row r="16" spans="1:12" x14ac:dyDescent="0.25">
      <c r="A16" s="92">
        <v>42892</v>
      </c>
      <c r="B16" s="90" t="s">
        <v>84</v>
      </c>
      <c r="C16" s="95" t="s">
        <v>48</v>
      </c>
      <c r="D16" s="90" t="s">
        <v>9</v>
      </c>
      <c r="E16" s="99">
        <v>16000</v>
      </c>
      <c r="F16" s="63" t="s">
        <v>12</v>
      </c>
      <c r="G16" s="71" t="s">
        <v>56</v>
      </c>
      <c r="H16" s="66" t="s">
        <v>85</v>
      </c>
      <c r="I16" s="64" t="s">
        <v>53</v>
      </c>
    </row>
    <row r="17" spans="1:10" x14ac:dyDescent="0.25">
      <c r="A17" s="92">
        <v>42892</v>
      </c>
      <c r="B17" s="90" t="s">
        <v>86</v>
      </c>
      <c r="C17" s="95" t="s">
        <v>13</v>
      </c>
      <c r="D17" s="90" t="s">
        <v>9</v>
      </c>
      <c r="E17" s="99">
        <v>4000</v>
      </c>
      <c r="F17" s="63" t="s">
        <v>12</v>
      </c>
      <c r="G17" s="71" t="s">
        <v>56</v>
      </c>
      <c r="H17" s="66" t="s">
        <v>87</v>
      </c>
      <c r="I17" s="64" t="s">
        <v>53</v>
      </c>
    </row>
    <row r="18" spans="1:10" x14ac:dyDescent="0.25">
      <c r="A18" s="92">
        <v>42892</v>
      </c>
      <c r="B18" s="90" t="s">
        <v>88</v>
      </c>
      <c r="C18" s="95" t="s">
        <v>11</v>
      </c>
      <c r="D18" s="90" t="s">
        <v>9</v>
      </c>
      <c r="E18" s="99">
        <v>2000</v>
      </c>
      <c r="F18" s="63" t="s">
        <v>12</v>
      </c>
      <c r="G18" s="71" t="s">
        <v>56</v>
      </c>
      <c r="H18" s="66" t="s">
        <v>83</v>
      </c>
      <c r="I18" s="64" t="s">
        <v>81</v>
      </c>
    </row>
    <row r="19" spans="1:10" x14ac:dyDescent="0.25">
      <c r="A19" s="92">
        <v>42893</v>
      </c>
      <c r="B19" s="90" t="s">
        <v>92</v>
      </c>
      <c r="C19" s="95" t="s">
        <v>48</v>
      </c>
      <c r="D19" s="90" t="s">
        <v>9</v>
      </c>
      <c r="E19" s="99">
        <v>12000</v>
      </c>
      <c r="F19" s="63" t="s">
        <v>12</v>
      </c>
      <c r="G19" s="71" t="s">
        <v>56</v>
      </c>
      <c r="H19" s="66" t="s">
        <v>90</v>
      </c>
      <c r="I19" s="64" t="s">
        <v>53</v>
      </c>
    </row>
    <row r="20" spans="1:10" x14ac:dyDescent="0.25">
      <c r="A20" s="92">
        <v>42893</v>
      </c>
      <c r="B20" s="90" t="s">
        <v>86</v>
      </c>
      <c r="C20" s="95" t="s">
        <v>13</v>
      </c>
      <c r="D20" s="90" t="s">
        <v>9</v>
      </c>
      <c r="E20" s="99">
        <v>4000</v>
      </c>
      <c r="F20" s="63" t="s">
        <v>12</v>
      </c>
      <c r="G20" s="71" t="s">
        <v>56</v>
      </c>
      <c r="H20" s="66" t="s">
        <v>91</v>
      </c>
      <c r="I20" s="64" t="s">
        <v>53</v>
      </c>
    </row>
    <row r="21" spans="1:10" x14ac:dyDescent="0.25">
      <c r="A21" s="92">
        <v>42893</v>
      </c>
      <c r="B21" s="90" t="s">
        <v>88</v>
      </c>
      <c r="C21" s="95" t="s">
        <v>11</v>
      </c>
      <c r="D21" s="90" t="s">
        <v>9</v>
      </c>
      <c r="E21" s="99">
        <v>2000</v>
      </c>
      <c r="F21" s="63" t="s">
        <v>12</v>
      </c>
      <c r="G21" s="71" t="s">
        <v>56</v>
      </c>
      <c r="H21" s="66" t="s">
        <v>83</v>
      </c>
      <c r="I21" s="64" t="s">
        <v>81</v>
      </c>
    </row>
    <row r="22" spans="1:10" x14ac:dyDescent="0.25">
      <c r="A22" s="92">
        <v>42895</v>
      </c>
      <c r="B22" s="90" t="s">
        <v>94</v>
      </c>
      <c r="C22" s="96" t="s">
        <v>135</v>
      </c>
      <c r="D22" s="90" t="s">
        <v>71</v>
      </c>
      <c r="E22" s="99">
        <v>8200</v>
      </c>
      <c r="F22" s="63" t="s">
        <v>42</v>
      </c>
      <c r="G22" s="71" t="s">
        <v>56</v>
      </c>
      <c r="H22" s="66" t="s">
        <v>93</v>
      </c>
      <c r="I22" s="64" t="s">
        <v>53</v>
      </c>
    </row>
    <row r="23" spans="1:10" x14ac:dyDescent="0.25">
      <c r="A23" s="92">
        <v>42896</v>
      </c>
      <c r="B23" s="90" t="s">
        <v>95</v>
      </c>
      <c r="C23" s="95" t="s">
        <v>48</v>
      </c>
      <c r="D23" s="90" t="s">
        <v>9</v>
      </c>
      <c r="E23" s="99">
        <v>15600</v>
      </c>
      <c r="F23" s="63" t="s">
        <v>42</v>
      </c>
      <c r="G23" s="71" t="s">
        <v>56</v>
      </c>
      <c r="H23" s="66" t="s">
        <v>96</v>
      </c>
      <c r="I23" s="64" t="s">
        <v>53</v>
      </c>
    </row>
    <row r="24" spans="1:10" x14ac:dyDescent="0.25">
      <c r="A24" s="92">
        <v>42896</v>
      </c>
      <c r="B24" s="90" t="s">
        <v>98</v>
      </c>
      <c r="C24" s="95" t="s">
        <v>48</v>
      </c>
      <c r="D24" s="90" t="s">
        <v>9</v>
      </c>
      <c r="E24" s="99">
        <v>17400</v>
      </c>
      <c r="F24" s="63" t="s">
        <v>42</v>
      </c>
      <c r="G24" s="71" t="s">
        <v>56</v>
      </c>
      <c r="H24" s="66" t="s">
        <v>97</v>
      </c>
      <c r="I24" s="64" t="s">
        <v>53</v>
      </c>
    </row>
    <row r="25" spans="1:10" x14ac:dyDescent="0.25">
      <c r="A25" s="92">
        <v>42896</v>
      </c>
      <c r="B25" s="90" t="s">
        <v>99</v>
      </c>
      <c r="C25" s="95" t="s">
        <v>11</v>
      </c>
      <c r="D25" s="90" t="s">
        <v>43</v>
      </c>
      <c r="E25" s="99">
        <v>7000</v>
      </c>
      <c r="F25" s="63" t="s">
        <v>42</v>
      </c>
      <c r="G25" s="71" t="s">
        <v>56</v>
      </c>
      <c r="H25" s="66" t="s">
        <v>100</v>
      </c>
      <c r="I25" s="64" t="s">
        <v>81</v>
      </c>
    </row>
    <row r="26" spans="1:10" x14ac:dyDescent="0.25">
      <c r="A26" s="92">
        <v>42896</v>
      </c>
      <c r="B26" s="90" t="s">
        <v>218</v>
      </c>
      <c r="C26" s="95" t="s">
        <v>13</v>
      </c>
      <c r="D26" s="90" t="s">
        <v>43</v>
      </c>
      <c r="E26" s="99">
        <v>75000</v>
      </c>
      <c r="F26" s="63" t="s">
        <v>41</v>
      </c>
      <c r="G26" s="71" t="s">
        <v>56</v>
      </c>
      <c r="H26" s="66" t="s">
        <v>103</v>
      </c>
      <c r="I26" s="64" t="s">
        <v>53</v>
      </c>
    </row>
    <row r="27" spans="1:10" x14ac:dyDescent="0.25">
      <c r="A27" s="92">
        <v>42896</v>
      </c>
      <c r="B27" s="90" t="s">
        <v>219</v>
      </c>
      <c r="C27" s="95" t="s">
        <v>13</v>
      </c>
      <c r="D27" s="90" t="s">
        <v>43</v>
      </c>
      <c r="E27" s="99">
        <v>20000</v>
      </c>
      <c r="F27" s="63" t="s">
        <v>41</v>
      </c>
      <c r="G27" s="71" t="s">
        <v>56</v>
      </c>
      <c r="H27" s="66" t="s">
        <v>102</v>
      </c>
      <c r="I27" s="64" t="s">
        <v>53</v>
      </c>
    </row>
    <row r="28" spans="1:10" x14ac:dyDescent="0.25">
      <c r="A28" s="92">
        <v>42898</v>
      </c>
      <c r="B28" s="90" t="s">
        <v>101</v>
      </c>
      <c r="C28" s="95" t="s">
        <v>11</v>
      </c>
      <c r="D28" s="90" t="s">
        <v>43</v>
      </c>
      <c r="E28" s="99">
        <v>10000</v>
      </c>
      <c r="F28" s="63" t="s">
        <v>42</v>
      </c>
      <c r="G28" s="71" t="s">
        <v>56</v>
      </c>
      <c r="H28" s="66" t="s">
        <v>100</v>
      </c>
      <c r="I28" s="64" t="s">
        <v>81</v>
      </c>
    </row>
    <row r="29" spans="1:10" x14ac:dyDescent="0.25">
      <c r="A29" s="92">
        <v>42898</v>
      </c>
      <c r="B29" s="90" t="s">
        <v>104</v>
      </c>
      <c r="C29" s="95" t="s">
        <v>22</v>
      </c>
      <c r="D29" s="90" t="s">
        <v>9</v>
      </c>
      <c r="E29" s="99">
        <v>130500</v>
      </c>
      <c r="F29" s="63" t="s">
        <v>12</v>
      </c>
      <c r="G29" s="71" t="s">
        <v>56</v>
      </c>
      <c r="H29" s="66" t="s">
        <v>106</v>
      </c>
      <c r="I29" s="64" t="s">
        <v>53</v>
      </c>
    </row>
    <row r="30" spans="1:10" x14ac:dyDescent="0.25">
      <c r="A30" s="92">
        <v>42898</v>
      </c>
      <c r="B30" s="90" t="s">
        <v>105</v>
      </c>
      <c r="C30" s="95" t="s">
        <v>22</v>
      </c>
      <c r="D30" s="90" t="s">
        <v>9</v>
      </c>
      <c r="E30" s="99">
        <v>64000</v>
      </c>
      <c r="F30" s="63" t="s">
        <v>12</v>
      </c>
      <c r="G30" s="71" t="s">
        <v>56</v>
      </c>
      <c r="H30" s="66" t="s">
        <v>107</v>
      </c>
      <c r="I30" s="64" t="s">
        <v>53</v>
      </c>
    </row>
    <row r="31" spans="1:10" x14ac:dyDescent="0.25">
      <c r="A31" s="92">
        <v>42899</v>
      </c>
      <c r="B31" s="90" t="s">
        <v>108</v>
      </c>
      <c r="C31" s="95" t="s">
        <v>11</v>
      </c>
      <c r="D31" s="90" t="s">
        <v>9</v>
      </c>
      <c r="E31" s="99">
        <v>5000</v>
      </c>
      <c r="F31" s="63" t="s">
        <v>12</v>
      </c>
      <c r="G31" s="71" t="s">
        <v>56</v>
      </c>
      <c r="H31" s="66" t="s">
        <v>109</v>
      </c>
      <c r="I31" s="64" t="s">
        <v>81</v>
      </c>
    </row>
    <row r="32" spans="1:10" x14ac:dyDescent="0.25">
      <c r="A32" s="92">
        <v>42898</v>
      </c>
      <c r="B32" s="90" t="s">
        <v>203</v>
      </c>
      <c r="C32" s="95" t="s">
        <v>51</v>
      </c>
      <c r="D32" s="90" t="s">
        <v>9</v>
      </c>
      <c r="E32" s="99">
        <v>3000</v>
      </c>
      <c r="F32" s="1" t="s">
        <v>49</v>
      </c>
      <c r="G32" s="71" t="s">
        <v>56</v>
      </c>
      <c r="H32" s="66" t="s">
        <v>204</v>
      </c>
      <c r="I32" s="64" t="s">
        <v>53</v>
      </c>
      <c r="J32" s="85" t="s">
        <v>211</v>
      </c>
    </row>
    <row r="33" spans="1:22" x14ac:dyDescent="0.25">
      <c r="A33" s="93">
        <v>42900</v>
      </c>
      <c r="B33" s="91" t="s">
        <v>201</v>
      </c>
      <c r="C33" s="97" t="s">
        <v>14</v>
      </c>
      <c r="D33" s="91" t="s">
        <v>9</v>
      </c>
      <c r="E33" s="100">
        <v>285013</v>
      </c>
      <c r="F33" s="74" t="s">
        <v>49</v>
      </c>
      <c r="G33" s="71" t="s">
        <v>56</v>
      </c>
      <c r="H33" s="75" t="s">
        <v>110</v>
      </c>
      <c r="I33" s="76" t="s">
        <v>53</v>
      </c>
    </row>
    <row r="34" spans="1:22" x14ac:dyDescent="0.25">
      <c r="A34" s="93">
        <v>42900</v>
      </c>
      <c r="B34" s="91" t="s">
        <v>214</v>
      </c>
      <c r="C34" s="97" t="s">
        <v>14</v>
      </c>
      <c r="D34" s="91" t="s">
        <v>9</v>
      </c>
      <c r="E34" s="100">
        <v>157982</v>
      </c>
      <c r="F34" s="74" t="s">
        <v>49</v>
      </c>
      <c r="G34" s="71" t="s">
        <v>56</v>
      </c>
      <c r="H34" s="75" t="s">
        <v>110</v>
      </c>
      <c r="I34" s="76" t="s">
        <v>53</v>
      </c>
    </row>
    <row r="35" spans="1:22" x14ac:dyDescent="0.25">
      <c r="A35" s="93">
        <v>42900</v>
      </c>
      <c r="B35" s="91" t="s">
        <v>215</v>
      </c>
      <c r="C35" s="97" t="s">
        <v>14</v>
      </c>
      <c r="D35" s="91" t="s">
        <v>9</v>
      </c>
      <c r="E35" s="100">
        <v>137115</v>
      </c>
      <c r="F35" s="74" t="s">
        <v>49</v>
      </c>
      <c r="G35" s="71" t="s">
        <v>56</v>
      </c>
      <c r="H35" s="75" t="s">
        <v>110</v>
      </c>
      <c r="I35" s="76" t="s">
        <v>53</v>
      </c>
    </row>
    <row r="36" spans="1:22" x14ac:dyDescent="0.25">
      <c r="A36" s="93">
        <v>42900</v>
      </c>
      <c r="B36" s="91" t="s">
        <v>216</v>
      </c>
      <c r="C36" s="97" t="s">
        <v>14</v>
      </c>
      <c r="D36" s="91" t="s">
        <v>9</v>
      </c>
      <c r="E36" s="100">
        <v>204533</v>
      </c>
      <c r="F36" s="74" t="s">
        <v>49</v>
      </c>
      <c r="G36" s="71" t="s">
        <v>56</v>
      </c>
      <c r="H36" s="75" t="s">
        <v>110</v>
      </c>
      <c r="I36" s="76" t="s">
        <v>53</v>
      </c>
    </row>
    <row r="37" spans="1:22" x14ac:dyDescent="0.25">
      <c r="A37" s="93">
        <v>42900</v>
      </c>
      <c r="B37" s="91" t="s">
        <v>217</v>
      </c>
      <c r="C37" s="95" t="s">
        <v>11</v>
      </c>
      <c r="D37" s="90" t="s">
        <v>9</v>
      </c>
      <c r="E37" s="100">
        <v>3587</v>
      </c>
      <c r="F37" s="74" t="s">
        <v>49</v>
      </c>
      <c r="G37" s="71" t="s">
        <v>56</v>
      </c>
      <c r="H37" s="75" t="s">
        <v>110</v>
      </c>
      <c r="I37" s="76" t="s">
        <v>53</v>
      </c>
    </row>
    <row r="38" spans="1:22" x14ac:dyDescent="0.25">
      <c r="A38" s="93">
        <v>42900</v>
      </c>
      <c r="B38" s="91" t="s">
        <v>202</v>
      </c>
      <c r="C38" s="97" t="s">
        <v>48</v>
      </c>
      <c r="D38" s="91" t="s">
        <v>9</v>
      </c>
      <c r="E38" s="100">
        <v>19679</v>
      </c>
      <c r="F38" s="74" t="s">
        <v>49</v>
      </c>
      <c r="G38" s="71" t="s">
        <v>56</v>
      </c>
      <c r="H38" s="75" t="s">
        <v>111</v>
      </c>
      <c r="I38" s="76" t="s">
        <v>53</v>
      </c>
    </row>
    <row r="39" spans="1:22" x14ac:dyDescent="0.25">
      <c r="A39" s="93">
        <v>42900</v>
      </c>
      <c r="B39" s="91" t="s">
        <v>208</v>
      </c>
      <c r="C39" s="97" t="s">
        <v>14</v>
      </c>
      <c r="D39" s="91" t="s">
        <v>9</v>
      </c>
      <c r="E39" s="100">
        <v>57377</v>
      </c>
      <c r="F39" s="74" t="s">
        <v>49</v>
      </c>
      <c r="G39" s="71" t="s">
        <v>56</v>
      </c>
      <c r="H39" s="75" t="s">
        <v>112</v>
      </c>
      <c r="I39" s="76" t="s">
        <v>53</v>
      </c>
      <c r="S39" s="63" t="s">
        <v>16</v>
      </c>
    </row>
    <row r="40" spans="1:22" x14ac:dyDescent="0.25">
      <c r="A40" s="93">
        <v>42900</v>
      </c>
      <c r="B40" s="91" t="s">
        <v>209</v>
      </c>
      <c r="C40" s="97" t="s">
        <v>14</v>
      </c>
      <c r="D40" s="91" t="s">
        <v>9</v>
      </c>
      <c r="E40" s="100">
        <v>61529</v>
      </c>
      <c r="F40" s="74" t="s">
        <v>49</v>
      </c>
      <c r="G40" s="71" t="s">
        <v>56</v>
      </c>
      <c r="H40" s="75" t="s">
        <v>114</v>
      </c>
      <c r="I40" s="76" t="s">
        <v>53</v>
      </c>
      <c r="L40" s="70"/>
      <c r="M40" s="70" t="s">
        <v>10</v>
      </c>
    </row>
    <row r="41" spans="1:22" s="69" customFormat="1" x14ac:dyDescent="0.25">
      <c r="A41" s="93">
        <v>42902</v>
      </c>
      <c r="B41" s="91" t="s">
        <v>188</v>
      </c>
      <c r="C41" s="97" t="s">
        <v>116</v>
      </c>
      <c r="D41" s="90" t="s">
        <v>9</v>
      </c>
      <c r="E41" s="100">
        <v>39000</v>
      </c>
      <c r="F41" s="63" t="s">
        <v>12</v>
      </c>
      <c r="G41" s="71" t="s">
        <v>56</v>
      </c>
      <c r="H41" s="66" t="s">
        <v>113</v>
      </c>
      <c r="I41" s="64" t="s">
        <v>53</v>
      </c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</row>
    <row r="42" spans="1:22" s="69" customFormat="1" x14ac:dyDescent="0.25">
      <c r="A42" s="92">
        <v>42902</v>
      </c>
      <c r="B42" s="90" t="s">
        <v>115</v>
      </c>
      <c r="C42" s="95" t="s">
        <v>11</v>
      </c>
      <c r="D42" s="90" t="s">
        <v>9</v>
      </c>
      <c r="E42" s="99">
        <v>5000</v>
      </c>
      <c r="F42" s="63" t="s">
        <v>12</v>
      </c>
      <c r="G42" s="71" t="s">
        <v>56</v>
      </c>
      <c r="H42" s="66" t="s">
        <v>117</v>
      </c>
      <c r="I42" s="64" t="s">
        <v>81</v>
      </c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</row>
    <row r="43" spans="1:22" x14ac:dyDescent="0.25">
      <c r="A43" s="92">
        <v>42903</v>
      </c>
      <c r="B43" s="90" t="s">
        <v>167</v>
      </c>
      <c r="C43" s="95" t="s">
        <v>11</v>
      </c>
      <c r="D43" s="90" t="s">
        <v>9</v>
      </c>
      <c r="E43" s="99">
        <v>4000</v>
      </c>
      <c r="F43" s="63" t="s">
        <v>12</v>
      </c>
      <c r="G43" s="71" t="s">
        <v>56</v>
      </c>
      <c r="H43" s="66" t="s">
        <v>117</v>
      </c>
      <c r="I43" s="64" t="s">
        <v>81</v>
      </c>
      <c r="L43" s="70"/>
      <c r="M43" s="70"/>
    </row>
    <row r="44" spans="1:22" x14ac:dyDescent="0.25">
      <c r="A44" s="92">
        <v>42903</v>
      </c>
      <c r="B44" s="90" t="s">
        <v>118</v>
      </c>
      <c r="C44" s="95" t="s">
        <v>11</v>
      </c>
      <c r="D44" s="90" t="s">
        <v>43</v>
      </c>
      <c r="E44" s="99">
        <v>30000</v>
      </c>
      <c r="F44" s="63" t="s">
        <v>41</v>
      </c>
      <c r="G44" s="71" t="s">
        <v>56</v>
      </c>
      <c r="H44" s="66" t="s">
        <v>119</v>
      </c>
      <c r="I44" s="64" t="s">
        <v>81</v>
      </c>
    </row>
    <row r="45" spans="1:22" x14ac:dyDescent="0.25">
      <c r="A45" s="92">
        <v>42903</v>
      </c>
      <c r="B45" s="90" t="s">
        <v>120</v>
      </c>
      <c r="C45" s="95" t="s">
        <v>50</v>
      </c>
      <c r="D45" s="90" t="s">
        <v>9</v>
      </c>
      <c r="E45" s="99">
        <v>262400</v>
      </c>
      <c r="F45" s="1" t="s">
        <v>49</v>
      </c>
      <c r="G45" s="71" t="s">
        <v>56</v>
      </c>
      <c r="H45" s="66" t="s">
        <v>121</v>
      </c>
      <c r="I45" s="64" t="s">
        <v>53</v>
      </c>
    </row>
    <row r="46" spans="1:22" x14ac:dyDescent="0.25">
      <c r="A46" s="92">
        <v>42903</v>
      </c>
      <c r="B46" s="90" t="s">
        <v>122</v>
      </c>
      <c r="C46" s="95" t="s">
        <v>124</v>
      </c>
      <c r="D46" s="90" t="s">
        <v>43</v>
      </c>
      <c r="E46" s="99">
        <v>350500</v>
      </c>
      <c r="F46" s="63" t="s">
        <v>42</v>
      </c>
      <c r="G46" s="71" t="s">
        <v>56</v>
      </c>
      <c r="H46" s="66" t="s">
        <v>123</v>
      </c>
      <c r="I46" s="64" t="s">
        <v>53</v>
      </c>
    </row>
    <row r="47" spans="1:22" x14ac:dyDescent="0.25">
      <c r="A47" s="92">
        <v>42903</v>
      </c>
      <c r="B47" s="90" t="s">
        <v>125</v>
      </c>
      <c r="C47" s="95" t="s">
        <v>11</v>
      </c>
      <c r="D47" s="90" t="s">
        <v>43</v>
      </c>
      <c r="E47" s="99">
        <v>10000</v>
      </c>
      <c r="F47" s="63" t="s">
        <v>42</v>
      </c>
      <c r="G47" s="71" t="s">
        <v>56</v>
      </c>
      <c r="H47" s="66" t="s">
        <v>127</v>
      </c>
      <c r="I47" s="64" t="s">
        <v>81</v>
      </c>
    </row>
    <row r="48" spans="1:22" x14ac:dyDescent="0.25">
      <c r="A48" s="92">
        <v>42905</v>
      </c>
      <c r="B48" s="90" t="s">
        <v>126</v>
      </c>
      <c r="C48" s="95" t="s">
        <v>11</v>
      </c>
      <c r="D48" s="90" t="s">
        <v>9</v>
      </c>
      <c r="E48" s="99">
        <v>12500</v>
      </c>
      <c r="F48" s="63" t="s">
        <v>12</v>
      </c>
      <c r="G48" s="71" t="s">
        <v>56</v>
      </c>
      <c r="H48" s="66" t="s">
        <v>130</v>
      </c>
      <c r="I48" s="64" t="s">
        <v>81</v>
      </c>
    </row>
    <row r="49" spans="1:13" x14ac:dyDescent="0.25">
      <c r="A49" s="92">
        <v>42905</v>
      </c>
      <c r="B49" s="90" t="s">
        <v>128</v>
      </c>
      <c r="C49" s="95" t="s">
        <v>11</v>
      </c>
      <c r="D49" s="90" t="s">
        <v>9</v>
      </c>
      <c r="E49" s="99">
        <v>6000</v>
      </c>
      <c r="F49" s="63" t="s">
        <v>12</v>
      </c>
      <c r="G49" s="71" t="s">
        <v>56</v>
      </c>
      <c r="H49" s="66" t="s">
        <v>130</v>
      </c>
      <c r="I49" s="64" t="s">
        <v>81</v>
      </c>
    </row>
    <row r="50" spans="1:13" x14ac:dyDescent="0.25">
      <c r="A50" s="92">
        <v>42905</v>
      </c>
      <c r="B50" s="90" t="s">
        <v>129</v>
      </c>
      <c r="C50" s="95" t="s">
        <v>11</v>
      </c>
      <c r="D50" s="90" t="s">
        <v>9</v>
      </c>
      <c r="E50" s="99">
        <v>2000</v>
      </c>
      <c r="F50" s="63" t="s">
        <v>12</v>
      </c>
      <c r="G50" s="71" t="s">
        <v>56</v>
      </c>
      <c r="H50" s="66" t="s">
        <v>130</v>
      </c>
      <c r="I50" s="64" t="s">
        <v>81</v>
      </c>
      <c r="K50" s="49"/>
      <c r="L50" s="66"/>
      <c r="M50" s="64"/>
    </row>
    <row r="51" spans="1:13" x14ac:dyDescent="0.25">
      <c r="A51" s="92">
        <v>42905</v>
      </c>
      <c r="B51" s="90" t="s">
        <v>133</v>
      </c>
      <c r="C51" s="95" t="s">
        <v>44</v>
      </c>
      <c r="D51" s="90" t="s">
        <v>43</v>
      </c>
      <c r="E51" s="99">
        <v>700000</v>
      </c>
      <c r="F51" s="63" t="s">
        <v>41</v>
      </c>
      <c r="G51" s="71" t="s">
        <v>56</v>
      </c>
      <c r="H51" s="66" t="s">
        <v>134</v>
      </c>
      <c r="I51" s="64" t="s">
        <v>53</v>
      </c>
      <c r="K51" s="49"/>
      <c r="L51" s="66"/>
      <c r="M51" s="64"/>
    </row>
    <row r="52" spans="1:13" x14ac:dyDescent="0.25">
      <c r="A52" s="92">
        <v>42905</v>
      </c>
      <c r="B52" s="90" t="s">
        <v>136</v>
      </c>
      <c r="C52" s="95" t="s">
        <v>15</v>
      </c>
      <c r="D52" s="90" t="s">
        <v>43</v>
      </c>
      <c r="E52" s="99">
        <v>500000</v>
      </c>
      <c r="F52" s="63" t="s">
        <v>41</v>
      </c>
      <c r="G52" s="71" t="s">
        <v>56</v>
      </c>
      <c r="H52" s="66" t="s">
        <v>138</v>
      </c>
      <c r="I52" s="64" t="s">
        <v>53</v>
      </c>
      <c r="K52" s="49"/>
      <c r="L52" s="66"/>
      <c r="M52" s="64"/>
    </row>
    <row r="53" spans="1:13" x14ac:dyDescent="0.25">
      <c r="A53" s="92">
        <v>42905</v>
      </c>
      <c r="B53" s="90" t="s">
        <v>137</v>
      </c>
      <c r="C53" s="95" t="s">
        <v>15</v>
      </c>
      <c r="D53" s="90" t="s">
        <v>43</v>
      </c>
      <c r="E53" s="99">
        <v>60000</v>
      </c>
      <c r="F53" s="63" t="s">
        <v>41</v>
      </c>
      <c r="G53" s="71" t="s">
        <v>56</v>
      </c>
      <c r="H53" s="66" t="s">
        <v>139</v>
      </c>
      <c r="I53" s="64" t="s">
        <v>53</v>
      </c>
      <c r="K53" s="49"/>
      <c r="L53" s="66"/>
      <c r="M53" s="64"/>
    </row>
    <row r="54" spans="1:13" x14ac:dyDescent="0.25">
      <c r="A54" s="92">
        <v>42905</v>
      </c>
      <c r="B54" s="90" t="s">
        <v>140</v>
      </c>
      <c r="C54" s="95" t="s">
        <v>44</v>
      </c>
      <c r="D54" s="90" t="s">
        <v>43</v>
      </c>
      <c r="E54" s="99">
        <v>800000</v>
      </c>
      <c r="F54" s="1" t="s">
        <v>49</v>
      </c>
      <c r="G54" s="77" t="s">
        <v>187</v>
      </c>
      <c r="H54" s="66" t="s">
        <v>141</v>
      </c>
      <c r="I54" s="64" t="s">
        <v>53</v>
      </c>
      <c r="K54" s="49"/>
      <c r="L54" s="66"/>
      <c r="M54" s="64"/>
    </row>
    <row r="55" spans="1:13" x14ac:dyDescent="0.25">
      <c r="A55" s="92">
        <v>42905</v>
      </c>
      <c r="B55" s="90" t="s">
        <v>142</v>
      </c>
      <c r="C55" s="95" t="s">
        <v>15</v>
      </c>
      <c r="D55" s="90" t="s">
        <v>43</v>
      </c>
      <c r="E55" s="99">
        <v>400000</v>
      </c>
      <c r="F55" s="1" t="s">
        <v>49</v>
      </c>
      <c r="G55" s="77" t="s">
        <v>187</v>
      </c>
      <c r="H55" s="66" t="s">
        <v>150</v>
      </c>
      <c r="I55" s="64" t="s">
        <v>53</v>
      </c>
      <c r="K55" s="49"/>
      <c r="L55" s="66"/>
      <c r="M55" s="64"/>
    </row>
    <row r="56" spans="1:13" x14ac:dyDescent="0.25">
      <c r="A56" s="92">
        <v>42905</v>
      </c>
      <c r="B56" s="90" t="s">
        <v>143</v>
      </c>
      <c r="C56" s="95" t="s">
        <v>15</v>
      </c>
      <c r="D56" s="90" t="s">
        <v>43</v>
      </c>
      <c r="E56" s="99">
        <v>60000</v>
      </c>
      <c r="F56" s="1" t="s">
        <v>49</v>
      </c>
      <c r="G56" s="77" t="s">
        <v>187</v>
      </c>
      <c r="H56" s="66" t="s">
        <v>151</v>
      </c>
      <c r="I56" s="64" t="s">
        <v>53</v>
      </c>
      <c r="K56" s="49"/>
      <c r="L56" s="66"/>
      <c r="M56" s="64"/>
    </row>
    <row r="57" spans="1:13" x14ac:dyDescent="0.25">
      <c r="A57" s="92">
        <v>42905</v>
      </c>
      <c r="B57" s="90" t="s">
        <v>144</v>
      </c>
      <c r="C57" s="95" t="s">
        <v>44</v>
      </c>
      <c r="D57" s="90" t="s">
        <v>9</v>
      </c>
      <c r="E57" s="99">
        <v>75000</v>
      </c>
      <c r="F57" s="63" t="s">
        <v>12</v>
      </c>
      <c r="G57" s="71" t="s">
        <v>56</v>
      </c>
      <c r="H57" s="66" t="s">
        <v>152</v>
      </c>
      <c r="I57" s="64" t="s">
        <v>53</v>
      </c>
      <c r="K57" s="49"/>
      <c r="L57" s="66"/>
      <c r="M57" s="64"/>
    </row>
    <row r="58" spans="1:13" x14ac:dyDescent="0.25">
      <c r="A58" s="92">
        <v>42905</v>
      </c>
      <c r="B58" s="90" t="s">
        <v>145</v>
      </c>
      <c r="C58" s="95" t="s">
        <v>44</v>
      </c>
      <c r="D58" s="90" t="s">
        <v>9</v>
      </c>
      <c r="E58" s="99">
        <v>205000</v>
      </c>
      <c r="F58" s="1" t="s">
        <v>49</v>
      </c>
      <c r="G58" s="71" t="s">
        <v>56</v>
      </c>
      <c r="H58" s="66" t="s">
        <v>164</v>
      </c>
      <c r="I58" s="64" t="s">
        <v>53</v>
      </c>
      <c r="K58" s="49"/>
      <c r="L58" s="66"/>
      <c r="M58" s="64"/>
    </row>
    <row r="59" spans="1:13" x14ac:dyDescent="0.25">
      <c r="A59" s="92">
        <v>42905</v>
      </c>
      <c r="B59" s="90" t="s">
        <v>146</v>
      </c>
      <c r="C59" s="95" t="s">
        <v>15</v>
      </c>
      <c r="D59" s="90" t="s">
        <v>9</v>
      </c>
      <c r="E59" s="99">
        <v>20000</v>
      </c>
      <c r="F59" s="1" t="s">
        <v>49</v>
      </c>
      <c r="G59" s="71" t="s">
        <v>56</v>
      </c>
      <c r="H59" s="66" t="s">
        <v>153</v>
      </c>
      <c r="I59" s="64" t="s">
        <v>53</v>
      </c>
      <c r="K59" s="49"/>
      <c r="L59" s="66"/>
      <c r="M59" s="64"/>
    </row>
    <row r="60" spans="1:13" x14ac:dyDescent="0.25">
      <c r="A60" s="92">
        <v>42906</v>
      </c>
      <c r="B60" s="90" t="s">
        <v>220</v>
      </c>
      <c r="C60" s="95" t="s">
        <v>13</v>
      </c>
      <c r="D60" s="90" t="s">
        <v>43</v>
      </c>
      <c r="E60" s="99">
        <v>65000</v>
      </c>
      <c r="F60" s="63" t="s">
        <v>41</v>
      </c>
      <c r="G60" s="71" t="s">
        <v>56</v>
      </c>
      <c r="H60" s="66" t="s">
        <v>154</v>
      </c>
      <c r="I60" s="64" t="s">
        <v>53</v>
      </c>
    </row>
    <row r="61" spans="1:13" x14ac:dyDescent="0.25">
      <c r="A61" s="92">
        <v>42906</v>
      </c>
      <c r="B61" s="90" t="s">
        <v>221</v>
      </c>
      <c r="C61" s="95" t="s">
        <v>13</v>
      </c>
      <c r="D61" s="90" t="s">
        <v>43</v>
      </c>
      <c r="E61" s="99">
        <v>20000</v>
      </c>
      <c r="F61" s="63" t="s">
        <v>41</v>
      </c>
      <c r="G61" s="77" t="s">
        <v>187</v>
      </c>
      <c r="H61" s="66" t="s">
        <v>155</v>
      </c>
      <c r="I61" s="64" t="s">
        <v>53</v>
      </c>
    </row>
    <row r="62" spans="1:13" x14ac:dyDescent="0.25">
      <c r="A62" s="92">
        <v>42906</v>
      </c>
      <c r="B62" s="90" t="s">
        <v>131</v>
      </c>
      <c r="C62" s="95" t="s">
        <v>13</v>
      </c>
      <c r="D62" s="90" t="s">
        <v>43</v>
      </c>
      <c r="E62" s="99">
        <v>20000</v>
      </c>
      <c r="F62" s="63" t="s">
        <v>41</v>
      </c>
      <c r="G62" s="77" t="s">
        <v>187</v>
      </c>
      <c r="H62" s="66" t="s">
        <v>156</v>
      </c>
      <c r="I62" s="64" t="s">
        <v>53</v>
      </c>
    </row>
    <row r="63" spans="1:13" x14ac:dyDescent="0.25">
      <c r="A63" s="92">
        <v>42906</v>
      </c>
      <c r="B63" s="90" t="s">
        <v>132</v>
      </c>
      <c r="C63" s="95" t="s">
        <v>48</v>
      </c>
      <c r="D63" s="90" t="s">
        <v>9</v>
      </c>
      <c r="E63" s="99">
        <v>10000</v>
      </c>
      <c r="F63" s="63" t="s">
        <v>12</v>
      </c>
      <c r="G63" s="71" t="s">
        <v>56</v>
      </c>
      <c r="H63" s="66" t="s">
        <v>157</v>
      </c>
      <c r="I63" s="64" t="s">
        <v>53</v>
      </c>
    </row>
    <row r="64" spans="1:13" x14ac:dyDescent="0.25">
      <c r="A64" s="92">
        <v>42907</v>
      </c>
      <c r="B64" s="90" t="s">
        <v>147</v>
      </c>
      <c r="C64" s="95" t="s">
        <v>148</v>
      </c>
      <c r="D64" s="90" t="s">
        <v>149</v>
      </c>
      <c r="E64" s="99">
        <v>300000</v>
      </c>
      <c r="F64" s="1" t="s">
        <v>49</v>
      </c>
      <c r="G64" s="71" t="s">
        <v>56</v>
      </c>
      <c r="H64" s="66" t="s">
        <v>158</v>
      </c>
      <c r="I64" s="64" t="s">
        <v>53</v>
      </c>
    </row>
    <row r="65" spans="1:27" x14ac:dyDescent="0.25">
      <c r="A65" s="92">
        <v>42908</v>
      </c>
      <c r="B65" s="90" t="s">
        <v>206</v>
      </c>
      <c r="C65" s="95" t="s">
        <v>51</v>
      </c>
      <c r="D65" s="90" t="s">
        <v>9</v>
      </c>
      <c r="E65" s="99">
        <v>3000</v>
      </c>
      <c r="F65" s="1" t="s">
        <v>49</v>
      </c>
      <c r="G65" s="77" t="s">
        <v>187</v>
      </c>
      <c r="H65" s="66" t="s">
        <v>205</v>
      </c>
      <c r="I65" s="64" t="s">
        <v>53</v>
      </c>
      <c r="J65" s="85" t="s">
        <v>211</v>
      </c>
    </row>
    <row r="66" spans="1:27" x14ac:dyDescent="0.25">
      <c r="A66" s="92">
        <v>42908</v>
      </c>
      <c r="B66" s="90" t="s">
        <v>159</v>
      </c>
      <c r="C66" s="95" t="s">
        <v>14</v>
      </c>
      <c r="D66" s="90" t="s">
        <v>160</v>
      </c>
      <c r="E66" s="99">
        <v>328000</v>
      </c>
      <c r="F66" s="1" t="s">
        <v>49</v>
      </c>
      <c r="G66" s="77" t="s">
        <v>187</v>
      </c>
      <c r="H66" s="66" t="s">
        <v>161</v>
      </c>
      <c r="I66" s="64" t="s">
        <v>53</v>
      </c>
    </row>
    <row r="67" spans="1:27" x14ac:dyDescent="0.25">
      <c r="A67" s="92">
        <v>42908</v>
      </c>
      <c r="B67" s="90" t="s">
        <v>163</v>
      </c>
      <c r="C67" s="95" t="s">
        <v>11</v>
      </c>
      <c r="D67" s="90" t="s">
        <v>9</v>
      </c>
      <c r="E67" s="99">
        <v>4000</v>
      </c>
      <c r="F67" s="63" t="s">
        <v>12</v>
      </c>
      <c r="G67" s="71" t="s">
        <v>56</v>
      </c>
      <c r="H67" s="66" t="s">
        <v>162</v>
      </c>
      <c r="I67" s="64" t="s">
        <v>81</v>
      </c>
    </row>
    <row r="68" spans="1:27" x14ac:dyDescent="0.25">
      <c r="A68" s="94">
        <v>42877</v>
      </c>
      <c r="B68" s="91" t="s">
        <v>165</v>
      </c>
      <c r="C68" s="97" t="s">
        <v>11</v>
      </c>
      <c r="D68" s="90" t="s">
        <v>43</v>
      </c>
      <c r="E68" s="101">
        <v>10000</v>
      </c>
      <c r="F68" s="70" t="s">
        <v>41</v>
      </c>
      <c r="G68" s="49" t="s">
        <v>56</v>
      </c>
      <c r="H68" s="72" t="s">
        <v>166</v>
      </c>
      <c r="I68" s="73" t="s">
        <v>81</v>
      </c>
    </row>
    <row r="69" spans="1:27" x14ac:dyDescent="0.25">
      <c r="A69" s="92">
        <v>42909</v>
      </c>
      <c r="B69" s="90" t="s">
        <v>170</v>
      </c>
      <c r="C69" s="95" t="s">
        <v>11</v>
      </c>
      <c r="D69" s="90" t="s">
        <v>9</v>
      </c>
      <c r="E69" s="99">
        <v>6000</v>
      </c>
      <c r="F69" s="63" t="s">
        <v>12</v>
      </c>
      <c r="G69" s="71" t="s">
        <v>56</v>
      </c>
      <c r="H69" s="66" t="s">
        <v>169</v>
      </c>
      <c r="I69" s="64" t="s">
        <v>81</v>
      </c>
    </row>
    <row r="70" spans="1:27" x14ac:dyDescent="0.25">
      <c r="A70" s="92">
        <v>42909</v>
      </c>
      <c r="B70" s="90" t="s">
        <v>168</v>
      </c>
      <c r="C70" s="95" t="s">
        <v>22</v>
      </c>
      <c r="D70" s="90" t="s">
        <v>160</v>
      </c>
      <c r="E70" s="99">
        <v>10000</v>
      </c>
      <c r="F70" s="63" t="s">
        <v>12</v>
      </c>
      <c r="G70" s="77" t="s">
        <v>187</v>
      </c>
      <c r="H70" s="66" t="s">
        <v>175</v>
      </c>
      <c r="I70" s="64" t="s">
        <v>53</v>
      </c>
      <c r="AA70" s="63" t="s">
        <v>10</v>
      </c>
    </row>
    <row r="71" spans="1:27" x14ac:dyDescent="0.25">
      <c r="A71" s="92">
        <v>42909</v>
      </c>
      <c r="B71" s="90" t="s">
        <v>171</v>
      </c>
      <c r="C71" s="95" t="s">
        <v>11</v>
      </c>
      <c r="D71" s="90" t="s">
        <v>9</v>
      </c>
      <c r="E71" s="99">
        <v>6000</v>
      </c>
      <c r="F71" s="63" t="s">
        <v>12</v>
      </c>
      <c r="G71" s="71" t="s">
        <v>56</v>
      </c>
      <c r="H71" s="66" t="s">
        <v>169</v>
      </c>
      <c r="I71" s="64" t="s">
        <v>81</v>
      </c>
    </row>
    <row r="72" spans="1:27" x14ac:dyDescent="0.25">
      <c r="A72" s="93">
        <v>42913</v>
      </c>
      <c r="B72" s="91" t="s">
        <v>189</v>
      </c>
      <c r="C72" s="97" t="s">
        <v>14</v>
      </c>
      <c r="D72" s="91" t="s">
        <v>9</v>
      </c>
      <c r="E72" s="100">
        <v>215000</v>
      </c>
      <c r="F72" s="70" t="s">
        <v>12</v>
      </c>
      <c r="G72" s="71" t="s">
        <v>56</v>
      </c>
      <c r="H72" s="75" t="s">
        <v>190</v>
      </c>
      <c r="I72" s="76" t="s">
        <v>53</v>
      </c>
    </row>
    <row r="73" spans="1:27" x14ac:dyDescent="0.25">
      <c r="A73" s="93">
        <v>42913</v>
      </c>
      <c r="B73" s="91" t="s">
        <v>172</v>
      </c>
      <c r="C73" s="97" t="s">
        <v>11</v>
      </c>
      <c r="D73" s="91" t="s">
        <v>43</v>
      </c>
      <c r="E73" s="100">
        <v>5000</v>
      </c>
      <c r="F73" s="70" t="s">
        <v>42</v>
      </c>
      <c r="G73" s="77" t="s">
        <v>187</v>
      </c>
      <c r="H73" s="75" t="s">
        <v>173</v>
      </c>
      <c r="I73" s="76" t="s">
        <v>81</v>
      </c>
      <c r="J73" s="63" t="s">
        <v>10</v>
      </c>
    </row>
    <row r="74" spans="1:27" x14ac:dyDescent="0.25">
      <c r="A74" s="93">
        <v>42913</v>
      </c>
      <c r="B74" s="91" t="s">
        <v>174</v>
      </c>
      <c r="C74" s="97" t="s">
        <v>48</v>
      </c>
      <c r="D74" s="91" t="s">
        <v>9</v>
      </c>
      <c r="E74" s="100">
        <v>1800</v>
      </c>
      <c r="F74" s="70" t="s">
        <v>12</v>
      </c>
      <c r="G74" s="71" t="s">
        <v>56</v>
      </c>
      <c r="H74" s="75" t="s">
        <v>176</v>
      </c>
      <c r="I74" s="76" t="s">
        <v>53</v>
      </c>
    </row>
    <row r="75" spans="1:27" x14ac:dyDescent="0.25">
      <c r="A75" s="93">
        <v>42914</v>
      </c>
      <c r="B75" s="91" t="s">
        <v>177</v>
      </c>
      <c r="C75" s="97" t="s">
        <v>11</v>
      </c>
      <c r="D75" s="91" t="s">
        <v>9</v>
      </c>
      <c r="E75" s="100">
        <v>7000</v>
      </c>
      <c r="F75" s="70" t="s">
        <v>12</v>
      </c>
      <c r="G75" s="71" t="s">
        <v>56</v>
      </c>
      <c r="H75" s="75" t="s">
        <v>181</v>
      </c>
      <c r="I75" s="76" t="s">
        <v>81</v>
      </c>
    </row>
    <row r="76" spans="1:27" x14ac:dyDescent="0.25">
      <c r="A76" s="93">
        <v>42914</v>
      </c>
      <c r="B76" s="91" t="s">
        <v>178</v>
      </c>
      <c r="C76" s="95" t="s">
        <v>22</v>
      </c>
      <c r="D76" s="91" t="s">
        <v>9</v>
      </c>
      <c r="E76" s="100">
        <v>1000</v>
      </c>
      <c r="F76" s="70" t="s">
        <v>12</v>
      </c>
      <c r="G76" s="71" t="s">
        <v>56</v>
      </c>
      <c r="H76" s="75" t="s">
        <v>182</v>
      </c>
      <c r="I76" s="76" t="s">
        <v>53</v>
      </c>
    </row>
    <row r="77" spans="1:27" x14ac:dyDescent="0.25">
      <c r="A77" s="93">
        <v>42914</v>
      </c>
      <c r="B77" s="91" t="s">
        <v>179</v>
      </c>
      <c r="C77" s="97" t="s">
        <v>13</v>
      </c>
      <c r="D77" s="91" t="s">
        <v>9</v>
      </c>
      <c r="E77" s="100">
        <v>43320</v>
      </c>
      <c r="F77" s="74" t="s">
        <v>49</v>
      </c>
      <c r="G77" s="71" t="s">
        <v>56</v>
      </c>
      <c r="H77" s="75" t="s">
        <v>180</v>
      </c>
      <c r="I77" s="76" t="s">
        <v>53</v>
      </c>
    </row>
    <row r="78" spans="1:27" x14ac:dyDescent="0.25">
      <c r="A78" s="93">
        <v>42914</v>
      </c>
      <c r="B78" s="91" t="s">
        <v>183</v>
      </c>
      <c r="C78" s="97" t="s">
        <v>54</v>
      </c>
      <c r="D78" s="91" t="s">
        <v>9</v>
      </c>
      <c r="E78" s="100">
        <v>350000</v>
      </c>
      <c r="F78" s="74" t="s">
        <v>49</v>
      </c>
      <c r="G78" s="71" t="s">
        <v>56</v>
      </c>
      <c r="H78" s="75" t="s">
        <v>185</v>
      </c>
      <c r="I78" s="76" t="s">
        <v>53</v>
      </c>
    </row>
    <row r="79" spans="1:27" x14ac:dyDescent="0.25">
      <c r="A79" s="93">
        <v>42914</v>
      </c>
      <c r="B79" s="91" t="s">
        <v>184</v>
      </c>
      <c r="C79" s="97" t="s">
        <v>54</v>
      </c>
      <c r="D79" s="91" t="s">
        <v>9</v>
      </c>
      <c r="E79" s="100">
        <v>100000</v>
      </c>
      <c r="F79" s="74" t="s">
        <v>49</v>
      </c>
      <c r="G79" s="71" t="s">
        <v>56</v>
      </c>
      <c r="H79" s="75" t="s">
        <v>186</v>
      </c>
      <c r="I79" s="76" t="s">
        <v>53</v>
      </c>
    </row>
    <row r="80" spans="1:27" x14ac:dyDescent="0.25">
      <c r="A80" s="93">
        <v>42915</v>
      </c>
      <c r="B80" s="91" t="s">
        <v>199</v>
      </c>
      <c r="C80" s="97" t="s">
        <v>11</v>
      </c>
      <c r="D80" s="91" t="s">
        <v>9</v>
      </c>
      <c r="E80" s="100">
        <v>3500</v>
      </c>
      <c r="F80" s="70" t="s">
        <v>12</v>
      </c>
      <c r="G80" s="71" t="s">
        <v>56</v>
      </c>
      <c r="H80" s="75" t="s">
        <v>169</v>
      </c>
      <c r="I80" s="76" t="s">
        <v>81</v>
      </c>
    </row>
    <row r="81" spans="1:10" x14ac:dyDescent="0.25">
      <c r="A81" s="93">
        <v>42915</v>
      </c>
      <c r="B81" s="91" t="s">
        <v>200</v>
      </c>
      <c r="C81" s="97" t="s">
        <v>11</v>
      </c>
      <c r="D81" s="91" t="s">
        <v>9</v>
      </c>
      <c r="E81" s="100">
        <v>4500</v>
      </c>
      <c r="F81" s="70" t="s">
        <v>12</v>
      </c>
      <c r="G81" s="71" t="s">
        <v>56</v>
      </c>
      <c r="H81" s="75" t="s">
        <v>169</v>
      </c>
      <c r="I81" s="76" t="s">
        <v>81</v>
      </c>
    </row>
    <row r="82" spans="1:10" x14ac:dyDescent="0.25">
      <c r="A82" s="93">
        <v>42916</v>
      </c>
      <c r="B82" s="91" t="s">
        <v>198</v>
      </c>
      <c r="C82" s="97" t="s">
        <v>11</v>
      </c>
      <c r="D82" s="91" t="s">
        <v>43</v>
      </c>
      <c r="E82" s="100">
        <v>5000</v>
      </c>
      <c r="F82" s="70" t="s">
        <v>41</v>
      </c>
      <c r="G82" s="71" t="s">
        <v>56</v>
      </c>
      <c r="H82" s="75" t="s">
        <v>80</v>
      </c>
      <c r="I82" s="76" t="s">
        <v>81</v>
      </c>
    </row>
    <row r="83" spans="1:10" x14ac:dyDescent="0.25">
      <c r="A83" s="92">
        <v>42916</v>
      </c>
      <c r="B83" s="90" t="s">
        <v>207</v>
      </c>
      <c r="C83" s="95" t="s">
        <v>51</v>
      </c>
      <c r="D83" s="90" t="s">
        <v>9</v>
      </c>
      <c r="E83" s="99">
        <v>17527</v>
      </c>
      <c r="F83" s="1" t="s">
        <v>49</v>
      </c>
      <c r="G83" s="71" t="s">
        <v>56</v>
      </c>
      <c r="H83" s="66" t="s">
        <v>210</v>
      </c>
      <c r="I83" s="64" t="s">
        <v>53</v>
      </c>
      <c r="J83" s="85" t="s">
        <v>211</v>
      </c>
    </row>
    <row r="84" spans="1:10" x14ac:dyDescent="0.25">
      <c r="A84" s="92"/>
      <c r="C84" s="95"/>
      <c r="E84" s="100"/>
      <c r="G84" s="49"/>
      <c r="H84" s="66"/>
      <c r="I84" s="64"/>
    </row>
    <row r="85" spans="1:10" x14ac:dyDescent="0.25">
      <c r="A85" s="92"/>
      <c r="C85" s="95"/>
      <c r="G85" s="49"/>
      <c r="H85" s="66"/>
      <c r="I85" s="64"/>
    </row>
    <row r="86" spans="1:10" x14ac:dyDescent="0.25">
      <c r="A86" s="92"/>
      <c r="C86" s="95"/>
      <c r="G86" s="49"/>
      <c r="H86" s="66"/>
      <c r="I86" s="64"/>
    </row>
    <row r="87" spans="1:10" x14ac:dyDescent="0.25">
      <c r="A87" s="92"/>
      <c r="C87" s="95"/>
      <c r="G87" s="49"/>
      <c r="H87" s="66"/>
      <c r="I87" s="64"/>
    </row>
    <row r="88" spans="1:10" x14ac:dyDescent="0.25">
      <c r="A88" s="92"/>
      <c r="C88" s="95"/>
      <c r="G88" s="49"/>
      <c r="H88" s="66"/>
      <c r="I88" s="64"/>
    </row>
    <row r="89" spans="1:10" x14ac:dyDescent="0.25">
      <c r="A89" s="92"/>
      <c r="C89" s="95"/>
      <c r="G89" s="49"/>
      <c r="H89" s="66"/>
      <c r="I89" s="64"/>
    </row>
    <row r="90" spans="1:10" x14ac:dyDescent="0.25">
      <c r="A90" s="92"/>
      <c r="C90" s="95"/>
      <c r="G90" s="49"/>
      <c r="H90" s="66"/>
      <c r="I90" s="64"/>
    </row>
    <row r="91" spans="1:10" x14ac:dyDescent="0.25">
      <c r="A91" s="92"/>
      <c r="C91" s="95"/>
      <c r="G91" s="49"/>
      <c r="H91" s="66"/>
      <c r="I91" s="64"/>
    </row>
    <row r="92" spans="1:10" x14ac:dyDescent="0.25">
      <c r="A92" s="92"/>
      <c r="C92" s="95"/>
      <c r="G92" s="49"/>
      <c r="H92" s="66"/>
      <c r="I92" s="64"/>
    </row>
    <row r="93" spans="1:10" x14ac:dyDescent="0.25">
      <c r="A93" s="92"/>
      <c r="C93" s="95"/>
      <c r="G93" s="49"/>
      <c r="H93" s="66"/>
      <c r="I93" s="64"/>
    </row>
    <row r="94" spans="1:10" x14ac:dyDescent="0.25">
      <c r="A94" s="92"/>
      <c r="C94" s="95"/>
      <c r="G94" s="49"/>
      <c r="H94" s="66"/>
      <c r="I94" s="64"/>
    </row>
    <row r="95" spans="1:10" x14ac:dyDescent="0.25">
      <c r="A95" s="92"/>
      <c r="C95" s="95"/>
      <c r="G95" s="49"/>
      <c r="H95" s="66"/>
      <c r="I95" s="64"/>
    </row>
    <row r="96" spans="1:10" x14ac:dyDescent="0.25">
      <c r="A96" s="92"/>
      <c r="C96" s="95"/>
      <c r="G96" s="49"/>
      <c r="H96" s="66"/>
      <c r="I96" s="64"/>
    </row>
    <row r="97" spans="1:9" x14ac:dyDescent="0.25">
      <c r="A97" s="92"/>
      <c r="C97" s="95"/>
      <c r="G97" s="49"/>
      <c r="H97" s="66"/>
      <c r="I97" s="64"/>
    </row>
    <row r="98" spans="1:9" x14ac:dyDescent="0.25">
      <c r="A98" s="92"/>
      <c r="C98" s="95"/>
      <c r="G98" s="49"/>
      <c r="H98" s="66"/>
      <c r="I98" s="64"/>
    </row>
    <row r="99" spans="1:9" x14ac:dyDescent="0.25">
      <c r="A99" s="92"/>
      <c r="C99" s="95"/>
      <c r="G99" s="49"/>
      <c r="H99" s="66"/>
      <c r="I99" s="64"/>
    </row>
    <row r="100" spans="1:9" x14ac:dyDescent="0.25">
      <c r="A100" s="92"/>
      <c r="C100" s="95"/>
      <c r="G100" s="49"/>
      <c r="H100" s="66"/>
      <c r="I100" s="64"/>
    </row>
    <row r="101" spans="1:9" x14ac:dyDescent="0.25">
      <c r="A101" s="92"/>
      <c r="C101" s="95"/>
      <c r="G101" s="49"/>
      <c r="H101" s="66"/>
      <c r="I101" s="64"/>
    </row>
    <row r="102" spans="1:9" x14ac:dyDescent="0.25">
      <c r="A102" s="92"/>
      <c r="C102" s="95"/>
      <c r="G102" s="49"/>
      <c r="H102" s="66"/>
      <c r="I102" s="64"/>
    </row>
    <row r="103" spans="1:9" x14ac:dyDescent="0.25">
      <c r="A103" s="92"/>
      <c r="C103" s="95"/>
      <c r="G103" s="49"/>
      <c r="H103" s="66"/>
      <c r="I103" s="64"/>
    </row>
    <row r="104" spans="1:9" x14ac:dyDescent="0.25">
      <c r="A104" s="92"/>
      <c r="C104" s="95"/>
      <c r="G104" s="49"/>
      <c r="H104" s="66"/>
      <c r="I104" s="64"/>
    </row>
    <row r="105" spans="1:9" x14ac:dyDescent="0.25">
      <c r="A105" s="92"/>
      <c r="C105" s="95"/>
      <c r="G105" s="49"/>
      <c r="H105" s="66"/>
      <c r="I105" s="64"/>
    </row>
    <row r="106" spans="1:9" x14ac:dyDescent="0.25">
      <c r="A106" s="92"/>
      <c r="C106" s="95"/>
      <c r="G106" s="49"/>
      <c r="H106" s="66"/>
      <c r="I106" s="64"/>
    </row>
    <row r="107" spans="1:9" x14ac:dyDescent="0.25">
      <c r="A107" s="92"/>
      <c r="C107" s="95"/>
      <c r="G107" s="49"/>
      <c r="H107" s="66"/>
      <c r="I107" s="64"/>
    </row>
    <row r="108" spans="1:9" x14ac:dyDescent="0.25">
      <c r="A108" s="92"/>
      <c r="C108" s="95"/>
      <c r="G108" s="49"/>
      <c r="H108" s="66"/>
      <c r="I108" s="64"/>
    </row>
    <row r="109" spans="1:9" x14ac:dyDescent="0.25">
      <c r="A109" s="92"/>
      <c r="C109" s="95"/>
      <c r="G109" s="49"/>
      <c r="H109" s="66"/>
      <c r="I109" s="64"/>
    </row>
    <row r="110" spans="1:9" x14ac:dyDescent="0.25">
      <c r="A110" s="92"/>
      <c r="C110" s="95"/>
      <c r="G110" s="49"/>
      <c r="H110" s="66"/>
      <c r="I110" s="64"/>
    </row>
    <row r="111" spans="1:9" x14ac:dyDescent="0.25">
      <c r="A111" s="92"/>
      <c r="C111" s="95"/>
      <c r="G111" s="49"/>
      <c r="H111" s="66"/>
      <c r="I111" s="64"/>
    </row>
    <row r="112" spans="1:9" x14ac:dyDescent="0.25">
      <c r="A112" s="92"/>
      <c r="C112" s="95"/>
      <c r="G112" s="49"/>
      <c r="H112" s="66"/>
      <c r="I112" s="64"/>
    </row>
    <row r="113" spans="1:12" x14ac:dyDescent="0.25">
      <c r="A113" s="92"/>
      <c r="C113" s="95"/>
      <c r="G113" s="49"/>
      <c r="H113" s="66"/>
      <c r="I113" s="64"/>
    </row>
    <row r="114" spans="1:12" x14ac:dyDescent="0.25">
      <c r="A114" s="92"/>
      <c r="C114" s="95"/>
      <c r="G114" s="49"/>
      <c r="H114" s="66"/>
      <c r="I114" s="64"/>
    </row>
    <row r="115" spans="1:12" x14ac:dyDescent="0.25">
      <c r="A115" s="92"/>
      <c r="C115" s="95"/>
      <c r="G115" s="49"/>
      <c r="H115" s="66"/>
      <c r="I115" s="64"/>
    </row>
    <row r="116" spans="1:12" x14ac:dyDescent="0.25">
      <c r="A116" s="92"/>
      <c r="C116" s="95"/>
      <c r="G116" s="49"/>
      <c r="H116" s="66"/>
      <c r="I116" s="64"/>
    </row>
    <row r="117" spans="1:12" x14ac:dyDescent="0.25">
      <c r="A117" s="92"/>
      <c r="G117" s="49"/>
      <c r="H117" s="66"/>
      <c r="I117" s="64"/>
    </row>
    <row r="118" spans="1:12" x14ac:dyDescent="0.25">
      <c r="A118" s="92"/>
      <c r="C118" s="95"/>
      <c r="G118" s="49"/>
      <c r="H118" s="66"/>
      <c r="I118" s="64"/>
    </row>
    <row r="119" spans="1:12" x14ac:dyDescent="0.25">
      <c r="A119" s="92"/>
      <c r="C119" s="95"/>
      <c r="G119" s="49"/>
      <c r="H119" s="66"/>
      <c r="I119" s="64"/>
    </row>
    <row r="120" spans="1:12" x14ac:dyDescent="0.25">
      <c r="A120" s="92"/>
      <c r="C120" s="95"/>
      <c r="G120" s="49"/>
      <c r="H120" s="66"/>
      <c r="I120" s="64"/>
    </row>
    <row r="121" spans="1:12" x14ac:dyDescent="0.25">
      <c r="A121" s="92"/>
      <c r="C121" s="95"/>
      <c r="F121" s="1"/>
      <c r="G121" s="71"/>
      <c r="H121" s="66"/>
      <c r="I121" s="64"/>
    </row>
    <row r="122" spans="1:12" x14ac:dyDescent="0.25">
      <c r="E122" s="99" t="s">
        <v>10</v>
      </c>
    </row>
    <row r="126" spans="1:12" x14ac:dyDescent="0.25">
      <c r="L126" s="63" t="s">
        <v>10</v>
      </c>
    </row>
  </sheetData>
  <autoFilter ref="A1:I122"/>
  <conditionalFormatting sqref="G84:G88">
    <cfRule type="cellIs" dxfId="12" priority="118" operator="equal">
      <formula>"USFWS EAGLE2"</formula>
    </cfRule>
    <cfRule type="cellIs" dxfId="11" priority="119" operator="equal">
      <formula>"USFWS EAGLE1"</formula>
    </cfRule>
    <cfRule type="cellIs" dxfId="10" priority="120" operator="equal">
      <formula>"RUFFORD 2"</formula>
    </cfRule>
    <cfRule type="cellIs" dxfId="9" priority="121" operator="equal">
      <formula>"PPI"</formula>
    </cfRule>
    <cfRule type="cellIs" dxfId="8" priority="122" operator="equal">
      <formula>"BONDERMAN 5"</formula>
    </cfRule>
    <cfRule type="cellIs" dxfId="7" priority="123" operator="equal">
      <formula>"BONDERMAN 4"</formula>
    </cfRule>
    <cfRule type="cellIs" dxfId="6" priority="124" operator="equal">
      <formula>"BONDERMAN 3"</formula>
    </cfRule>
    <cfRule type="cellIs" dxfId="5" priority="125" operator="equal">
      <formula>"BONDERMAN 2"</formula>
    </cfRule>
    <cfRule type="cellIs" dxfId="4" priority="126" operator="equal">
      <formula>"WPT"</formula>
    </cfRule>
    <cfRule type="cellIs" dxfId="3" priority="127" operator="equal">
      <formula>"RUFFORD"</formula>
    </cfRule>
    <cfRule type="cellIs" dxfId="2" priority="128" operator="equal">
      <formula>"WWF"</formula>
    </cfRule>
    <cfRule type="cellIs" dxfId="1" priority="129" operator="equal">
      <formula>"BONDERMAN 1"</formula>
    </cfRule>
    <cfRule type="cellIs" dxfId="0" priority="130" operator="equal">
      <formula>"BORNFREE"</formula>
    </cfRule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3"/>
  <sheetViews>
    <sheetView zoomScaleNormal="100" workbookViewId="0">
      <pane ySplit="1" topLeftCell="A9" activePane="bottomLeft" state="frozen"/>
      <selection pane="bottomLeft" activeCell="A31" sqref="A31"/>
    </sheetView>
  </sheetViews>
  <sheetFormatPr baseColWidth="10" defaultColWidth="10.28515625" defaultRowHeight="12.75" x14ac:dyDescent="0.2"/>
  <cols>
    <col min="1" max="1" width="24.42578125" style="8" customWidth="1"/>
    <col min="2" max="2" width="15.85546875" style="8" customWidth="1"/>
    <col min="3" max="3" width="17.42578125" style="8" customWidth="1"/>
    <col min="4" max="4" width="15.7109375" style="8" customWidth="1"/>
    <col min="5" max="5" width="20.7109375" style="8" customWidth="1"/>
    <col min="6" max="6" width="14.85546875" style="8" customWidth="1"/>
    <col min="7" max="7" width="17.5703125" style="8" customWidth="1"/>
    <col min="8" max="8" width="19" style="8" customWidth="1"/>
    <col min="9" max="9" width="17.85546875" style="8" customWidth="1"/>
    <col min="10" max="10" width="18" style="8" customWidth="1"/>
    <col min="11" max="16384" width="10.28515625" style="8"/>
  </cols>
  <sheetData>
    <row r="1" spans="1:10" ht="25.5" x14ac:dyDescent="0.2">
      <c r="A1" s="6" t="s">
        <v>28</v>
      </c>
      <c r="B1" s="6" t="s">
        <v>23</v>
      </c>
      <c r="C1" s="7" t="s">
        <v>197</v>
      </c>
      <c r="D1" s="7" t="s">
        <v>29</v>
      </c>
      <c r="E1" s="7" t="s">
        <v>30</v>
      </c>
      <c r="F1" s="50" t="s">
        <v>52</v>
      </c>
      <c r="G1" s="78" t="s">
        <v>191</v>
      </c>
      <c r="H1" s="78" t="s">
        <v>192</v>
      </c>
      <c r="I1" s="6">
        <v>42916</v>
      </c>
      <c r="J1" s="7" t="s">
        <v>24</v>
      </c>
    </row>
    <row r="2" spans="1:10" ht="15" x14ac:dyDescent="0.25">
      <c r="A2" s="9" t="s">
        <v>42</v>
      </c>
      <c r="B2" s="10" t="s">
        <v>43</v>
      </c>
      <c r="C2" s="11">
        <v>2087136</v>
      </c>
      <c r="D2" s="3">
        <v>428700</v>
      </c>
      <c r="E2" s="55">
        <f>+GETPIVOTDATA("spent",Individuel!$A$3,"nom","charlotte")</f>
        <v>428700</v>
      </c>
      <c r="F2" s="12"/>
      <c r="G2" s="11"/>
      <c r="H2" s="12"/>
      <c r="I2" s="11" t="s">
        <v>10</v>
      </c>
      <c r="J2" s="12">
        <f>C2+D2-E2</f>
        <v>2087136</v>
      </c>
    </row>
    <row r="3" spans="1:10" ht="15" x14ac:dyDescent="0.25">
      <c r="A3" s="9" t="s">
        <v>12</v>
      </c>
      <c r="B3" s="10" t="s">
        <v>9</v>
      </c>
      <c r="C3" s="11"/>
      <c r="D3" s="3">
        <v>687300</v>
      </c>
      <c r="E3" s="3">
        <f>+GETPIVOTDATA("spent",Individuel!$A$3,"nom","Michel")</f>
        <v>687300</v>
      </c>
      <c r="F3" s="12"/>
      <c r="G3" s="11"/>
      <c r="H3" s="12"/>
      <c r="I3" s="11"/>
      <c r="J3" s="12">
        <f t="shared" ref="J3:J4" si="0">C3+D3-E3</f>
        <v>0</v>
      </c>
    </row>
    <row r="4" spans="1:10" ht="15" x14ac:dyDescent="0.25">
      <c r="A4" s="9" t="s">
        <v>41</v>
      </c>
      <c r="B4" s="10" t="s">
        <v>43</v>
      </c>
      <c r="C4" s="11"/>
      <c r="D4" s="3">
        <v>1633500</v>
      </c>
      <c r="E4" s="3">
        <f>+GETPIVOTDATA("spent",Individuel!$A$3,"nom","Cécile")</f>
        <v>1633500</v>
      </c>
      <c r="F4" s="12"/>
      <c r="G4" s="11"/>
      <c r="H4" s="12"/>
      <c r="I4" s="11"/>
      <c r="J4" s="12">
        <f t="shared" si="0"/>
        <v>0</v>
      </c>
    </row>
    <row r="5" spans="1:10" ht="15" x14ac:dyDescent="0.25">
      <c r="A5" s="79" t="s">
        <v>193</v>
      </c>
      <c r="B5" s="10"/>
      <c r="C5" s="81">
        <v>4353070</v>
      </c>
      <c r="D5" s="80"/>
      <c r="E5" s="80"/>
      <c r="F5" s="12"/>
      <c r="G5" s="11">
        <f>0</f>
        <v>0</v>
      </c>
      <c r="H5" s="12">
        <v>-4353070</v>
      </c>
      <c r="I5" s="11"/>
      <c r="J5" s="81">
        <f>C5+G5+H5</f>
        <v>0</v>
      </c>
    </row>
    <row r="6" spans="1:10" ht="15" x14ac:dyDescent="0.25">
      <c r="A6" s="79" t="s">
        <v>212</v>
      </c>
      <c r="B6" s="10"/>
      <c r="C6" s="81">
        <v>788230</v>
      </c>
      <c r="D6" s="80"/>
      <c r="E6" s="80"/>
      <c r="F6" s="12"/>
      <c r="G6" s="11"/>
      <c r="H6" s="12"/>
      <c r="I6" s="11"/>
      <c r="J6" s="81">
        <f>C6+G6+H6</f>
        <v>788230</v>
      </c>
    </row>
    <row r="7" spans="1:10" x14ac:dyDescent="0.2">
      <c r="A7" s="13" t="s">
        <v>46</v>
      </c>
      <c r="B7" s="14"/>
      <c r="C7" s="15">
        <f>SUM(C2:C6)</f>
        <v>7228436</v>
      </c>
      <c r="D7" s="16">
        <f>SUM(D2:D4)</f>
        <v>2749500</v>
      </c>
      <c r="E7" s="16">
        <f>SUM(E2:E4)</f>
        <v>2749500</v>
      </c>
      <c r="F7" s="15"/>
      <c r="G7" s="15">
        <f>SUM(G5)</f>
        <v>0</v>
      </c>
      <c r="H7" s="15">
        <f>SUM(H5)</f>
        <v>-4353070</v>
      </c>
      <c r="I7" s="15">
        <f>SUM(I2:I4)</f>
        <v>0</v>
      </c>
      <c r="J7" s="17">
        <f>SUM(J2:J6)</f>
        <v>2875366</v>
      </c>
    </row>
    <row r="8" spans="1:10" x14ac:dyDescent="0.2">
      <c r="A8" s="36" t="s">
        <v>38</v>
      </c>
      <c r="B8" s="37"/>
      <c r="C8" s="47"/>
      <c r="D8" s="38"/>
      <c r="E8" s="39"/>
      <c r="F8" s="39"/>
      <c r="G8" s="38"/>
      <c r="H8" s="38">
        <v>0</v>
      </c>
      <c r="I8" s="40"/>
      <c r="J8" s="21">
        <f>+C8+D8-E8+F8-G8</f>
        <v>0</v>
      </c>
    </row>
    <row r="9" spans="1:10" x14ac:dyDescent="0.2">
      <c r="A9" s="41" t="s">
        <v>39</v>
      </c>
      <c r="B9" s="18"/>
      <c r="C9" s="22"/>
      <c r="D9" s="20"/>
      <c r="E9" s="20"/>
      <c r="F9" s="20"/>
      <c r="G9" s="20"/>
      <c r="H9" s="20"/>
      <c r="I9" s="42"/>
      <c r="J9" s="21">
        <f>+C9+D9-E9+F9-G9</f>
        <v>0</v>
      </c>
    </row>
    <row r="10" spans="1:10" x14ac:dyDescent="0.2">
      <c r="A10" s="41" t="s">
        <v>40</v>
      </c>
      <c r="B10" s="19">
        <v>0</v>
      </c>
      <c r="C10" s="53">
        <v>12805393</v>
      </c>
      <c r="D10" s="19">
        <v>0</v>
      </c>
      <c r="E10" s="53">
        <v>4314552</v>
      </c>
      <c r="F10" s="54">
        <f>655000+200000+1335000+180000</f>
        <v>2370000</v>
      </c>
      <c r="G10" s="19"/>
      <c r="H10" s="19">
        <v>4353070</v>
      </c>
      <c r="I10" s="42">
        <v>0</v>
      </c>
      <c r="J10" s="56">
        <f>+C10+D10-E10-F10-G10+H10</f>
        <v>10473911</v>
      </c>
    </row>
    <row r="11" spans="1:10" x14ac:dyDescent="0.2">
      <c r="A11" s="41"/>
      <c r="B11" s="19">
        <v>0</v>
      </c>
      <c r="C11" s="19">
        <v>0</v>
      </c>
      <c r="D11" s="19">
        <v>0</v>
      </c>
      <c r="E11" s="19"/>
      <c r="F11" s="23">
        <v>0</v>
      </c>
      <c r="G11" s="19"/>
      <c r="H11" s="19">
        <v>0</v>
      </c>
      <c r="I11" s="42">
        <v>0</v>
      </c>
      <c r="J11" s="21">
        <f>+C11+D11-E11+F11</f>
        <v>0</v>
      </c>
    </row>
    <row r="12" spans="1:10" x14ac:dyDescent="0.2">
      <c r="A12" s="43"/>
      <c r="B12" s="44">
        <v>0</v>
      </c>
      <c r="C12" s="44"/>
      <c r="D12" s="44">
        <f>SUM(D8:D11)</f>
        <v>0</v>
      </c>
      <c r="E12" s="44"/>
      <c r="F12" s="45"/>
      <c r="G12" s="44"/>
      <c r="H12" s="44"/>
      <c r="I12" s="46">
        <v>0</v>
      </c>
      <c r="J12" s="21">
        <f>+C12+D12-E12+F12</f>
        <v>0</v>
      </c>
    </row>
    <row r="13" spans="1:10" ht="13.5" thickBot="1" x14ac:dyDescent="0.25">
      <c r="A13" s="24" t="s">
        <v>25</v>
      </c>
      <c r="B13" s="24"/>
      <c r="C13" s="25">
        <f t="shared" ref="C13:J13" si="1">SUM(C8:C12)</f>
        <v>12805393</v>
      </c>
      <c r="D13" s="25">
        <f t="shared" si="1"/>
        <v>0</v>
      </c>
      <c r="E13" s="25">
        <f>SUM(E8:E12)</f>
        <v>4314552</v>
      </c>
      <c r="F13" s="25">
        <f t="shared" si="1"/>
        <v>2370000</v>
      </c>
      <c r="G13" s="25">
        <f t="shared" si="1"/>
        <v>0</v>
      </c>
      <c r="H13" s="25">
        <f>SUM(H8:H12)</f>
        <v>4353070</v>
      </c>
      <c r="I13" s="25">
        <f t="shared" si="1"/>
        <v>0</v>
      </c>
      <c r="J13" s="34">
        <f t="shared" si="1"/>
        <v>10473911</v>
      </c>
    </row>
    <row r="14" spans="1:10" ht="13.5" thickBot="1" x14ac:dyDescent="0.25">
      <c r="A14" s="26" t="s">
        <v>47</v>
      </c>
      <c r="B14" s="27"/>
      <c r="C14" s="28">
        <f t="shared" ref="C14:J14" si="2">+C7+C13</f>
        <v>20033829</v>
      </c>
      <c r="D14" s="28">
        <f t="shared" si="2"/>
        <v>2749500</v>
      </c>
      <c r="E14" s="28">
        <f t="shared" si="2"/>
        <v>7064052</v>
      </c>
      <c r="F14" s="28">
        <f t="shared" si="2"/>
        <v>2370000</v>
      </c>
      <c r="G14" s="28">
        <f t="shared" si="2"/>
        <v>0</v>
      </c>
      <c r="H14" s="28">
        <f t="shared" si="2"/>
        <v>0</v>
      </c>
      <c r="I14" s="28">
        <f t="shared" si="2"/>
        <v>0</v>
      </c>
      <c r="J14" s="35">
        <f t="shared" si="2"/>
        <v>13349277</v>
      </c>
    </row>
    <row r="16" spans="1:10" x14ac:dyDescent="0.2">
      <c r="A16" s="5" t="s">
        <v>45</v>
      </c>
      <c r="B16" s="5"/>
      <c r="C16" s="5">
        <f>2783807</f>
        <v>2783807</v>
      </c>
      <c r="D16" s="57">
        <v>2370000</v>
      </c>
      <c r="E16" s="5">
        <v>2749500</v>
      </c>
      <c r="F16" s="5"/>
      <c r="G16" s="57">
        <v>0</v>
      </c>
      <c r="H16" s="5"/>
      <c r="I16" s="57">
        <f>+C16+D16-E16-F16-G16</f>
        <v>2404307</v>
      </c>
      <c r="J16" s="52"/>
    </row>
    <row r="17" spans="1:10" x14ac:dyDescent="0.2">
      <c r="A17" s="29"/>
      <c r="B17" s="29"/>
      <c r="C17" s="29"/>
      <c r="D17" s="29"/>
      <c r="E17" s="29"/>
      <c r="F17" s="29"/>
      <c r="G17" s="29"/>
      <c r="H17" s="29"/>
      <c r="I17" s="29"/>
    </row>
    <row r="18" spans="1:10" x14ac:dyDescent="0.2">
      <c r="A18" s="30" t="s">
        <v>195</v>
      </c>
      <c r="B18" s="31"/>
      <c r="C18" s="29"/>
      <c r="D18" s="30" t="s">
        <v>37</v>
      </c>
      <c r="E18" s="31"/>
      <c r="F18" s="29"/>
      <c r="G18" s="30" t="s">
        <v>196</v>
      </c>
      <c r="H18" s="31"/>
      <c r="I18" s="29"/>
      <c r="J18" s="52"/>
    </row>
    <row r="19" spans="1:10" x14ac:dyDescent="0.2">
      <c r="A19" s="32" t="s">
        <v>31</v>
      </c>
      <c r="B19" s="33">
        <f>+C16</f>
        <v>2783807</v>
      </c>
      <c r="C19" s="29"/>
      <c r="D19" s="32" t="s">
        <v>34</v>
      </c>
      <c r="E19" s="33">
        <f>+D13</f>
        <v>0</v>
      </c>
      <c r="F19" s="29"/>
      <c r="G19" s="32" t="s">
        <v>31</v>
      </c>
      <c r="H19" s="33">
        <f>+I16</f>
        <v>2404307</v>
      </c>
      <c r="I19" s="48"/>
    </row>
    <row r="20" spans="1:10" x14ac:dyDescent="0.2">
      <c r="A20" s="32" t="s">
        <v>32</v>
      </c>
      <c r="B20" s="86">
        <v>12805393</v>
      </c>
      <c r="C20" s="60"/>
      <c r="D20" s="58" t="s">
        <v>33</v>
      </c>
      <c r="E20" s="59">
        <f>+E14</f>
        <v>7064052</v>
      </c>
      <c r="F20" s="60"/>
      <c r="G20" s="58" t="s">
        <v>32</v>
      </c>
      <c r="H20" s="59">
        <f>+J13</f>
        <v>10473911</v>
      </c>
      <c r="I20" s="48"/>
    </row>
    <row r="21" spans="1:10" x14ac:dyDescent="0.2">
      <c r="A21" s="32" t="s">
        <v>194</v>
      </c>
      <c r="B21" s="33">
        <v>6440206</v>
      </c>
      <c r="C21" s="60"/>
      <c r="D21" s="58"/>
      <c r="E21" s="59"/>
      <c r="F21" s="60"/>
      <c r="G21" s="32" t="s">
        <v>194</v>
      </c>
      <c r="H21" s="59">
        <f>+J7</f>
        <v>2875366</v>
      </c>
      <c r="I21" s="48"/>
    </row>
    <row r="22" spans="1:10" x14ac:dyDescent="0.2">
      <c r="A22" s="82" t="s">
        <v>26</v>
      </c>
      <c r="B22" s="33">
        <f>SUM(B19:B21)</f>
        <v>22029406</v>
      </c>
      <c r="C22" s="60"/>
      <c r="D22" s="61"/>
      <c r="E22" s="62">
        <f>+E19-E20</f>
        <v>-7064052</v>
      </c>
      <c r="F22" s="60"/>
      <c r="G22" s="61" t="s">
        <v>26</v>
      </c>
      <c r="H22" s="62">
        <f>SUM(H19:H21)</f>
        <v>15753584</v>
      </c>
      <c r="I22" s="48"/>
      <c r="J22" s="8" t="s">
        <v>10</v>
      </c>
    </row>
    <row r="23" spans="1:10" x14ac:dyDescent="0.2">
      <c r="A23" s="82"/>
      <c r="B23" s="83"/>
      <c r="C23" s="60"/>
      <c r="D23" s="84"/>
      <c r="E23" s="84"/>
      <c r="F23" s="60"/>
      <c r="G23" s="84"/>
      <c r="H23" s="84"/>
      <c r="I23" s="48"/>
    </row>
    <row r="24" spans="1:10" x14ac:dyDescent="0.2">
      <c r="A24" s="84"/>
      <c r="B24" s="84"/>
      <c r="C24" s="60"/>
      <c r="D24" s="84"/>
      <c r="E24" s="84"/>
      <c r="F24" s="60"/>
      <c r="G24" s="84"/>
      <c r="H24" s="84"/>
      <c r="I24" s="48"/>
    </row>
    <row r="25" spans="1:10" x14ac:dyDescent="0.2">
      <c r="A25" s="29"/>
      <c r="B25" s="29"/>
      <c r="C25" s="29"/>
      <c r="D25" s="29"/>
      <c r="E25" s="29"/>
      <c r="F25" s="29"/>
      <c r="G25" s="29"/>
      <c r="H25" s="29"/>
      <c r="I25" s="29"/>
    </row>
    <row r="26" spans="1:10" x14ac:dyDescent="0.2">
      <c r="A26" s="29" t="s">
        <v>35</v>
      </c>
      <c r="B26" s="60">
        <f>+B22+E22</f>
        <v>14965354</v>
      </c>
      <c r="C26" s="60"/>
      <c r="D26" s="29"/>
      <c r="E26" s="51"/>
      <c r="F26" s="51"/>
      <c r="G26" s="29"/>
      <c r="H26" s="29"/>
      <c r="I26" s="29"/>
    </row>
    <row r="27" spans="1:10" x14ac:dyDescent="0.2">
      <c r="A27" s="29" t="s">
        <v>36</v>
      </c>
      <c r="B27" s="60">
        <f>+H22</f>
        <v>15753584</v>
      </c>
      <c r="C27" s="60"/>
      <c r="D27" s="29"/>
      <c r="E27" s="29"/>
      <c r="F27" s="29"/>
      <c r="G27" s="29"/>
      <c r="H27" s="29"/>
      <c r="I27" s="29"/>
    </row>
    <row r="28" spans="1:10" x14ac:dyDescent="0.2">
      <c r="A28" s="29" t="s">
        <v>27</v>
      </c>
      <c r="B28" s="60">
        <f>+B26-B27</f>
        <v>-788230</v>
      </c>
      <c r="C28" s="60"/>
      <c r="D28" s="29"/>
      <c r="E28" s="29"/>
      <c r="F28" s="29"/>
      <c r="G28" s="29"/>
      <c r="H28" s="29"/>
      <c r="I28" s="29"/>
    </row>
    <row r="29" spans="1:10" x14ac:dyDescent="0.2">
      <c r="A29" s="29"/>
      <c r="B29" s="29"/>
      <c r="C29" s="29"/>
      <c r="D29" s="29"/>
      <c r="E29" s="29"/>
      <c r="F29" s="29" t="s">
        <v>10</v>
      </c>
      <c r="G29" s="29"/>
      <c r="H29" s="29"/>
      <c r="I29" s="29"/>
    </row>
    <row r="30" spans="1:10" x14ac:dyDescent="0.2">
      <c r="A30" s="29"/>
      <c r="B30" s="29"/>
      <c r="C30" s="29"/>
      <c r="D30" s="29"/>
      <c r="E30" s="29"/>
      <c r="F30" s="29"/>
      <c r="G30" s="29"/>
      <c r="H30" s="29"/>
      <c r="I30" s="29"/>
    </row>
    <row r="31" spans="1:10" x14ac:dyDescent="0.2">
      <c r="A31" s="51" t="s">
        <v>213</v>
      </c>
      <c r="B31" s="51"/>
      <c r="C31" s="51"/>
      <c r="D31" s="51"/>
      <c r="E31" s="51"/>
      <c r="F31" s="51"/>
      <c r="G31" s="51"/>
      <c r="H31" s="51"/>
      <c r="I31" s="29"/>
    </row>
    <row r="32" spans="1:10" x14ac:dyDescent="0.2">
      <c r="A32" s="51"/>
      <c r="B32" s="51"/>
      <c r="C32" s="51"/>
      <c r="D32" s="51"/>
      <c r="E32" s="51"/>
      <c r="F32" s="51"/>
      <c r="G32" s="51"/>
      <c r="H32" s="51"/>
      <c r="I32" s="29"/>
    </row>
    <row r="33" spans="1:9" x14ac:dyDescent="0.2">
      <c r="A33" s="29"/>
      <c r="B33" s="29"/>
      <c r="C33" s="29"/>
      <c r="D33" s="29"/>
      <c r="E33" s="29"/>
      <c r="F33" s="29"/>
      <c r="G33" s="29"/>
      <c r="H33" s="29"/>
      <c r="I33" s="29"/>
    </row>
  </sheetData>
  <pageMargins left="0.7" right="0.7" top="0.75" bottom="0.75" header="0.3" footer="0.3"/>
  <pageSetup paperSize="9" orientation="portrait" horizontalDpi="4294967293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BILANJUIN17</vt:lpstr>
      <vt:lpstr>Individuel</vt:lpstr>
      <vt:lpstr>DATAJUIN17</vt:lpstr>
      <vt:lpstr>RECAPJUIN17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Salf</dc:creator>
  <cp:lastModifiedBy>Cécile</cp:lastModifiedBy>
  <cp:lastPrinted>2017-07-07T11:18:14Z</cp:lastPrinted>
  <dcterms:created xsi:type="dcterms:W3CDTF">2016-04-25T11:19:09Z</dcterms:created>
  <dcterms:modified xsi:type="dcterms:W3CDTF">2017-07-17T15:42:19Z</dcterms:modified>
</cp:coreProperties>
</file>