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cap" sheetId="10" r:id="rId1"/>
    <sheet name="Individuel" sheetId="13" r:id="rId2"/>
    <sheet name="Tableau" sheetId="19" r:id="rId3"/>
    <sheet name="Compta août" sheetId="1" r:id="rId4"/>
    <sheet name="Montant reçu indivuel" sheetId="8" r:id="rId5"/>
    <sheet name="journal caisse" sheetId="4" r:id="rId6"/>
    <sheet name="journal banque GNF" sheetId="11" r:id="rId7"/>
    <sheet name="journal banque USD" sheetId="12" r:id="rId8"/>
  </sheets>
  <definedNames>
    <definedName name="_xlnm._FilterDatabase" localSheetId="3" hidden="1">'Compta août'!$A$1:$I$495</definedName>
    <definedName name="_xlnm._FilterDatabase" localSheetId="5" hidden="1">'journal caisse'!$A$6:$E$202</definedName>
  </definedNames>
  <calcPr calcId="152511"/>
  <pivotCaches>
    <pivotCache cacheId="0" r:id="rId9"/>
    <pivotCache cacheId="1" r:id="rId10"/>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0" l="1"/>
  <c r="G18" i="10"/>
  <c r="D18" i="10"/>
  <c r="C18" i="10"/>
  <c r="I20" i="10" l="1"/>
  <c r="D15" i="10"/>
  <c r="E28" i="11"/>
  <c r="D28" i="11"/>
  <c r="G14" i="10"/>
  <c r="F14" i="10"/>
  <c r="E15" i="10"/>
  <c r="E14" i="10"/>
  <c r="D29" i="11" l="1"/>
  <c r="F14" i="12"/>
  <c r="E14" i="12"/>
  <c r="E15" i="12" s="1"/>
  <c r="E12" i="10"/>
  <c r="E11" i="10"/>
  <c r="E10" i="10"/>
  <c r="E9" i="10"/>
  <c r="E8" i="10"/>
  <c r="E7" i="10"/>
  <c r="E6" i="10"/>
  <c r="E5" i="10"/>
  <c r="E4" i="10"/>
  <c r="E3" i="10"/>
  <c r="E2" i="10"/>
  <c r="D12" i="10" l="1"/>
  <c r="D9" i="10"/>
  <c r="D8" i="10"/>
  <c r="D11" i="10"/>
  <c r="D10" i="10"/>
  <c r="D7" i="10"/>
  <c r="D6" i="10"/>
  <c r="D5" i="10"/>
  <c r="D4" i="10"/>
  <c r="D3" i="10"/>
  <c r="D2" i="10"/>
  <c r="J2" i="10" l="1"/>
  <c r="J3" i="10"/>
  <c r="J4" i="10"/>
  <c r="J5" i="10"/>
  <c r="J6" i="10"/>
  <c r="J7" i="10"/>
  <c r="J8" i="10"/>
  <c r="J9" i="10"/>
  <c r="J10" i="10"/>
  <c r="J11" i="10"/>
  <c r="J12" i="10"/>
  <c r="I23" i="10"/>
  <c r="B23" i="10"/>
  <c r="I17" i="10"/>
  <c r="H17" i="10"/>
  <c r="D17" i="10"/>
  <c r="E23" i="10" s="1"/>
  <c r="C17" i="10"/>
  <c r="B24" i="10" s="1"/>
  <c r="J16" i="10"/>
  <c r="G17" i="10"/>
  <c r="F17" i="10"/>
  <c r="I13" i="10"/>
  <c r="I18" i="10" s="1"/>
  <c r="H13" i="10"/>
  <c r="G13" i="10"/>
  <c r="J15" i="10" l="1"/>
  <c r="J14" i="10"/>
  <c r="C13" i="10"/>
  <c r="E17" i="10"/>
  <c r="D13" i="10"/>
  <c r="E13" i="10"/>
  <c r="E18" i="10" s="1"/>
  <c r="E24" i="10" l="1"/>
  <c r="E26" i="10" s="1"/>
  <c r="B25" i="10"/>
  <c r="B26" i="10" s="1"/>
  <c r="J13" i="10"/>
  <c r="J17" i="10"/>
  <c r="I24" i="10" s="1"/>
  <c r="J18" i="10" l="1"/>
  <c r="B28" i="10"/>
  <c r="I25" i="10"/>
  <c r="I26" i="10" s="1"/>
  <c r="B29" i="10" s="1"/>
  <c r="B30" i="10" l="1"/>
  <c r="E201" i="4" l="1"/>
  <c r="D201" i="4"/>
  <c r="D202" i="4" l="1"/>
</calcChain>
</file>

<file path=xl/sharedStrings.xml><?xml version="1.0" encoding="utf-8"?>
<sst xmlns="http://schemas.openxmlformats.org/spreadsheetml/2006/main" count="4020" uniqueCount="830">
  <si>
    <t>Date</t>
  </si>
  <si>
    <t>Libellés</t>
  </si>
  <si>
    <t>Type Personnel(Salaires; impots; securité sociale) _Bonus/Lawyer(bonus avocat, indicateur, personnel)_Transport(bonus, train, taxis ville, avion, visas, vaccins)_Travel Subsistence( voyage hotel, nourriture)_ Office Materials( consommables du bureau,papeterie, cartouches encre, photocopies exterieurs)_Rent Utilities (Locations et charges mensuelles)_ Services (prestataires exterieurs tel femme de menage, plombier, mecano, electricien ,ect,)_ Telephone_Internet_Bonus media( couverture méditique, bonus journalistes)_ Trust building( mise en confiance, repas,téléphone, boissons)_ Bank charges( Frais fonctionnement bancaire + frais transfert)_ Transfert fees( Frais western union_Orange money</t>
  </si>
  <si>
    <t>Department (Investigation, Legal, Operations, Media, Management, Office, Animal Care, Policy &amp; External Relations( Frais de voyage à l'etranger, mission en déhors du projet), Team Building( Repas de l'equipe , Faire une excursion)</t>
  </si>
  <si>
    <t>Montant dépensé</t>
  </si>
  <si>
    <t>Nom</t>
  </si>
  <si>
    <t>Donor</t>
  </si>
  <si>
    <t>Number</t>
  </si>
  <si>
    <t>Justificatifs</t>
  </si>
  <si>
    <t>Transport</t>
  </si>
  <si>
    <t>Investigation</t>
  </si>
  <si>
    <t>Oui</t>
  </si>
  <si>
    <t>Legal</t>
  </si>
  <si>
    <t>Odette</t>
  </si>
  <si>
    <t>Food allowance</t>
  </si>
  <si>
    <t>Taxi maison -Bureau AR</t>
  </si>
  <si>
    <t>Sessou</t>
  </si>
  <si>
    <t>Taxi maison A/R</t>
  </si>
  <si>
    <t>Castro</t>
  </si>
  <si>
    <t>Office</t>
  </si>
  <si>
    <t>Moné</t>
  </si>
  <si>
    <t>Service</t>
  </si>
  <si>
    <t>Frais de fonctionnement Moné pour la semaine</t>
  </si>
  <si>
    <t>Management</t>
  </si>
  <si>
    <t>Personnel</t>
  </si>
  <si>
    <t>Team building</t>
  </si>
  <si>
    <t>Achat de E-recharge pour l'équipe du bureau</t>
  </si>
  <si>
    <t>Media</t>
  </si>
  <si>
    <t>Taxi maison-bureau A</t>
  </si>
  <si>
    <t>BPMG GNF</t>
  </si>
  <si>
    <t>Bank Fees</t>
  </si>
  <si>
    <t>Frais certification  chèque RTS par la BPMG GNF</t>
  </si>
  <si>
    <t>Achat E-recharge pour l'équipe du bureau</t>
  </si>
  <si>
    <t>Taxi maison-bureau A/R</t>
  </si>
  <si>
    <t>Taxi hotel-marché A/R</t>
  </si>
  <si>
    <t>Transport Moné maison-belle vue pour retrait et approv caisse</t>
  </si>
  <si>
    <t>Frais de transfert/orange money (800 000fg) à E17 en enquête à N'zérékoré</t>
  </si>
  <si>
    <t>Transfert/orange money au fiscaliste du reliquat des frais de traitement de dossier du personnel</t>
  </si>
  <si>
    <t xml:space="preserve">Frais de fonctionnement Moné pour la semaine </t>
  </si>
  <si>
    <t>Paiment salaire E19 août/17</t>
  </si>
  <si>
    <t>Taxi moto bureau-centre ville (BPMG) pour retrait</t>
  </si>
  <si>
    <t>Achat de (2) paquets d'eau minerale pour l'équipe du bureau</t>
  </si>
  <si>
    <t>Achat de (3) paquets de ramettes, (1) paquet de feutre pour tableau blanc et (1) brosse pour tableau blanc</t>
  </si>
  <si>
    <t>Paiement facture Internet échéance Août/17</t>
  </si>
  <si>
    <t>Frais de transfert/orange money (2 800 000fg) à Odette pour suivi juridique cas pangolin à Macenta</t>
  </si>
  <si>
    <t>Paiement Salaire E17 Juillet/17</t>
  </si>
  <si>
    <t>Frais de fonctionnement Maïmouna pour la semaine</t>
  </si>
  <si>
    <t xml:space="preserve">Remboursement à 100% à E21 les frais médicaux (frais de visite, examens médicaux et achat de produits pharmaceutiques) </t>
  </si>
  <si>
    <t>Frais de transfert (2 000 000 fg) à E19 en enquête à N'Zérékoré</t>
  </si>
  <si>
    <t>Paiment facture d'électricité</t>
  </si>
  <si>
    <t>Frais de transfert (1 216 000 fg) à E37 pour transport et paiement facture de la reparation de l'ordinateur</t>
  </si>
  <si>
    <t>Achat de billet d'avion pour Charlotte</t>
  </si>
  <si>
    <t xml:space="preserve">Paiement frais de poubelle juillet/17 pour le ramassage des ordures </t>
  </si>
  <si>
    <t>Frais de transfert/orange (1 200 000 fg) à E19 en enquête à N'Zérékoré</t>
  </si>
  <si>
    <t>Paiement main d'œuvre  Ibrahima Bah mecanicien pour la reparation du  groupe électrogène</t>
  </si>
  <si>
    <t>Frais maind'œuvre sékou Traoré pour l'entretien général de la cour du bureau</t>
  </si>
  <si>
    <t>Achat d'eau minerale pour l'équipe du bureau</t>
  </si>
  <si>
    <t>Taxi moto Moné Bureau-centre (BPMG) pour retrait</t>
  </si>
  <si>
    <t>Achat de (2) cartouches d'encre Laser HP 201A noir</t>
  </si>
  <si>
    <t>Achat d'une agrafeuse, (10) paquets d'agrafe, 20 enveloppes A4, 10 chemises cartonnées</t>
  </si>
  <si>
    <t>Versement à Amadou Diallo mécanicien frais de transport pour achat d'un casuqe de protection de la moto yamaha AG100</t>
  </si>
  <si>
    <t>Transport maison-Belle vue (BPMG) pour retrait</t>
  </si>
  <si>
    <t>Frais de transfert/orange money (1 200 000fg) à E1</t>
  </si>
  <si>
    <t>Frais de transfert/orange money (1 500 000fg) à E1</t>
  </si>
  <si>
    <t>Règlement facture sécurité Bureau (1) agent jour et (1) agent nuit pour le mois d'août/17</t>
  </si>
  <si>
    <t>Paiment salaire E37 Août/17</t>
  </si>
  <si>
    <t>Paiement salaire E17 Août/17</t>
  </si>
  <si>
    <t>Achat de (4) paquets d'eau minérale pour l'équipe du bureau</t>
  </si>
  <si>
    <t>Frais de transfert/orange money (300 0000fg) au conservateur du PNHN</t>
  </si>
  <si>
    <t>Achat de pille pour la souris de l'ordinateur dep media</t>
  </si>
  <si>
    <t>Paiement frais de deplacement véhicule pour l'opération peau de panthère à Conakry</t>
  </si>
  <si>
    <t>Frais de transfert/orange money (1 000 000fg) à E1</t>
  </si>
  <si>
    <t>Frais de transfert/orange money (1 090 000fg) à E1</t>
  </si>
  <si>
    <t>Paiement salaire Août/17 de Maïmouna Baldé pour l'entretien des bureaux</t>
  </si>
  <si>
    <t>Transfert/orange money à Me SOVOGUI pour paiement  honoraire pour le suivi des dossiers juridiques de GALF</t>
  </si>
  <si>
    <t>Remboursement à Mamadou alpha Diallo transfert E-recharge à l'équipe du bureau</t>
  </si>
  <si>
    <t>Paiement E-recharge pour l'équipe du bureau</t>
  </si>
  <si>
    <t>Frais main d'œuvre reparation du installation du dijoncteur pour le forage</t>
  </si>
  <si>
    <t xml:space="preserve">Frais transport bureau centre émetteur +  complement prix du dijoncteur </t>
  </si>
  <si>
    <t>Règlement facture Internet pour échéance mois de sepetembre/17</t>
  </si>
  <si>
    <t>Paiement Bonus à E19 pour l'opération peau de panthère à Conakry</t>
  </si>
  <si>
    <t>Paiement salaire E19 Aoû/17</t>
  </si>
  <si>
    <t>Salaire Mamadou Saidou Deba Barry  Août/2017</t>
  </si>
  <si>
    <t>Salaire E1  Août/2017</t>
  </si>
  <si>
    <t>Salaire Sekou Castro Kourouma Août/2017</t>
  </si>
  <si>
    <t>Salaire Odette Kamano Août/2017</t>
  </si>
  <si>
    <t>Salaire Moné Doré Août/17</t>
  </si>
  <si>
    <t>Paiement RTS pour le mois de juillet/17</t>
  </si>
  <si>
    <t>Paiement salaire Aïssatou Sessou  Août/17</t>
  </si>
  <si>
    <t>Salaire Tamba Fatou Oularé Août/2017</t>
  </si>
  <si>
    <t>Salaire Mamadou Saliou Baldé Août/2017</t>
  </si>
  <si>
    <t>legal</t>
  </si>
  <si>
    <t>food allowance</t>
  </si>
  <si>
    <t>Frais d'impression + photocopie analyse juridique</t>
  </si>
  <si>
    <t>Taxi hotel-cyber-palais de justice</t>
  </si>
  <si>
    <t>Taxi hotel-hermakono A/R</t>
  </si>
  <si>
    <t>Taxi hotel-palais de justice</t>
  </si>
  <si>
    <t xml:space="preserve">Frais de nuitée Hotel </t>
  </si>
  <si>
    <t xml:space="preserve">Frais de Transport macenta-Conakry </t>
  </si>
  <si>
    <t>Taxi deplacement sangoyah-ratoma</t>
  </si>
  <si>
    <t>Bonus agent interpol</t>
  </si>
  <si>
    <t>frais de taxi taouyah-maison</t>
  </si>
  <si>
    <t>Food equipe</t>
  </si>
  <si>
    <t>Frais de taxi moto maison-DPJ A</t>
  </si>
  <si>
    <t>food allowance contrevenant</t>
  </si>
  <si>
    <t>jail visit</t>
  </si>
  <si>
    <t>food contrevenant</t>
  </si>
  <si>
    <t>Frais de taxi</t>
  </si>
  <si>
    <t>Frais de carburant pour deferement</t>
  </si>
  <si>
    <t>frais d'encre imprimante</t>
  </si>
  <si>
    <t>frais de transport Centre ville -maison R</t>
  </si>
  <si>
    <t>Versement a Sessou pour frais de transport</t>
  </si>
  <si>
    <t>Taxi moto Bureau - centre ville BMG /AR</t>
  </si>
  <si>
    <t>Taxi moto bureau-DNEF</t>
  </si>
  <si>
    <t xml:space="preserve">Taxi moto Bureau-SIG Madina A/R pour la reparation de l'ordinateur </t>
  </si>
  <si>
    <t>Taxi  moto  pour payer  la facture d'électricité du bureau</t>
  </si>
  <si>
    <t>Taxi bureau-Interpol</t>
  </si>
  <si>
    <t>Taxi bureau-Maison A/R</t>
  </si>
  <si>
    <t>Frais de visite médicale et achat de produits pharmaceutiques</t>
  </si>
  <si>
    <t>Transport DPJ-TPI Kaloum</t>
  </si>
  <si>
    <t>Investigations</t>
  </si>
  <si>
    <t>Transport Maison-Bureau</t>
  </si>
  <si>
    <t>Frais pour la reparation de l'ordinateur</t>
  </si>
  <si>
    <t>transport</t>
  </si>
  <si>
    <t>Transport Maison-Bureau AR</t>
  </si>
  <si>
    <t>E37</t>
  </si>
  <si>
    <t>Plastification de la carte grise de la moto yamaha AG100 pour le bureau</t>
  </si>
  <si>
    <t>Achat de (10)l essence pour véh perso pour le transport maison-bureau</t>
  </si>
  <si>
    <t xml:space="preserve">Taxi moto Saidou Hamdalaye-bureau retour centre ville (BPMG) pour arbitrage </t>
  </si>
  <si>
    <t>Frais de fonctionnement Saidou pour la semaine</t>
  </si>
  <si>
    <t>Frais taxi moto Saidou bureau- centre (Interpool) pour requisition de télephonique</t>
  </si>
  <si>
    <t xml:space="preserve">Frais  taxi moto pour l'extration de E19 du centre ville  à domicile après opération peau de panthère </t>
  </si>
  <si>
    <t>Saidou</t>
  </si>
  <si>
    <t>Frais de fonctionnement Maimouna pour la semaine</t>
  </si>
  <si>
    <t>17/8/GALFR24TU</t>
  </si>
  <si>
    <t>17/8/GALFR30TU</t>
  </si>
  <si>
    <t>17/8/GALF</t>
  </si>
  <si>
    <t>17/8/GALFR21AC</t>
  </si>
  <si>
    <t xml:space="preserve">Frais de visite médicale de Maimouna </t>
  </si>
  <si>
    <t>Telephone</t>
  </si>
  <si>
    <t>Transfer Fees</t>
  </si>
  <si>
    <t>Paiment salaire Maïmouna Juillet/17</t>
  </si>
  <si>
    <t>Office Materials</t>
  </si>
  <si>
    <t>17/8/GALFR49TU</t>
  </si>
  <si>
    <t>17/8/GALFR50TU</t>
  </si>
  <si>
    <t>17/8/GALFR01FT</t>
  </si>
  <si>
    <t>17/8/GALFR02TD</t>
  </si>
  <si>
    <t>17/8/GALFR04TU</t>
  </si>
  <si>
    <t>17/8/GALFSA/08</t>
  </si>
  <si>
    <t>17/8/GALFR10SA</t>
  </si>
  <si>
    <t>17/8/GALFR19TU</t>
  </si>
  <si>
    <t>17/8/GALFR20TU</t>
  </si>
  <si>
    <t>17/8/GALFR22FB</t>
  </si>
  <si>
    <t>17/8/GALFR25E-ch</t>
  </si>
  <si>
    <t>17/8/GALFR9AP</t>
  </si>
  <si>
    <t>17/8/GALF176247AF</t>
  </si>
  <si>
    <t>17/8/GALFFAC135</t>
  </si>
  <si>
    <t>17/8/GALFR26FF</t>
  </si>
  <si>
    <t>17/8/GALFR27FF</t>
  </si>
  <si>
    <t>17/8/GALFR31TU</t>
  </si>
  <si>
    <t>17/8/GALFR38</t>
  </si>
  <si>
    <t>17/8/GALFR0126618</t>
  </si>
  <si>
    <t>17/8/GALFR223</t>
  </si>
  <si>
    <t>17/8/GALFR007123</t>
  </si>
  <si>
    <t>17/8/GALFR10A</t>
  </si>
  <si>
    <t>17/8/GALFR14S</t>
  </si>
  <si>
    <t>17/8/GALFR15TU</t>
  </si>
  <si>
    <t>17/8/GALFR21R</t>
  </si>
  <si>
    <t>17/8/GALFR02pme</t>
  </si>
  <si>
    <t>17/8/GALFR0029701</t>
  </si>
  <si>
    <t>17/8/GALFR24MO</t>
  </si>
  <si>
    <t>17/8/GALFR25MO</t>
  </si>
  <si>
    <t>17/8/GALFR30</t>
  </si>
  <si>
    <t>17/8/GALFR32TU</t>
  </si>
  <si>
    <t>17/8/GALFF11F</t>
  </si>
  <si>
    <t>17/8/GALFF43F</t>
  </si>
  <si>
    <t>17/8/GALFR36A</t>
  </si>
  <si>
    <t>17/8/GALFR46A</t>
  </si>
  <si>
    <t>17/8/GALFR1TU</t>
  </si>
  <si>
    <t>17/8/GALFR6A</t>
  </si>
  <si>
    <t>17/8/GALFR7A</t>
  </si>
  <si>
    <t>17/8/GALFR8TU</t>
  </si>
  <si>
    <t>17/8/GALFR10TU</t>
  </si>
  <si>
    <t>17/8/GALFR0029702F</t>
  </si>
  <si>
    <t>17/8/GALFR0029705F</t>
  </si>
  <si>
    <t>17/8/GALFR37FS</t>
  </si>
  <si>
    <t>17/8/GALFES08E</t>
  </si>
  <si>
    <t>17/8/GALFR12R</t>
  </si>
  <si>
    <t>17/8/GALFR13A</t>
  </si>
  <si>
    <t>17/8/GALFR25T</t>
  </si>
  <si>
    <t>17/8/GALFR26A</t>
  </si>
  <si>
    <t>17/8/GALFR32S</t>
  </si>
  <si>
    <t>17/8/GALFR34TU</t>
  </si>
  <si>
    <t>17/8/GALFES08J</t>
  </si>
  <si>
    <t>17/8/GALFR36BO</t>
  </si>
  <si>
    <t>17/8/GALFR0029706F</t>
  </si>
  <si>
    <t>17/8/GALFR0029707</t>
  </si>
  <si>
    <t>17/8/GALFR43SA</t>
  </si>
  <si>
    <t>17/8/GALFR0029708</t>
  </si>
  <si>
    <t>17/8/GALFR37R</t>
  </si>
  <si>
    <t>17/8/GALFR39A</t>
  </si>
  <si>
    <t>17/8/GALFR40MO</t>
  </si>
  <si>
    <t>17/8/GALFR41A</t>
  </si>
  <si>
    <t>17/8/GALFFAC185</t>
  </si>
  <si>
    <t>Internet</t>
  </si>
  <si>
    <t>Rent &amp; Utilities</t>
  </si>
  <si>
    <t>Flight</t>
  </si>
  <si>
    <t>Achat de pièce (dynamo) pour le groupe électrogène</t>
  </si>
  <si>
    <t>Achat des pièces pour la moto yamaha AG 100 + frais main d'œuvre pourla reparation</t>
  </si>
  <si>
    <t>Achat de pneu arrière + duplexe, sonnerie, ceplette et main d'œuvre reparation de la moto yamaha AG100 pour le bureau</t>
  </si>
  <si>
    <t>Frais de transport maison-bureau pour (3) jours</t>
  </si>
  <si>
    <t>Achat de roulement, trado de frein + frais lavage de la moto yamaha AG100</t>
  </si>
  <si>
    <t>Achat d'un casque de protectionpour la moto yamaha AG100</t>
  </si>
  <si>
    <t>Equipement</t>
  </si>
  <si>
    <t>E21</t>
  </si>
  <si>
    <t>Achat  des aliments pour les oiseaux au Parc National du Haut Niger</t>
  </si>
  <si>
    <t>Operation</t>
  </si>
  <si>
    <t>Bonus</t>
  </si>
  <si>
    <t>Lawyer Fees</t>
  </si>
  <si>
    <t>Achat de dijoncteur pour le forage pour la montée de l'eau dans la cube</t>
  </si>
  <si>
    <t>17/8/GALFS/08</t>
  </si>
  <si>
    <t>17/8/GALFRCSN</t>
  </si>
  <si>
    <t>17/8/GALFR16TU</t>
  </si>
  <si>
    <t>17/8/GALFR18TU</t>
  </si>
  <si>
    <t>17/8/GALFR28TU</t>
  </si>
  <si>
    <t>17/8/GALFR9TU</t>
  </si>
  <si>
    <t>17/8/GALFR002729</t>
  </si>
  <si>
    <t>17/8/GALFR50B</t>
  </si>
  <si>
    <t>Achat de produits pharmaceutiques pour Maimouna</t>
  </si>
  <si>
    <t>17/8/GALFF000459TB</t>
  </si>
  <si>
    <t>Achat de sandwich + du jus à Maimouna pour la prise des produits pharceutique s</t>
  </si>
  <si>
    <t>17/8/GALFRSN</t>
  </si>
  <si>
    <t>Frais détablissement de la carte grise de la moto yamaha AG 100 du bureau</t>
  </si>
  <si>
    <t>Frais remplacement de plaque d'immatriculation pour la moto yamaha AG100</t>
  </si>
  <si>
    <t>Frais taxi moto E37 bureau-Cadac pour le remplacement de la plaque d'immatriculation et la carte grise de la moto yamaha AG100 du bureau</t>
  </si>
  <si>
    <t>Transport Tamba bureau-SIG Madina pour la recupération de l'ordinateur</t>
  </si>
  <si>
    <t>17/8/GALFR26TU</t>
  </si>
  <si>
    <t>Frais de fonctionnement Tamba pour la semaine</t>
  </si>
  <si>
    <t>17/8/GALFR27TU</t>
  </si>
  <si>
    <t>Transport E17 bureau-minière, Madina, belle vue pour enquête</t>
  </si>
  <si>
    <t>17/8/GALFR29TE</t>
  </si>
  <si>
    <t>Transport E17 bureau-centre ville pour enquête</t>
  </si>
  <si>
    <t>17/8/GALFR28TE</t>
  </si>
  <si>
    <t>Taxi moto Saidou maison-bureau (1) jour Aller</t>
  </si>
  <si>
    <t>Taxi moto Saidou bureau-maison   (1) jour Retour</t>
  </si>
  <si>
    <t>Taxi moto Saidou bureau-Restaurant Passio pour assister à la réunion de Combo</t>
  </si>
  <si>
    <t>17/8/GALFR33TU</t>
  </si>
  <si>
    <t>Remboursement  100%  à E37 les frais medicaux (examenmedical, visite et achat de produits pharmaceutiques)</t>
  </si>
  <si>
    <t>17/8/GALFR14FM</t>
  </si>
  <si>
    <t>17/8/GALFR44TU</t>
  </si>
  <si>
    <t>17/8/GALFR</t>
  </si>
  <si>
    <t>17/8/GALFR4TU</t>
  </si>
  <si>
    <t>17/8/GALFR38FM</t>
  </si>
  <si>
    <t>Achat de (10l) d'essence  pour  se rendre au lieu  de  l'interview pour le recrutement des enqueteurs</t>
  </si>
  <si>
    <t>Taxi moto BMG-TPI-Maison central -Interpol maison pour le deferement du trafiquant</t>
  </si>
  <si>
    <t>Taxi moto maison -BMG pour recuperation des frais de déferement du tranfiquant</t>
  </si>
  <si>
    <t>Taxi moto ratoma-maison</t>
  </si>
  <si>
    <t>Versement à cissé interpol</t>
  </si>
  <si>
    <t>Photocophie PV,imprission et photocophie  Soit transmis,cloture</t>
  </si>
  <si>
    <t>Taxi moto maison-DNEF-Interpol- ratoma pour signature et depot du soit transmis et la cloture de transmission</t>
  </si>
  <si>
    <t>Jail visit</t>
  </si>
  <si>
    <t>Taxi moto kipé -interpol pour l'audition operation peaux de panthère conakry</t>
  </si>
  <si>
    <t>Versement à l'equipe de galf pour transport opération peaux panthère conakry</t>
  </si>
  <si>
    <t>17/8/GALFR23TU</t>
  </si>
  <si>
    <t>17/8/GALFR0185</t>
  </si>
  <si>
    <t>17/8/GALF43TE</t>
  </si>
  <si>
    <t>Taxi moto E37 bureau-Belle vue (BPMG) pour retrait</t>
  </si>
  <si>
    <t>Taxi moto E37 bureau-centre ville  pour achat de billet d'avion pour Charlotte</t>
  </si>
  <si>
    <t>Taxi moto E37 bureau-centre ville  pour dépot de la lettre pour les salaires du mois d'août/17 et recuperation de l'ordinateur à la SIG</t>
  </si>
  <si>
    <t>Transport Bonfi-tannerie-kaporo-Bureau pour enquête</t>
  </si>
  <si>
    <t>transport Sig Madina-Bureau pour recupération de l'ordinateur en reparation du Dep investigation</t>
  </si>
  <si>
    <t>17/8/GALFR7TU</t>
  </si>
  <si>
    <t>17/8/GALFR48S</t>
  </si>
  <si>
    <t>Transport E37 bureau Matam (au Cadak) pour recuperation de la carte grise de la moto Yamaha AG du bureau</t>
  </si>
  <si>
    <t>17/8/GALFR01116/BBTTC</t>
  </si>
  <si>
    <t>17/8/GALFR40TU</t>
  </si>
  <si>
    <t>17/8/GALFR28S</t>
  </si>
  <si>
    <t>17/8/GALFR29TU</t>
  </si>
  <si>
    <t>17/8/GALFR41TU</t>
  </si>
  <si>
    <t>Taxi maison-bureau(aller-retour)</t>
  </si>
  <si>
    <t>Taxi-maison bureau(aller retour)</t>
  </si>
  <si>
    <t>Paiment de bonus au journal Affiches Guinéennes pour le cas mayanga(retard de l'instruction)</t>
  </si>
  <si>
    <t>Paiement frais de reparation d'ordinateur</t>
  </si>
  <si>
    <t>Taxi moto bureau pour récupération ordinateur</t>
  </si>
  <si>
    <t>Paiement bonus à www,nouvellesdeguinee,com pour cas arrestation braconnier à macenta</t>
  </si>
  <si>
    <t>Paiement bonus à www,leverificateur,net  pour cas arrestation braconnier à macenta</t>
  </si>
  <si>
    <t>Paiement bonus à www,guineeprogres,com  pour cas arrestation braconnier à macenta</t>
  </si>
  <si>
    <t>Paiement bonus à www,guineelive,com pour cas arrestation braconnier à macenta</t>
  </si>
  <si>
    <t>Paiement bonus à www,leprojecteurguinee,com  pour cas arrestation braconnier à macenta</t>
  </si>
  <si>
    <t>Paiement bonus à www,guineematin,com  pour cas arrestation braconnier à macenta</t>
  </si>
  <si>
    <t>Paiement bonus à www,visionguinee,info  pour cas arrestation braconnier à macenta</t>
  </si>
  <si>
    <t>Paiement de bonus au journal Le Continent cas mayanga</t>
  </si>
  <si>
    <t>Paiement de bonus au journal Nouvelle Elite  cas mayanga</t>
  </si>
  <si>
    <t>Paiement de bonus au journal Affiches Guinéennes cas arrestation braconnier macenta</t>
  </si>
  <si>
    <t>Paiement de bonus au journal Le Renard cas arrestation braconnier macenta</t>
  </si>
  <si>
    <t>Paiement de bonus au journal Nouvelle Elite  cas arrestation braconnier macenta</t>
  </si>
  <si>
    <t>Paiement de bonus au journal L'Observateur   cas arrestation braconnier macenta</t>
  </si>
  <si>
    <t>Paiement de bonus au journal Le Standard    cas arrestation braconnier macenta</t>
  </si>
  <si>
    <t>Paiement de bonus au journal Le Continent   cas arrestation braconnier macenta</t>
  </si>
  <si>
    <t>Paiement bonus media au site www,soleilfmguinee,net cas arrestation braconnier macenta</t>
  </si>
  <si>
    <t>Taxi bureau radio pour émission</t>
  </si>
  <si>
    <t xml:space="preserve">Paiement bonus au site www,guineeprogres,com cas verdict braconnier </t>
  </si>
  <si>
    <t xml:space="preserve">Paiement bonus au site www,femmesafricaines,info  cas verdict braconnier </t>
  </si>
  <si>
    <t xml:space="preserve">Paiement bonus au site www,guineemail,com  cas verdict braconnier </t>
  </si>
  <si>
    <t xml:space="preserve">Paiement bonus au site www,leverificateur,net  cas verdict braconnier </t>
  </si>
  <si>
    <t xml:space="preserve">Paiement bonus au site www,guineelive,com  cas verdict braconnier </t>
  </si>
  <si>
    <t xml:space="preserve">Paiement bonus au site www,leprojecteurguinee,com  cas verdict braconnier </t>
  </si>
  <si>
    <t xml:space="preserve">Paiement bonus au site www,visionguinee,info  cas verdict braconnier </t>
  </si>
  <si>
    <t xml:space="preserve">Paiement bonus au site www,guineematin,com   cas verdict braconnier </t>
  </si>
  <si>
    <t>Achat de la carte mémoire 32 G pour Goppro</t>
  </si>
  <si>
    <t xml:space="preserve">Paiement bonus au journal Le Standard cas verdict braconnier </t>
  </si>
  <si>
    <t xml:space="preserve">Paiement bonus au journal Affiches Guinéennes  cas verdict braconnier </t>
  </si>
  <si>
    <t xml:space="preserve">Paiement bonus au journal L'Indexeur   cas verdict braconnier </t>
  </si>
  <si>
    <t xml:space="preserve">Paiement bonus au journal Nouvelle Elite   cas verdict braconnier </t>
  </si>
  <si>
    <t xml:space="preserve">Paiement bonus à radio soleil fm pour obtention élément sonore    cas arrestation et  verdict braconnier, retard de l'instruction dans l'affaire colonel mayanga au tpi de kindia et l'assassinat de wayne lotter défenseur des pasphydermes tenzanien  </t>
  </si>
  <si>
    <t xml:space="preserve">Paiement bonus à la radio bonheur fm pour interview sur arrestation et condamnation du braconnier </t>
  </si>
  <si>
    <t xml:space="preserve">Tamba </t>
  </si>
  <si>
    <t>Taxi bureau (sig-madina) dépôt de l'ordinateur</t>
  </si>
  <si>
    <t>Transport bureau déport ordinateur_media (aller retour)</t>
  </si>
  <si>
    <t>17/8/GALFR06TU</t>
  </si>
  <si>
    <t>17/8/GALFFact55AP</t>
  </si>
  <si>
    <t>17/8/GALFR13TU</t>
  </si>
  <si>
    <t>17/8/GALFR12TU</t>
  </si>
  <si>
    <t>17/7/GALFR39FS</t>
  </si>
  <si>
    <t>Paiment de bonus au journal Le Renard pour le cas mayanga (retard de l'instruction)</t>
  </si>
  <si>
    <t>17/8/GALFR31AM</t>
  </si>
  <si>
    <t>17/8/GALFR38BM</t>
  </si>
  <si>
    <t>17/8/GALFR39BM</t>
  </si>
  <si>
    <t>17/8/GALFR26BM</t>
  </si>
  <si>
    <t>17/8/GALFR25BM</t>
  </si>
  <si>
    <t>17/8/GALFR24BM</t>
  </si>
  <si>
    <t>17/8/GALFR23BM</t>
  </si>
  <si>
    <t>17/8/GALFR22BM</t>
  </si>
  <si>
    <t>17/8/GALFR21BM</t>
  </si>
  <si>
    <t>17/8/GALF20BM</t>
  </si>
  <si>
    <t>17/8/GALFR27BM</t>
  </si>
  <si>
    <t>17/8/GALFR28BM</t>
  </si>
  <si>
    <t>17/8/GALFR10BM</t>
  </si>
  <si>
    <t>17/8/GALFR9BM</t>
  </si>
  <si>
    <t>17/8/GALFR8BM</t>
  </si>
  <si>
    <t>17/8/GALFR7BM</t>
  </si>
  <si>
    <t>17/8/GALFR6BM</t>
  </si>
  <si>
    <t>17/8/GALFR12BM</t>
  </si>
  <si>
    <t>17/8/GALFR4BM</t>
  </si>
  <si>
    <t>17/8/GALFR3BM</t>
  </si>
  <si>
    <t>17/8/GALFR2BM</t>
  </si>
  <si>
    <t>17/8/GALFR1BM</t>
  </si>
  <si>
    <t>17/8/GALFR50BM</t>
  </si>
  <si>
    <t>17/8/GALFR49BM</t>
  </si>
  <si>
    <t>17/8/GALFR46BM</t>
  </si>
  <si>
    <t>17/8/GALFR48BM</t>
  </si>
  <si>
    <t>17/8/GALFR34BM</t>
  </si>
  <si>
    <t>17/8/GALFR44BM</t>
  </si>
  <si>
    <t>17/8/GALFR40BM</t>
  </si>
  <si>
    <t>17/8/GALFR42BM</t>
  </si>
  <si>
    <t>17/8/GALFR43BM</t>
  </si>
  <si>
    <t>17/8/GALFR45BM</t>
  </si>
  <si>
    <t>17/8/GALFR47BM</t>
  </si>
  <si>
    <t>17/8/GALFR11TU</t>
  </si>
  <si>
    <t>17/8/GALFR17TU</t>
  </si>
  <si>
    <t>17/8/GALFR37TU</t>
  </si>
  <si>
    <t>17/8/GALFR1-6TO</t>
  </si>
  <si>
    <t>paiement main d'œuvre reparation des prises électriques</t>
  </si>
  <si>
    <t>17/8/GALFR22S</t>
  </si>
  <si>
    <t>17/8/GALFR7TO</t>
  </si>
  <si>
    <t>17/8/GALFR8JV</t>
  </si>
  <si>
    <t>17/8/GALFR9TO</t>
  </si>
  <si>
    <t>17/8/GALFR10TO</t>
  </si>
  <si>
    <t>17/8/GALFR11FA</t>
  </si>
  <si>
    <t>17/8/GALFR12S</t>
  </si>
  <si>
    <t>17/8/GALFR13TO</t>
  </si>
  <si>
    <t>17/8/GALFR15TO</t>
  </si>
  <si>
    <t>17/8/GALFR16TO</t>
  </si>
  <si>
    <t>17/8/GALFR36FS</t>
  </si>
  <si>
    <t>17/8/GALFR21BO</t>
  </si>
  <si>
    <t>17/8/GALFR1BO</t>
  </si>
  <si>
    <t>17/8/GALFR2BO</t>
  </si>
  <si>
    <t>17/8/GALFR3BO</t>
  </si>
  <si>
    <t>17/8/GALFR5BO</t>
  </si>
  <si>
    <t>17/8/GALFR6BO</t>
  </si>
  <si>
    <t>17/8/GALFR7BO</t>
  </si>
  <si>
    <t>17/8/GALFR8O</t>
  </si>
  <si>
    <t>17/8/GALFR4BO</t>
  </si>
  <si>
    <t>17/8/GALFR9CO</t>
  </si>
  <si>
    <t>17/8/GALFR10CO</t>
  </si>
  <si>
    <t>17/8/GALFR11CO</t>
  </si>
  <si>
    <t>17/8/GALFR12BO</t>
  </si>
  <si>
    <t>17/8/GALFR14BO</t>
  </si>
  <si>
    <t>17/8/GALF16TO</t>
  </si>
  <si>
    <t>17/8/GALFR17TO</t>
  </si>
  <si>
    <t>17/8/GALFR19FA</t>
  </si>
  <si>
    <t>17/8/GALFR20FA</t>
  </si>
  <si>
    <t>17/8/GALF18FA</t>
  </si>
  <si>
    <t>17/8/GALFR22FA</t>
  </si>
  <si>
    <t>17/8/GALFR24TO</t>
  </si>
  <si>
    <t>17/8/GALFR23FA</t>
  </si>
  <si>
    <t>17/8/GALFR25FA</t>
  </si>
  <si>
    <t>17/8/GALFR26TO</t>
  </si>
  <si>
    <t>17/8/GALFR28FA</t>
  </si>
  <si>
    <t>17/8/GALFR31CO</t>
  </si>
  <si>
    <t>17/8/GALFR35TU</t>
  </si>
  <si>
    <t>Transprt Bureau-Gbessia-Bonfi port- Landreah</t>
  </si>
  <si>
    <t>Achat de carburant pour enquête</t>
  </si>
  <si>
    <t>Achat de (15l) pour voiture perso transport maison-bureau</t>
  </si>
  <si>
    <t>Bureau-Enta-Bonfi port-Kaloum</t>
  </si>
  <si>
    <t>Transport Conakry-Kindia</t>
  </si>
  <si>
    <t>Transport Ferefou-Gangan-Damakania</t>
  </si>
  <si>
    <t>Transpot Gangan-Manquepa-Sambaya</t>
  </si>
  <si>
    <t>Transport Ferefou-Manquepa-Contournante</t>
  </si>
  <si>
    <t>Transport Kindia-Mamou</t>
  </si>
  <si>
    <t>Frais d'hôtel</t>
  </si>
  <si>
    <t>Transport Gare Routière-Hôtel</t>
  </si>
  <si>
    <t>Transport Bulbinet-Madina-Koumi</t>
  </si>
  <si>
    <t>Transport Mamou wouré Kaba AR</t>
  </si>
  <si>
    <t>Trust Building</t>
  </si>
  <si>
    <t>Transport Teliko-Séré-Loppé-koumi</t>
  </si>
  <si>
    <t>Transport Séré-Oumpou-boulbinet-kimbely</t>
  </si>
  <si>
    <t>Transport Abatoire-sabou-Petelle-Séré</t>
  </si>
  <si>
    <t>Transport Loppé-Sanama-Saabou-Balia</t>
  </si>
  <si>
    <t>Transport Mamou-Dabola</t>
  </si>
  <si>
    <t>Frais d'Hôtel</t>
  </si>
  <si>
    <t>Trust building</t>
  </si>
  <si>
    <t>E1</t>
  </si>
  <si>
    <t>17/8/GALFF00083H</t>
  </si>
  <si>
    <t>17/8/GALFR46FA</t>
  </si>
  <si>
    <t>17/8/GALFR47FA</t>
  </si>
  <si>
    <t>17/8/GALFR48FA</t>
  </si>
  <si>
    <t>17/8/GALFR02T</t>
  </si>
  <si>
    <t>17/8/GALFR03FA</t>
  </si>
  <si>
    <t>17/8/GALFR04T</t>
  </si>
  <si>
    <t>17/8/GALFR05T</t>
  </si>
  <si>
    <t>17/8/GALFR06T</t>
  </si>
  <si>
    <t>17/8/GALFR07FA</t>
  </si>
  <si>
    <t>17/8/GALFR08T</t>
  </si>
  <si>
    <t>17/8/GALFR09T</t>
  </si>
  <si>
    <t>17/8/GALFR29FA</t>
  </si>
  <si>
    <t>E17</t>
  </si>
  <si>
    <t>Food allowance journaliere</t>
  </si>
  <si>
    <t>Trensfert de credit orange au trafiquant</t>
  </si>
  <si>
    <t>Taxi moto pour les courses</t>
  </si>
  <si>
    <t>Bureau-en ville-Tannerie-Enta-Bureau</t>
  </si>
  <si>
    <t>Ration journaliére</t>
  </si>
  <si>
    <t>Taxi moto pour les enquetes</t>
  </si>
  <si>
    <t>Travel subsistence</t>
  </si>
  <si>
    <t xml:space="preserve">Carte de recharge orange </t>
  </si>
  <si>
    <t>Taxi bureau  maison</t>
  </si>
  <si>
    <t>Taxi bureau maison</t>
  </si>
  <si>
    <t>Taxi bureau gare routiére</t>
  </si>
  <si>
    <t>Taxi gare routiere pour conakry</t>
  </si>
  <si>
    <t>Taxi maison bureau</t>
  </si>
  <si>
    <t>E19</t>
  </si>
  <si>
    <t>Frais d'hotel</t>
  </si>
  <si>
    <t>Ration journalière</t>
  </si>
  <si>
    <t xml:space="preserve">Carte de recharge orange pour enquête </t>
  </si>
  <si>
    <t>Paiement frais de sac de voyage</t>
  </si>
  <si>
    <t>Frais d'hotel une nuitée</t>
  </si>
  <si>
    <t>Taxi  Conakry -Dabola</t>
  </si>
  <si>
    <t>Taxi pour chercher  un hôtel</t>
  </si>
  <si>
    <t xml:space="preserve">Dabola-Bissikrima </t>
  </si>
  <si>
    <t>Taxi Dabola-Conakry</t>
  </si>
  <si>
    <t>Taxi Conakry-N'Zérékoré</t>
  </si>
  <si>
    <t>Transport N'Zérékoré-Conakry</t>
  </si>
  <si>
    <t>Taxi hôtel-gare routiére</t>
  </si>
  <si>
    <t xml:space="preserve">Taxi Dabola -Dalaba </t>
  </si>
  <si>
    <t>Taxi hotel -gare routiére</t>
  </si>
  <si>
    <t>Taxi maison-gare routiere</t>
  </si>
  <si>
    <t>17/8/GALFR18TE</t>
  </si>
  <si>
    <t>17/8/GALFR6548TV</t>
  </si>
  <si>
    <t>17/8/GALFR21TE</t>
  </si>
  <si>
    <t>17/8/GALFF000700H</t>
  </si>
  <si>
    <t>17/8/GALF22TE</t>
  </si>
  <si>
    <t>17/8/GALFR24TE</t>
  </si>
  <si>
    <t>17/8/GALFR26TE</t>
  </si>
  <si>
    <t>17/8/GALFRTV</t>
  </si>
  <si>
    <t>17/8/GALFCR</t>
  </si>
  <si>
    <t>17/8/GALF27FA</t>
  </si>
  <si>
    <t>17/8/GALFR10TE</t>
  </si>
  <si>
    <t>Taxi moto enquête à Lola</t>
  </si>
  <si>
    <t>17/8/GALFR31FA</t>
  </si>
  <si>
    <t>17/8/GALFR32TE</t>
  </si>
  <si>
    <t>17/8/GALFR33FA</t>
  </si>
  <si>
    <t>17/8/GALFR34TE</t>
  </si>
  <si>
    <t>17/8/GALFR35FA</t>
  </si>
  <si>
    <t>17/8/GALFR36TE</t>
  </si>
  <si>
    <t>taxi  N'Zérékoré-Lola A/R pour enquête</t>
  </si>
  <si>
    <t>17/8/GALFR38TE</t>
  </si>
  <si>
    <t>17/8/GALFR39FA</t>
  </si>
  <si>
    <t>Taxi hotel-gare routiére N'Zérékoré pour Conakry</t>
  </si>
  <si>
    <t>17/8/GALFTV</t>
  </si>
  <si>
    <t>17/8/GALFR41FA</t>
  </si>
  <si>
    <t>Taxi gare routiere Conakry-Maison</t>
  </si>
  <si>
    <t>17/8/GALFR42TU</t>
  </si>
  <si>
    <t>17/8/GALFR43FA</t>
  </si>
  <si>
    <t>17/8/GALFR45TU</t>
  </si>
  <si>
    <t>17/8/GALFR46TU</t>
  </si>
  <si>
    <t>Taxi kagblen-Fria A/R pour enquête</t>
  </si>
  <si>
    <t>17/8/GALFR49TB</t>
  </si>
  <si>
    <t>17/8/GALFR48TU</t>
  </si>
  <si>
    <t xml:space="preserve">Taxi kagblen-maison </t>
  </si>
  <si>
    <t>17/8/GALFR44TE</t>
  </si>
  <si>
    <t>Taxi bureau-maison</t>
  </si>
  <si>
    <t>17/8/GALFR47TU</t>
  </si>
  <si>
    <t>Taxi maison-gare routiére  Dabola</t>
  </si>
  <si>
    <t>17/8/GALFR01TE</t>
  </si>
  <si>
    <t>17/8/GALFR02S</t>
  </si>
  <si>
    <t>17/8/GALFR04TE</t>
  </si>
  <si>
    <t>17/8/GALFFSNH</t>
  </si>
  <si>
    <t>17/8/GALFR05TE</t>
  </si>
  <si>
    <t>17/8/GALFR06FA</t>
  </si>
  <si>
    <t>17/8/GALFR10FA</t>
  </si>
  <si>
    <t>17/8/GALFR07TE</t>
  </si>
  <si>
    <t>17/8/GALFR08TE</t>
  </si>
  <si>
    <t>Taxi gare-routiere hôtel</t>
  </si>
  <si>
    <t>17/8/GALFR09E</t>
  </si>
  <si>
    <t>17/8/GALFR11TE</t>
  </si>
  <si>
    <t>17/8/GALFR12FA</t>
  </si>
  <si>
    <t>17/8/GALFR14TE</t>
  </si>
  <si>
    <t>17/8/GALFR15FA</t>
  </si>
  <si>
    <t>17/8/GALFR16TE</t>
  </si>
  <si>
    <t>17/8/GALFR17TE</t>
  </si>
  <si>
    <t>17/8/GALFF5H</t>
  </si>
  <si>
    <t>17/8/GALFR19TE</t>
  </si>
  <si>
    <t>17/8/GALF20TE</t>
  </si>
  <si>
    <t>Taxi moto pour les enquêtes</t>
  </si>
  <si>
    <t>17/8/GALFR21FA</t>
  </si>
  <si>
    <t>17/8/GALFR22TE</t>
  </si>
  <si>
    <t>17/8/GALFR27-28TB</t>
  </si>
  <si>
    <t>17/8/GALFR41TE</t>
  </si>
  <si>
    <t>17/8/GALFR3RC</t>
  </si>
  <si>
    <t>17/8/GALFR5TE</t>
  </si>
  <si>
    <t>17/8/GALFR27TB</t>
  </si>
  <si>
    <t>17/8/GALFR23TE</t>
  </si>
  <si>
    <t>17/8/GALFR3TE</t>
  </si>
  <si>
    <t>17/8/GALFR47TE</t>
  </si>
  <si>
    <t xml:space="preserve">Remboursement à E17 pour transfert de crédit orange effectué à un cible </t>
  </si>
  <si>
    <t>17/8/GALFR43TB</t>
  </si>
  <si>
    <t>17/8/GALFRR09AC</t>
  </si>
  <si>
    <t>17/8/GALFR6FA</t>
  </si>
  <si>
    <t>17/8/GALFR7FA</t>
  </si>
  <si>
    <t>17/8/GALFR5FA</t>
  </si>
  <si>
    <t>17/8/GALFR7TB</t>
  </si>
  <si>
    <t>17/8/GALFRR32TE</t>
  </si>
  <si>
    <t>Transport E1 bureau-Boulbinet port e Bonfi port pour enquête</t>
  </si>
  <si>
    <t>17/8/GALFRR21TE</t>
  </si>
  <si>
    <t>Transport Bureau-Tannerie marché, Kaporo port et Lambagny  pour enquête</t>
  </si>
  <si>
    <t>17/8/GALFR33TE</t>
  </si>
  <si>
    <t>17/8/GALFR35TE</t>
  </si>
  <si>
    <t>Transport E37 Bureau-Bonfi, tannerie, Cosa, Kaporo rail pour enquête</t>
  </si>
  <si>
    <t>17/8/GALFR48TE</t>
  </si>
  <si>
    <t>17/8/GALFR50TB</t>
  </si>
  <si>
    <t>17/8/GALFR1TB</t>
  </si>
  <si>
    <t>17/8/GALFR47</t>
  </si>
  <si>
    <t>17/8/GALFR2</t>
  </si>
  <si>
    <t>17/8/GALFR3TB</t>
  </si>
  <si>
    <t>17/8/GALFF15H</t>
  </si>
  <si>
    <t>17/8/GALFR1FA</t>
  </si>
  <si>
    <t>17/8/GALFR2TE</t>
  </si>
  <si>
    <t>17/8/GALFR3FA</t>
  </si>
  <si>
    <t>17/8/GALFR6TE</t>
  </si>
  <si>
    <t>17/8/GALFR8TB</t>
  </si>
  <si>
    <t>17/8/GALFR9TE</t>
  </si>
  <si>
    <t>17/8/GALFR13FA</t>
  </si>
  <si>
    <t>17/8/GALFR8TE</t>
  </si>
  <si>
    <t>17/8/GALFR17FA</t>
  </si>
  <si>
    <t>Transport sabou, Pelloun, Daba, Balya</t>
  </si>
  <si>
    <t>17/8/GALFR18FT</t>
  </si>
  <si>
    <t>17/8/GALFR23FT</t>
  </si>
  <si>
    <t>17/8/GALFR24FA</t>
  </si>
  <si>
    <t>17/8/GALFR25TE</t>
  </si>
  <si>
    <t>17/8/GALFR11TB</t>
  </si>
  <si>
    <t>17/8/GALFR27FA</t>
  </si>
  <si>
    <t>17/8/GALFR30FA</t>
  </si>
  <si>
    <t>17/8/GALFR35FT</t>
  </si>
  <si>
    <t>17/8/GALFR36FA</t>
  </si>
  <si>
    <t>17/8/GALFR37TE</t>
  </si>
  <si>
    <t>17/8/GALFR38FA</t>
  </si>
  <si>
    <t>17/8/GALFR39TE</t>
  </si>
  <si>
    <t>17/8/GALFR40TE</t>
  </si>
  <si>
    <t xml:space="preserve">Paiement au fiscaliste de frais de traitement de dossier du personnel  de GALF </t>
  </si>
  <si>
    <t>Facture service WEB  Août/17</t>
  </si>
  <si>
    <t>Taxe frais fixe au 31/08/2017</t>
  </si>
  <si>
    <t>Commission Manipulation de compte Août/17</t>
  </si>
  <si>
    <t>BPMG USD</t>
  </si>
  <si>
    <t>transport Bureau-Sig Madina A/R pour depôt de l'ordinateur à la réparation</t>
  </si>
  <si>
    <t>Taxi hôtel-palais de justice A/R</t>
  </si>
  <si>
    <t>Achat de crédit de recharge</t>
  </si>
  <si>
    <t>Paiement main d'œuvre reparation des prises électriques</t>
  </si>
  <si>
    <t>Achat des pièces pour la moto yamaha AG 100 du  bureau</t>
  </si>
  <si>
    <t>Transport Sig Madina-Bureau</t>
  </si>
  <si>
    <t>Taxi  N'Zérékoré-Lola A/R pour enquête</t>
  </si>
  <si>
    <t>Achat de jus pour la participation à l'interview pour le recrutement des enqueteurs</t>
  </si>
  <si>
    <t>Transport Sorya-Wondi-Tassin-Kissya</t>
  </si>
  <si>
    <t>Transport Tassin-Ganagan-Manquepa</t>
  </si>
  <si>
    <t>Transport  Hôtel-Gare routière</t>
  </si>
  <si>
    <t>Transfert credit cellcom</t>
  </si>
  <si>
    <t>Transport Kilometre 15-Madina-scierie-Teliko</t>
  </si>
  <si>
    <t>Transport Hôtel-Gare routière</t>
  </si>
  <si>
    <t>Transfert de credit cellcom pour appel téléphonique pour enquête</t>
  </si>
  <si>
    <t>Transfert Credit Orange   pour appel téléphonique pour enquête</t>
  </si>
  <si>
    <t>Transport Kenidé-Komoya-Dadiya</t>
  </si>
  <si>
    <t xml:space="preserve"> Transfert  de credit cellcom pour appel téléphonique pour enquête</t>
  </si>
  <si>
    <t>Achat d'écailles de pangolin avec une  cible</t>
  </si>
  <si>
    <t>Transport Bureau-sonfonia-aller et retour</t>
  </si>
  <si>
    <t>Transport Bureau-kipé-lambagni-kagbelen-coyah-gbessia</t>
  </si>
  <si>
    <t>Trensfert de credit orange à une  cible</t>
  </si>
  <si>
    <t>Transport Bureau-en ville aller et retour</t>
  </si>
  <si>
    <t>Transport Bureau-en ville pour les enquêtes</t>
  </si>
  <si>
    <t>Transport Bureau-en ville-Madina</t>
  </si>
  <si>
    <t>Transport Bureau-maison A/R</t>
  </si>
  <si>
    <t>Transport journalier Maison-Bureau A/R</t>
  </si>
  <si>
    <t>Transport Bureau-sonfonia-Enta-coyah-Gbessia pour enquête</t>
  </si>
  <si>
    <t>Transport Bureau-Hopital sino Guinéene pour la prospection du lieu de l'opération peau de panthère à Conakry</t>
  </si>
  <si>
    <t>Transport Bureau-sonfonia-Enta-Matoto pour enquête</t>
  </si>
  <si>
    <t>Transport Bureau-Belle vue Rond -point pour enquête</t>
  </si>
  <si>
    <t>Transport Bureau-coyah pour enquête</t>
  </si>
  <si>
    <t>Bureau-kilomètre cinq (km5)  pour enquête</t>
  </si>
  <si>
    <t>Transport gare routière -maison pour enquête</t>
  </si>
  <si>
    <t>Frais d'Hôtel (1) une nuitée</t>
  </si>
  <si>
    <t>Taxi moto gare routière -hôtel</t>
  </si>
  <si>
    <t>Taxi maison-gare routière</t>
  </si>
  <si>
    <t>Transport N'zerekore -Diecké</t>
  </si>
  <si>
    <t>Food allowance journalière</t>
  </si>
  <si>
    <t xml:space="preserve">Ration journalière </t>
  </si>
  <si>
    <t>Taxi moto pour la recherche d'un hôtel</t>
  </si>
  <si>
    <t xml:space="preserve">Food allowance informateur </t>
  </si>
  <si>
    <t xml:space="preserve"> Travel subsistence</t>
  </si>
  <si>
    <t>Transport Maison-bureau E21  pour (2) jours</t>
  </si>
  <si>
    <t>17/8/GALFF04FM</t>
  </si>
  <si>
    <t>Transport Maison-bureau E21  pour (1) jour</t>
  </si>
  <si>
    <t xml:space="preserve">Règlement E21 du solde de tout compte + indemnité de fin de contrat et congé payé </t>
  </si>
  <si>
    <t>17/8/GALR47TU</t>
  </si>
  <si>
    <t>17/8/GALR48 Ps</t>
  </si>
  <si>
    <t>Somme de Montant dépensé</t>
  </si>
  <si>
    <t>Étiquettes de lignes</t>
  </si>
  <si>
    <t>Total général</t>
  </si>
  <si>
    <t>Étiquettes de colonnes</t>
  </si>
  <si>
    <t>(vide)</t>
  </si>
  <si>
    <t>Frais de carburant agent interpol</t>
  </si>
  <si>
    <t>Bonus agent Eaux et forets</t>
  </si>
  <si>
    <t>Frais de transport agent eaux et forets</t>
  </si>
  <si>
    <t>Dinner du   trafiquant après operation peaux de panthère conakry</t>
  </si>
  <si>
    <t>Food allowance du trafiquant</t>
  </si>
  <si>
    <t>17/8/GALFR11TO</t>
  </si>
  <si>
    <t>PROJET: GALF</t>
  </si>
  <si>
    <t>JOURNAL DE CAISSE  AOUT  2017</t>
  </si>
  <si>
    <t>DATE</t>
  </si>
  <si>
    <t>LIBELLE</t>
  </si>
  <si>
    <t>ENTREES</t>
  </si>
  <si>
    <t>SORTIES</t>
  </si>
  <si>
    <t>Repport solde au 31/07/2017</t>
  </si>
  <si>
    <t>Remboursement à E19 transport bureau-centre ville pour la recupération des ordinateurs en reparation</t>
  </si>
  <si>
    <t>Chèque 01346394  Approvisionnement de la caisse</t>
  </si>
  <si>
    <t>Remboursement Mamadou Alpha Diallo du transfert effectué à E17 en mission à N'Zérékoré</t>
  </si>
  <si>
    <t xml:space="preserve">Frais de fonctionnement E19 pour la semaine </t>
  </si>
  <si>
    <t>Tamba</t>
  </si>
  <si>
    <t>Versement à Tamba Bonus media pour publication dans (2) journaux cas instruction sur le dossier Magnanga</t>
  </si>
  <si>
    <t>Frais taxi moto Tamba pour le depot de l'ordinateur à la reparation</t>
  </si>
  <si>
    <t>versement à E19 pour les frais de mission d'enquête à N'Zérékoré</t>
  </si>
  <si>
    <t>Versement à E1 pour les frais  d'enquête à Coyah</t>
  </si>
  <si>
    <t>Versement à E1 pour achat (15) litres de gasoil pour véh perso pour son fonctionnement de la semaine</t>
  </si>
  <si>
    <t>Paiment salaire Maïmouna août/17</t>
  </si>
  <si>
    <t>Versement à Tamba frais de reparation de l'ordinateur du Departement Media</t>
  </si>
  <si>
    <t>Versement à Tamba frais de fonctionnement pour la semaine</t>
  </si>
  <si>
    <t>Frais taxi moto Tamba pour la recuperation de l'ordinateur à la reparation</t>
  </si>
  <si>
    <t>Frais de fonctionnement Sessou pour la semaine</t>
  </si>
  <si>
    <t>Chèque 01346395  Approvisionnement de la caisse</t>
  </si>
  <si>
    <t>Transport E37 bureau-SIG Madina pour la recuperation de l'ordinateur de investigateurs après reparation</t>
  </si>
  <si>
    <t>Frais de fonctionnement E37 pour la semaine</t>
  </si>
  <si>
    <t>versement à Amadou Diallo mécanicien pour achat des pièces pour la moto yamaha AG 100 pour le bureau</t>
  </si>
  <si>
    <t>Remboursement à Mamadou Alpha Diallo le transfert/orange du 03/08/2017 à E17 en enquête à N'Zérékoré</t>
  </si>
  <si>
    <t>Transfert/orange money à Odette Kamano pour suivi jurique à Macenta cas pangolin</t>
  </si>
  <si>
    <t>Reçu de E1 pour reversement à la caisse reste argent pour enquête à boulbinet et à bonfi port</t>
  </si>
  <si>
    <t>Remboursement à E1 frais transport bureau-Gbessia port, Bonfi port et Landreya port pour enquête du  03/08/2017</t>
  </si>
  <si>
    <t>Transport Bureau-Enta, Bonfi port, Kaloum pour enquête</t>
  </si>
  <si>
    <t>Transport Bureau-Sonfonia,Kagbelen, Matoto et tannerie  pour enquête</t>
  </si>
  <si>
    <t>Frais taxi moto Aïssatou Sessou Bureau-centre ville (BPMG) pour retrait</t>
  </si>
  <si>
    <t>Chèque 01346396 Approvisionnement de caisse</t>
  </si>
  <si>
    <t>Remboursement à Mamadou Alpha Diallo le transfert/orange du 08/08/2017 à E19 en enquête à N'Zérékoré</t>
  </si>
  <si>
    <t>Versement à Tamba Bonus media  cas  évolution de l'instruction sur le dossier cas Magnaga</t>
  </si>
  <si>
    <t>Transport E17 Bureau-Kipé, Lambagny, Sonfonia, Coyah et Gbéssia pour enquête</t>
  </si>
  <si>
    <t>Taxi moto Bureau-Taouya (Agence EDG) paiement facture électicité</t>
  </si>
  <si>
    <t>Transport Sessou bureau-Kipé pour transfert/orange money à E37 prix de reparation de l'ordinateur des investigateurs</t>
  </si>
  <si>
    <t xml:space="preserve">Transfert à E37 pour paiement facture de reparation de l'ordinateur </t>
  </si>
  <si>
    <t>Frais transport pour pour recuperation de l'ordinateur à la reparation</t>
  </si>
  <si>
    <t>Versement à Tamba Bonus média cas abattage d'èspèces protégées à Macenta</t>
  </si>
  <si>
    <t>Reçu de E1 pour reversement à la caisse reste argent pour enquête à Coyah</t>
  </si>
  <si>
    <t>Frais de fonctionnement Castro pour la semaine</t>
  </si>
  <si>
    <t>Versement à E1 frais de mission pour enquête à Kindia</t>
  </si>
  <si>
    <t>Frais de fonctionnement Odette pour la semaine</t>
  </si>
  <si>
    <t>Taxi moto bureau-centre (Interpool) pour la vérification de la sortie de la requisition</t>
  </si>
  <si>
    <t>Transport E17 Bureau-Dubréka (km5) pour enquête</t>
  </si>
  <si>
    <t>Chèque 01346397 Approvisionnement de caisse</t>
  </si>
  <si>
    <t>Frais de fonctionnement Tamba pourla semaine</t>
  </si>
  <si>
    <t>Versement à Ibrahima Bah mecanicien prix achat de pièce (dynamo) pour le groupe électrogène</t>
  </si>
  <si>
    <t>Frais de fonctionnement E17 pour la semaine</t>
  </si>
  <si>
    <t>Versement à Amadou Diallo mécanicien pour achat des pièces pour la moto yamaha AG 100 + frais main d'œuvre pourla reparation</t>
  </si>
  <si>
    <t>Taxi moto Sessou bureau-DNEF pour recuperation de la liste des espèces protegées</t>
  </si>
  <si>
    <t>Transport bureau-coyah pour enquête</t>
  </si>
  <si>
    <t>Versement à Castro pour achat de jus pour l'interview du recrutement des enqueteurs</t>
  </si>
  <si>
    <t>Versement à Castro pour achat de (10 l) d'essence pour le véhicule pour se rendre au lieu de l'interview du recrutement des enqueteurs</t>
  </si>
  <si>
    <t>Reç de Odette reversement à la caisse resta argent de la mission de suivi juridique du cas de pangolin à Macenta</t>
  </si>
  <si>
    <t>Reçu de Castro reversement à la caisse reste argent pour achat de jus pour l'interview du recrutement des enqueteurs</t>
  </si>
  <si>
    <t>Remboursement à Mamadou Alpha Diallo du transfert/orange du (14 août 2017) à E19 en enquête à N'zérékoré</t>
  </si>
  <si>
    <t>Frais de fonctionnement E37 pour la semaine (4) jours</t>
  </si>
  <si>
    <t>Transport bureau-centre ville (Kaloum) pour enquête</t>
  </si>
  <si>
    <t>Versement à E17  trust building pour la rencontre d'une cible</t>
  </si>
  <si>
    <t>Transport Bureau-SIG Madina pour dépôt d'ordinateur pour la reparation (dep. Média)</t>
  </si>
  <si>
    <t>Taxi moto Sessou bureau-SIG Madina pour le dépôt de l'ordinateur (dep Investigation)  pour la reparation</t>
  </si>
  <si>
    <t>Remboursement à E21 surplus des dépenses de la mission d'enquête à Télimélé, Sangarédi, Boké, labé et Mali yéberin</t>
  </si>
  <si>
    <t>Remboursement à E37 surplus des dépenses de la mission d'enquête à Faranah, Kissidougou, Guéckédou et Kankan</t>
  </si>
  <si>
    <t>Versementà Tamba bonus média cas Macenta pour abattage d'espèces protégées</t>
  </si>
  <si>
    <t xml:space="preserve">Remboursement 100% à Castro les frais médicaux </t>
  </si>
  <si>
    <t>Remboursement à E37 surplus des dépenses de la mission d'enquête à Télimélé, Sangarédi, Boké, labé et Mali yéberin</t>
  </si>
  <si>
    <t>Frais de fonctionnement Sessou pour la semaine (4) jours</t>
  </si>
  <si>
    <t>Versement à Amadou Diallo mécanicien pour achat de pneu arrière + duplexe, sonnerie, ceplette et main d'œuvre reparation de la moto yamaha AG100 pour le bureau</t>
  </si>
  <si>
    <t>Transport E17 bureau-velle vue pour la rencontre d'une cible</t>
  </si>
  <si>
    <t>Remboursement à E37 frais plastification de la carte grise de la moto yamaha AG 1000 du bureua</t>
  </si>
  <si>
    <t>Versement à Tamba bonus media cas Macenta abattaged'espèce protégée</t>
  </si>
  <si>
    <t>Versement à E19 frais de mission qu'enquête à Dabola, Kankan et Siguiri</t>
  </si>
  <si>
    <t>Transport bureau-Matam (au Cadac) pour recuperation de la carte grise de la moto yamaha AG 100 du bureau</t>
  </si>
  <si>
    <t>Frais de fonctionnement pour (3) jours</t>
  </si>
  <si>
    <t>Reçu de E37 pour reversement reste argent pour frais de transport bureau-cadac pour la carte grise, renouvellement de la plaque de la moto yamaha AG100du bureau</t>
  </si>
  <si>
    <t>Transport bureau-sonfonia,Enta, Matoto  pour enquête</t>
  </si>
  <si>
    <t>Taxi moto E37 bureau-centre ville  pour dépot de la lettre pour les salaires du mois d'août/17</t>
  </si>
  <si>
    <t>Versement à Amadou Diallo mécanicien pour achat de roulement, trado de frein + frais lavage de la moto yamaha AG100</t>
  </si>
  <si>
    <t>Versement à Amadou Diallo mécanicien pour achat d'un casque de protectionpour la moto yamaha AG100</t>
  </si>
  <si>
    <t>Frais taxi moto Saidou bureau-restaurant passio pour assister à la réunion de Combo</t>
  </si>
  <si>
    <t>Transport bureau-Lambagny (Radio soleil FM) pour une émission cas Macenta Magnanga</t>
  </si>
  <si>
    <t>Chèque 1346401 Approvisionnement de la caisse</t>
  </si>
  <si>
    <t>Chèque 1346402 Approvisionnement de la caisse</t>
  </si>
  <si>
    <t>Remboursement à Mamadou alpha Diallo transfert/orange money  du 18/08/2017 à E1 en enquête à Kindia</t>
  </si>
  <si>
    <t>Remboursement à Mamadou alpha Diallo transfert/orange money à Saidou pour les dépenses du bureau le 18/08/2017</t>
  </si>
  <si>
    <t>Remboursement à Mamadou alpha Diallo transfert/orange money à E1 en enquête à Kindia</t>
  </si>
  <si>
    <t>Transport E17 bureau-centre ville (kaloum), Madina pour enquête</t>
  </si>
  <si>
    <t>Transport E17 bureau-centre ville, tannerie, Enta pour enquête</t>
  </si>
  <si>
    <t>Versement à Tamba bonus media cas verdict braconnier à Macenta abattaged'espèce protégée</t>
  </si>
  <si>
    <t>Frais/orange money au conservateur du PNHN pour l'acaht des aliments pour les oiseaux</t>
  </si>
  <si>
    <t>Transport E17 bureau-hopital Chino-guinéens pour prospection du site pour l'opération peau de panthère à Conakry</t>
  </si>
  <si>
    <t>Versement à E19 pour opération peau de phantère à Conakry</t>
  </si>
  <si>
    <t>Versement à Sessou pour opération peau de phantère à Conakry</t>
  </si>
  <si>
    <t>Remboursement à Saidou frais de taxi moto pour l'extration de E19 du centre à domicile</t>
  </si>
  <si>
    <t>Versement à Tamba pour achat de la carte mémoire du Goppro</t>
  </si>
  <si>
    <t>Transport E17 bureau-Sonfonia, Enta, Coyah, Gbéssia pour enquête</t>
  </si>
  <si>
    <t>Versement à Tamba bonus media presss écrite et radio (cas verdict  braconnier Macenta)</t>
  </si>
  <si>
    <t>Chèque 1346403 Approvisionnement de la caisse</t>
  </si>
  <si>
    <t>Chèque 1346405 Approvisionnement de la caisse</t>
  </si>
  <si>
    <t>Paiement salaire Aïssatou Sessou  Aoû/17</t>
  </si>
  <si>
    <t>Versement à Odette frais de deferement du trafiquant de peau de panthère à Conakry</t>
  </si>
  <si>
    <t>Transfert/orange money à E1 en enquête à Kindia</t>
  </si>
  <si>
    <t>Achat de dijoncteur pour le forage</t>
  </si>
  <si>
    <t>TOTAL ENTREES / SORTIES</t>
  </si>
  <si>
    <t>SOLDE  AU 31 /08 /17</t>
  </si>
  <si>
    <t>Somme de SORTIES</t>
  </si>
  <si>
    <t>NOM</t>
  </si>
  <si>
    <t>Département</t>
  </si>
  <si>
    <t>Total reçu</t>
  </si>
  <si>
    <t>Total dépensé</t>
  </si>
  <si>
    <t>Virement interne</t>
  </si>
  <si>
    <t>Total Retrait cash</t>
  </si>
  <si>
    <t>Fonds Exterieur pour le projet</t>
  </si>
  <si>
    <t>Total reversé</t>
  </si>
  <si>
    <t>TOTAL CAISSE</t>
  </si>
  <si>
    <t>BPMG-21201914701-11</t>
  </si>
  <si>
    <t>GNF</t>
  </si>
  <si>
    <t>BPMG-21201914703-11</t>
  </si>
  <si>
    <t>USD</t>
  </si>
  <si>
    <t>TOTAL BANQUES</t>
  </si>
  <si>
    <t xml:space="preserve">TOTAL </t>
  </si>
  <si>
    <t>Cash book</t>
  </si>
  <si>
    <t>Solde comptable au 01/07/2017</t>
  </si>
  <si>
    <t>Mouvements mensuels</t>
  </si>
  <si>
    <t>Solde comptable au 31/07/2017</t>
  </si>
  <si>
    <t>caisse</t>
  </si>
  <si>
    <t>Reçu du bailleur</t>
  </si>
  <si>
    <t>banque</t>
  </si>
  <si>
    <t>Dépensé</t>
  </si>
  <si>
    <t>Avances</t>
  </si>
  <si>
    <t xml:space="preserve">Avances </t>
  </si>
  <si>
    <t>total</t>
  </si>
  <si>
    <t>Comptabilité</t>
  </si>
  <si>
    <t>Réel</t>
  </si>
  <si>
    <t>Difference</t>
  </si>
  <si>
    <t>Solde au 01/08/17</t>
  </si>
  <si>
    <t>Balance au 31/08/17</t>
  </si>
  <si>
    <t>Transport Nzerékoré-Conakry</t>
  </si>
  <si>
    <t>Transport bureau-centre ville pour la recupération des ordinateurs en reparation</t>
  </si>
  <si>
    <t>17/8/GALFRC</t>
  </si>
  <si>
    <t>Transfert de credit orange  pour appel téléphonique pour enquête</t>
  </si>
  <si>
    <t>Reçu de E19 reversement reste argent enquête à Fria</t>
  </si>
  <si>
    <t>Transport Bureau-centre ville pour la recupération des journaux</t>
  </si>
  <si>
    <t>Transport Bureau-centre ville pour achat de la carte mémoire pour goppro</t>
  </si>
  <si>
    <t>Reçu de Castro reversement à la caisse reste argent pour achat de produits</t>
  </si>
  <si>
    <t>Food allowance équipe d'opération</t>
  </si>
  <si>
    <t>Achat carte de recharge à E17  pour enquête</t>
  </si>
  <si>
    <t>Taxi moto SaidouRestaurant  bureau-Passio pour assister à la réunion de Combo</t>
  </si>
  <si>
    <t>Versement à Saidou reste argent E19 enquête à Fria</t>
  </si>
  <si>
    <t>JOURNAL BANQUE  GNF AOUT  2017</t>
  </si>
  <si>
    <t>N°</t>
  </si>
  <si>
    <t>REPORT SOLDE DU 31/07/2017</t>
  </si>
  <si>
    <t>Chèque  01346394 Approvisionnement de la caisse</t>
  </si>
  <si>
    <t>Arbitrage de (10 000 USD X 8 958)</t>
  </si>
  <si>
    <t>08/82017</t>
  </si>
  <si>
    <t>Chèque  01346395 Approvisionnement de la caisse</t>
  </si>
  <si>
    <t>Chèque  01346396 Approvisionnement de la caisse</t>
  </si>
  <si>
    <t>Chèque  01346397 Approvisionnement de la caisse</t>
  </si>
  <si>
    <t>Chèque  01346398   Paiement RTS Juillet</t>
  </si>
  <si>
    <t>Certification  Chèque  01346398 Paiement RTS Juillet</t>
  </si>
  <si>
    <t>Chèque  01346399  Approvisionnement de la caisse</t>
  </si>
  <si>
    <t>Virement salaire personnel Août/17</t>
  </si>
  <si>
    <t>Chèque  01346400 Salaire Comptable Août/17</t>
  </si>
  <si>
    <t>Chèque  01346401 Approvisionnement de la caisse</t>
  </si>
  <si>
    <t>Chèque  01346402 Approvisionnement de la caisse</t>
  </si>
  <si>
    <t>Chèque  01346403 Approvisionnement de la caisse</t>
  </si>
  <si>
    <t>Chèque  01346405 Approvisionnement de la caisse</t>
  </si>
  <si>
    <t>JOURNAL BANQUE USD  AOUT  2017</t>
  </si>
  <si>
    <t>REPORT SOLDE 31/07/2017</t>
  </si>
  <si>
    <t>Virement sur le compte GALF/EAGLE</t>
  </si>
  <si>
    <t>Frais de Virement sur compte GALF prélévé par la banque</t>
  </si>
  <si>
    <t>Arbitrage pour approvisionnement compte GNF</t>
  </si>
  <si>
    <t>Commission manipulation de compte</t>
  </si>
  <si>
    <t>SOLDE AU  31/08/17</t>
  </si>
  <si>
    <t>Frais de Virement sur compte GALF prélévé par la BPMG</t>
  </si>
  <si>
    <t>Arbitrage de (10 000 USD X 8 996)</t>
  </si>
  <si>
    <t xml:space="preserve">Frai demande d'extrait de compte </t>
  </si>
  <si>
    <t>Facture service WEB</t>
  </si>
  <si>
    <t>Commission manupulation de compta</t>
  </si>
  <si>
    <t>SOLDE AU 31 /08/17</t>
  </si>
  <si>
    <t xml:space="preserve">Frais demande extrait de compte </t>
  </si>
  <si>
    <t>Reçu de Saidou pour reversement reste argent pour différentes dépenses</t>
  </si>
  <si>
    <t>WILDCAT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</si>
</sst>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d\-mmm\-yy"/>
    <numFmt numFmtId="165" formatCode="_(* #,##0.00_);_(* \(#,##0.00\);_(* &quot;-&quot;??_);_(@_)"/>
    <numFmt numFmtId="166" formatCode="_-* #,##0\ _€_-;\-* #,##0\ _€_-;_-* &quot;-&quot;??\ _€_-;_-@_-"/>
    <numFmt numFmtId="167" formatCode="#,##0_ ;\-#,##0\ "/>
    <numFmt numFmtId="168" formatCode="_-* #,##0.0\ _€_-;\-* #,##0.0\ _€_-;_-* &quot;-&quot;??\ _€_-;_-@_-"/>
    <numFmt numFmtId="169" formatCode="#,##0.00\ _A_r"/>
    <numFmt numFmtId="170" formatCode="#,##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sz val="10"/>
      <name val="Arial"/>
      <family val="2"/>
    </font>
    <font>
      <sz val="11"/>
      <name val="Calibri"/>
      <family val="2"/>
      <scheme val="minor"/>
    </font>
    <font>
      <sz val="11"/>
      <color rgb="FF002060"/>
      <name val="Calibri"/>
      <family val="2"/>
      <scheme val="minor"/>
    </font>
    <font>
      <sz val="12"/>
      <color theme="1"/>
      <name val="Calibri"/>
      <family val="2"/>
      <scheme val="minor"/>
    </font>
    <font>
      <sz val="10"/>
      <color theme="1"/>
      <name val="Calibri"/>
      <family val="2"/>
      <scheme val="minor"/>
    </font>
    <font>
      <sz val="12"/>
      <name val="Calibri"/>
      <family val="2"/>
      <scheme val="minor"/>
    </font>
    <font>
      <b/>
      <sz val="10"/>
      <name val="Arial"/>
      <family val="2"/>
    </font>
    <font>
      <sz val="12"/>
      <name val="Arial"/>
      <family val="2"/>
    </font>
    <font>
      <b/>
      <sz val="12"/>
      <name val="Arial"/>
      <family val="2"/>
    </font>
    <font>
      <b/>
      <sz val="10"/>
      <name val="Calibri"/>
      <family val="2"/>
      <scheme val="minor"/>
    </font>
    <font>
      <b/>
      <sz val="10"/>
      <color theme="1"/>
      <name val="Calibri"/>
      <family val="2"/>
      <scheme val="minor"/>
    </font>
    <font>
      <b/>
      <sz val="10"/>
      <color rgb="FFFF0000"/>
      <name val="Calibri"/>
      <family val="2"/>
      <scheme val="minor"/>
    </font>
    <font>
      <sz val="10"/>
      <name val="Calibri"/>
      <family val="2"/>
      <scheme val="minor"/>
    </font>
    <font>
      <sz val="10"/>
      <color rgb="FFFF0000"/>
      <name val="Calibri"/>
      <family val="2"/>
      <scheme val="minor"/>
    </font>
    <font>
      <b/>
      <sz val="11"/>
      <name val="Calibri"/>
      <family val="2"/>
      <scheme val="minor"/>
    </font>
  </fonts>
  <fills count="14">
    <fill>
      <patternFill patternType="none"/>
    </fill>
    <fill>
      <patternFill patternType="gray125"/>
    </fill>
    <fill>
      <patternFill patternType="solid">
        <fgColor theme="7" tint="0.39997558519241921"/>
        <bgColor indexed="64"/>
      </patternFill>
    </fill>
    <fill>
      <patternFill patternType="solid">
        <fgColor theme="0"/>
        <bgColor indexed="64"/>
      </patternFill>
    </fill>
    <fill>
      <patternFill patternType="solid">
        <fgColor rgb="FF00B0F0"/>
        <bgColor indexed="64"/>
      </patternFill>
    </fill>
    <fill>
      <patternFill patternType="solid">
        <fgColor theme="5" tint="0.39997558519241921"/>
        <bgColor indexed="64"/>
      </patternFill>
    </fill>
    <fill>
      <patternFill patternType="solid">
        <fgColor indexed="43"/>
        <bgColor indexed="64"/>
      </patternFill>
    </fill>
    <fill>
      <patternFill patternType="solid">
        <fgColor theme="7" tint="0.59999389629810485"/>
        <bgColor indexed="64"/>
      </patternFill>
    </fill>
    <fill>
      <patternFill patternType="solid">
        <fgColor rgb="FF81FFE7"/>
        <bgColor indexed="64"/>
      </patternFill>
    </fill>
    <fill>
      <patternFill patternType="solid">
        <fgColor rgb="FF89F7BD"/>
        <bgColor indexed="64"/>
      </patternFill>
    </fill>
    <fill>
      <patternFill patternType="solid">
        <fgColor rgb="FFF8FEBA"/>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8"/>
      </right>
      <top/>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diagonal/>
    </border>
    <border>
      <left style="thin">
        <color indexed="64"/>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right style="thin">
        <color indexed="64"/>
      </right>
      <top style="thin">
        <color indexed="64"/>
      </top>
      <bottom/>
      <diagonal/>
    </border>
    <border>
      <left style="thin">
        <color indexed="64"/>
      </left>
      <right style="thin">
        <color indexed="8"/>
      </right>
      <top style="thin">
        <color indexed="64"/>
      </top>
      <bottom/>
      <diagonal/>
    </border>
    <border>
      <left/>
      <right style="thin">
        <color indexed="8"/>
      </right>
      <top style="thin">
        <color indexed="8"/>
      </top>
      <bottom/>
      <diagonal/>
    </border>
    <border>
      <left style="thin">
        <color indexed="8"/>
      </left>
      <right style="thin">
        <color indexed="64"/>
      </right>
      <top style="thin">
        <color indexed="8"/>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thin">
        <color indexed="8"/>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bottom style="hair">
        <color indexed="8"/>
      </bottom>
      <diagonal/>
    </border>
    <border>
      <left style="thin">
        <color indexed="8"/>
      </left>
      <right/>
      <top/>
      <bottom style="hair">
        <color indexed="8"/>
      </bottom>
      <diagonal/>
    </border>
    <border>
      <left style="thin">
        <color indexed="8"/>
      </left>
      <right/>
      <top style="hair">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top style="hair">
        <color indexed="8"/>
      </top>
      <bottom style="hair">
        <color indexed="8"/>
      </bottom>
      <diagonal/>
    </border>
  </borders>
  <cellStyleXfs count="5">
    <xf numFmtId="0" fontId="0"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cellStyleXfs>
  <cellXfs count="233">
    <xf numFmtId="0" fontId="0" fillId="0" borderId="0" xfId="0"/>
    <xf numFmtId="0" fontId="4" fillId="0" borderId="1" xfId="2" applyFont="1" applyFill="1" applyBorder="1" applyAlignment="1">
      <alignment horizontal="left"/>
    </xf>
    <xf numFmtId="14" fontId="4" fillId="0" borderId="0" xfId="0" applyNumberFormat="1" applyFont="1" applyFill="1"/>
    <xf numFmtId="0" fontId="4" fillId="0" borderId="0" xfId="0" applyFont="1" applyFill="1"/>
    <xf numFmtId="3" fontId="4" fillId="0" borderId="0" xfId="0" applyNumberFormat="1" applyFont="1" applyFill="1" applyBorder="1"/>
    <xf numFmtId="0" fontId="4" fillId="0" borderId="0" xfId="0" applyFont="1" applyFill="1" applyAlignment="1">
      <alignment horizontal="left"/>
    </xf>
    <xf numFmtId="0" fontId="0" fillId="0" borderId="0" xfId="0" applyFill="1" applyAlignment="1">
      <alignment horizontal="left"/>
    </xf>
    <xf numFmtId="14" fontId="2" fillId="0" borderId="0" xfId="0" applyNumberFormat="1" applyFont="1" applyFill="1"/>
    <xf numFmtId="0" fontId="2" fillId="0" borderId="0" xfId="0" applyFont="1" applyFill="1"/>
    <xf numFmtId="14" fontId="0" fillId="0" borderId="0" xfId="0" applyNumberFormat="1" applyFill="1"/>
    <xf numFmtId="0" fontId="0" fillId="0" borderId="0" xfId="0" applyFill="1"/>
    <xf numFmtId="0" fontId="0" fillId="0" borderId="0" xfId="0" applyFont="1" applyFill="1" applyAlignment="1">
      <alignment horizontal="left"/>
    </xf>
    <xf numFmtId="3" fontId="0" fillId="0" borderId="0" xfId="0" applyNumberFormat="1" applyFill="1"/>
    <xf numFmtId="0" fontId="0" fillId="0" borderId="0" xfId="0" applyFill="1" applyBorder="1"/>
    <xf numFmtId="0" fontId="4" fillId="0" borderId="0" xfId="0" applyFont="1" applyFill="1" applyBorder="1"/>
    <xf numFmtId="14" fontId="0" fillId="0" borderId="0" xfId="0" applyNumberFormat="1" applyFont="1" applyFill="1" applyBorder="1" applyAlignment="1"/>
    <xf numFmtId="0" fontId="0" fillId="0" borderId="0" xfId="0" applyFont="1" applyFill="1" applyBorder="1" applyAlignment="1">
      <alignment horizontal="left"/>
    </xf>
    <xf numFmtId="3" fontId="0" fillId="0" borderId="0" xfId="0" applyNumberFormat="1" applyFont="1" applyFill="1" applyBorder="1" applyAlignment="1">
      <alignment horizontal="right"/>
    </xf>
    <xf numFmtId="3" fontId="0" fillId="0" borderId="0" xfId="0" applyNumberFormat="1" applyFill="1" applyAlignment="1">
      <alignment horizontal="right"/>
    </xf>
    <xf numFmtId="14" fontId="5" fillId="0" borderId="0" xfId="0" applyNumberFormat="1" applyFont="1" applyFill="1"/>
    <xf numFmtId="3" fontId="2" fillId="0" borderId="0" xfId="0" applyNumberFormat="1" applyFont="1" applyFill="1"/>
    <xf numFmtId="0" fontId="0" fillId="0" borderId="0" xfId="0" applyFill="1" applyBorder="1" applyAlignment="1">
      <alignment horizontal="left"/>
    </xf>
    <xf numFmtId="1" fontId="0" fillId="0" borderId="0" xfId="0" applyNumberFormat="1" applyFill="1" applyAlignment="1">
      <alignment horizontal="right"/>
    </xf>
    <xf numFmtId="14" fontId="0" fillId="0" borderId="0" xfId="0" applyNumberFormat="1" applyFont="1" applyFill="1" applyBorder="1" applyAlignment="1">
      <alignment horizontal="left"/>
    </xf>
    <xf numFmtId="0" fontId="4" fillId="0" borderId="0" xfId="0" applyFont="1"/>
    <xf numFmtId="0" fontId="4" fillId="0" borderId="0" xfId="0" applyFont="1" applyFill="1" applyBorder="1" applyAlignment="1">
      <alignment horizontal="left"/>
    </xf>
    <xf numFmtId="0" fontId="6" fillId="0" borderId="4" xfId="0" applyFont="1" applyFill="1" applyBorder="1" applyAlignment="1">
      <alignment horizontal="left"/>
    </xf>
    <xf numFmtId="0" fontId="6" fillId="0" borderId="5" xfId="0" applyFont="1" applyFill="1" applyBorder="1" applyAlignment="1">
      <alignment horizontal="left"/>
    </xf>
    <xf numFmtId="14" fontId="4" fillId="0" borderId="0" xfId="0" applyNumberFormat="1" applyFont="1" applyFill="1" applyAlignment="1">
      <alignment horizontal="left"/>
    </xf>
    <xf numFmtId="14" fontId="4" fillId="0" borderId="0" xfId="0" applyNumberFormat="1" applyFont="1" applyFill="1" applyBorder="1" applyAlignment="1">
      <alignment horizontal="left"/>
    </xf>
    <xf numFmtId="3" fontId="4" fillId="0" borderId="0" xfId="0" applyNumberFormat="1" applyFont="1" applyFill="1" applyBorder="1" applyAlignment="1">
      <alignment horizontal="right"/>
    </xf>
    <xf numFmtId="3" fontId="4" fillId="0" borderId="0" xfId="0" applyNumberFormat="1" applyFont="1" applyFill="1"/>
    <xf numFmtId="0" fontId="4" fillId="0" borderId="3" xfId="0" applyFont="1" applyFill="1" applyBorder="1" applyAlignment="1">
      <alignment horizontal="left"/>
    </xf>
    <xf numFmtId="3" fontId="8" fillId="0" borderId="0" xfId="0" applyNumberFormat="1" applyFont="1" applyFill="1" applyBorder="1" applyAlignment="1">
      <alignment horizontal="right"/>
    </xf>
    <xf numFmtId="3" fontId="4" fillId="0" borderId="0" xfId="0" applyNumberFormat="1" applyFont="1" applyFill="1" applyAlignment="1">
      <alignment horizontal="right"/>
    </xf>
    <xf numFmtId="0" fontId="4" fillId="0" borderId="0" xfId="0" applyFont="1" applyFill="1" applyAlignment="1"/>
    <xf numFmtId="0" fontId="8" fillId="0" borderId="0" xfId="0" applyFont="1" applyFill="1" applyBorder="1" applyAlignment="1">
      <alignment horizontal="left"/>
    </xf>
    <xf numFmtId="14" fontId="4" fillId="0" borderId="6" xfId="0" applyNumberFormat="1" applyFont="1" applyFill="1" applyBorder="1" applyAlignment="1">
      <alignment horizontal="left"/>
    </xf>
    <xf numFmtId="0" fontId="6" fillId="0" borderId="7" xfId="0" applyFont="1" applyFill="1" applyBorder="1" applyAlignment="1">
      <alignment horizontal="left"/>
    </xf>
    <xf numFmtId="3" fontId="6" fillId="0" borderId="7" xfId="0" applyNumberFormat="1" applyFont="1" applyFill="1" applyBorder="1" applyAlignment="1">
      <alignment horizontal="right"/>
    </xf>
    <xf numFmtId="0" fontId="0" fillId="0" borderId="0" xfId="0" applyNumberFormat="1"/>
    <xf numFmtId="0" fontId="0" fillId="0" borderId="0" xfId="0" pivotButton="1"/>
    <xf numFmtId="0" fontId="0" fillId="0" borderId="0" xfId="0" applyAlignment="1">
      <alignment horizontal="left"/>
    </xf>
    <xf numFmtId="0" fontId="9" fillId="0" borderId="0" xfId="0" applyFont="1" applyBorder="1"/>
    <xf numFmtId="0" fontId="3" fillId="0" borderId="0" xfId="0" applyFont="1" applyBorder="1"/>
    <xf numFmtId="3" fontId="4" fillId="0" borderId="0" xfId="0" applyNumberFormat="1" applyFont="1" applyBorder="1"/>
    <xf numFmtId="0" fontId="9" fillId="6" borderId="9" xfId="0" applyFont="1" applyFill="1" applyBorder="1"/>
    <xf numFmtId="3" fontId="4" fillId="6" borderId="9" xfId="0" applyNumberFormat="1" applyFont="1" applyFill="1" applyBorder="1"/>
    <xf numFmtId="0" fontId="9" fillId="6" borderId="10" xfId="0" applyFont="1" applyFill="1" applyBorder="1" applyAlignment="1">
      <alignment horizontal="center"/>
    </xf>
    <xf numFmtId="3" fontId="4" fillId="6" borderId="11" xfId="0" applyNumberFormat="1" applyFont="1" applyFill="1" applyBorder="1" applyAlignment="1">
      <alignment horizontal="center"/>
    </xf>
    <xf numFmtId="3" fontId="4" fillId="6" borderId="10" xfId="0" applyNumberFormat="1" applyFont="1" applyFill="1" applyBorder="1" applyAlignment="1">
      <alignment horizontal="center"/>
    </xf>
    <xf numFmtId="0" fontId="10" fillId="2" borderId="1" xfId="0" applyFont="1" applyFill="1" applyBorder="1"/>
    <xf numFmtId="0" fontId="10" fillId="2" borderId="12" xfId="0" applyFont="1" applyFill="1" applyBorder="1"/>
    <xf numFmtId="3" fontId="0" fillId="2" borderId="0" xfId="0" applyNumberFormat="1" applyFill="1" applyAlignment="1">
      <alignment horizontal="center"/>
    </xf>
    <xf numFmtId="3" fontId="8" fillId="2" borderId="13" xfId="0" applyNumberFormat="1" applyFont="1" applyFill="1" applyBorder="1"/>
    <xf numFmtId="14" fontId="6" fillId="0" borderId="14" xfId="0" applyNumberFormat="1" applyFont="1" applyFill="1" applyBorder="1" applyAlignment="1">
      <alignment horizontal="left"/>
    </xf>
    <xf numFmtId="3" fontId="6" fillId="0" borderId="7" xfId="0" applyNumberFormat="1" applyFont="1" applyFill="1" applyBorder="1"/>
    <xf numFmtId="14" fontId="6" fillId="0" borderId="7" xfId="0" applyNumberFormat="1" applyFont="1" applyFill="1" applyBorder="1" applyAlignment="1">
      <alignment horizontal="left"/>
    </xf>
    <xf numFmtId="14" fontId="6" fillId="2" borderId="7" xfId="0" applyNumberFormat="1" applyFont="1" applyFill="1" applyBorder="1" applyAlignment="1">
      <alignment horizontal="left"/>
    </xf>
    <xf numFmtId="0" fontId="6" fillId="2" borderId="7" xfId="0" applyFont="1" applyFill="1" applyBorder="1" applyAlignment="1">
      <alignment horizontal="left"/>
    </xf>
    <xf numFmtId="3" fontId="6" fillId="2" borderId="7" xfId="0" applyNumberFormat="1" applyFont="1" applyFill="1" applyBorder="1"/>
    <xf numFmtId="3" fontId="6" fillId="2" borderId="7" xfId="0" applyNumberFormat="1" applyFont="1" applyFill="1" applyBorder="1" applyAlignment="1">
      <alignment horizontal="right"/>
    </xf>
    <xf numFmtId="3" fontId="6" fillId="0" borderId="9" xfId="0" applyNumberFormat="1" applyFont="1" applyFill="1" applyBorder="1"/>
    <xf numFmtId="3" fontId="6" fillId="0" borderId="9" xfId="0" applyNumberFormat="1" applyFont="1" applyFill="1" applyBorder="1" applyAlignment="1">
      <alignment horizontal="right"/>
    </xf>
    <xf numFmtId="0" fontId="6" fillId="0" borderId="6" xfId="0" applyFont="1" applyFill="1" applyBorder="1" applyAlignment="1">
      <alignment horizontal="left"/>
    </xf>
    <xf numFmtId="3" fontId="6" fillId="0" borderId="1" xfId="0" applyNumberFormat="1" applyFont="1" applyFill="1" applyBorder="1"/>
    <xf numFmtId="3" fontId="6" fillId="0" borderId="1" xfId="0" applyNumberFormat="1" applyFont="1" applyFill="1" applyBorder="1" applyAlignment="1">
      <alignment horizontal="right"/>
    </xf>
    <xf numFmtId="14" fontId="6" fillId="7" borderId="7" xfId="0" applyNumberFormat="1" applyFont="1" applyFill="1" applyBorder="1" applyAlignment="1">
      <alignment horizontal="left"/>
    </xf>
    <xf numFmtId="0" fontId="6" fillId="7" borderId="7" xfId="0" applyFont="1" applyFill="1" applyBorder="1" applyAlignment="1">
      <alignment horizontal="left"/>
    </xf>
    <xf numFmtId="3" fontId="6" fillId="7" borderId="14" xfId="0" applyNumberFormat="1" applyFont="1" applyFill="1" applyBorder="1"/>
    <xf numFmtId="3" fontId="6" fillId="7" borderId="14" xfId="0" applyNumberFormat="1" applyFont="1" applyFill="1" applyBorder="1" applyAlignment="1">
      <alignment horizontal="right"/>
    </xf>
    <xf numFmtId="3" fontId="6" fillId="0" borderId="14" xfId="0" applyNumberFormat="1" applyFont="1" applyFill="1" applyBorder="1"/>
    <xf numFmtId="3" fontId="6" fillId="0" borderId="14" xfId="0" applyNumberFormat="1" applyFont="1" applyFill="1" applyBorder="1" applyAlignment="1">
      <alignment horizontal="right"/>
    </xf>
    <xf numFmtId="11" fontId="6" fillId="0" borderId="7" xfId="0" applyNumberFormat="1" applyFont="1" applyFill="1" applyBorder="1" applyAlignment="1">
      <alignment horizontal="left"/>
    </xf>
    <xf numFmtId="11" fontId="6" fillId="2" borderId="7" xfId="0" applyNumberFormat="1" applyFont="1" applyFill="1" applyBorder="1" applyAlignment="1">
      <alignment horizontal="left"/>
    </xf>
    <xf numFmtId="0" fontId="6" fillId="0" borderId="7" xfId="0" applyFont="1" applyFill="1" applyBorder="1" applyAlignment="1">
      <alignment horizontal="left" wrapText="1"/>
    </xf>
    <xf numFmtId="3" fontId="6" fillId="7" borderId="7" xfId="0" applyNumberFormat="1" applyFont="1" applyFill="1" applyBorder="1"/>
    <xf numFmtId="3" fontId="6" fillId="7" borderId="7" xfId="0" applyNumberFormat="1" applyFont="1" applyFill="1" applyBorder="1" applyAlignment="1">
      <alignment horizontal="right"/>
    </xf>
    <xf numFmtId="14" fontId="6" fillId="0" borderId="6" xfId="0" applyNumberFormat="1" applyFont="1" applyFill="1" applyBorder="1" applyAlignment="1">
      <alignment horizontal="left"/>
    </xf>
    <xf numFmtId="14" fontId="6" fillId="0" borderId="1" xfId="0" applyNumberFormat="1" applyFont="1" applyFill="1" applyBorder="1" applyAlignment="1">
      <alignment horizontal="left"/>
    </xf>
    <xf numFmtId="0" fontId="6" fillId="0" borderId="4" xfId="0" applyFont="1" applyFill="1" applyBorder="1" applyAlignment="1">
      <alignment horizontal="left" wrapText="1"/>
    </xf>
    <xf numFmtId="14" fontId="6" fillId="7" borderId="6" xfId="0" applyNumberFormat="1" applyFont="1" applyFill="1" applyBorder="1" applyAlignment="1">
      <alignment horizontal="left"/>
    </xf>
    <xf numFmtId="14" fontId="6" fillId="7" borderId="14" xfId="0" applyNumberFormat="1" applyFont="1" applyFill="1" applyBorder="1" applyAlignment="1">
      <alignment horizontal="left"/>
    </xf>
    <xf numFmtId="14" fontId="6" fillId="2" borderId="6" xfId="0" applyNumberFormat="1" applyFont="1" applyFill="1" applyBorder="1" applyAlignment="1">
      <alignment horizontal="left"/>
    </xf>
    <xf numFmtId="0" fontId="8" fillId="0" borderId="15" xfId="0" applyFont="1" applyFill="1" applyBorder="1"/>
    <xf numFmtId="3" fontId="8" fillId="0" borderId="12" xfId="0" applyNumberFormat="1" applyFont="1" applyFill="1" applyBorder="1"/>
    <xf numFmtId="3" fontId="8" fillId="0" borderId="16" xfId="0" applyNumberFormat="1" applyFont="1" applyFill="1" applyBorder="1"/>
    <xf numFmtId="164" fontId="8" fillId="7" borderId="1" xfId="0" applyNumberFormat="1" applyFont="1" applyFill="1" applyBorder="1" applyAlignment="1">
      <alignment horizontal="left"/>
    </xf>
    <xf numFmtId="0" fontId="6" fillId="7" borderId="4" xfId="0" applyFont="1" applyFill="1" applyBorder="1" applyAlignment="1">
      <alignment horizontal="left"/>
    </xf>
    <xf numFmtId="164" fontId="8" fillId="0" borderId="1" xfId="0" applyNumberFormat="1" applyFont="1" applyFill="1" applyBorder="1" applyAlignment="1">
      <alignment horizontal="left"/>
    </xf>
    <xf numFmtId="164" fontId="8" fillId="2" borderId="1" xfId="0" applyNumberFormat="1" applyFont="1" applyFill="1" applyBorder="1" applyAlignment="1">
      <alignment horizontal="left"/>
    </xf>
    <xf numFmtId="0" fontId="6" fillId="0" borderId="17" xfId="0" applyFont="1" applyFill="1" applyBorder="1" applyAlignment="1">
      <alignment horizontal="left"/>
    </xf>
    <xf numFmtId="0" fontId="6" fillId="2" borderId="4" xfId="0" applyFont="1" applyFill="1" applyBorder="1" applyAlignment="1">
      <alignment horizontal="left"/>
    </xf>
    <xf numFmtId="3" fontId="6" fillId="0" borderId="1" xfId="0" applyNumberFormat="1" applyFont="1" applyBorder="1"/>
    <xf numFmtId="3" fontId="8" fillId="3" borderId="1" xfId="0" applyNumberFormat="1" applyFont="1" applyFill="1" applyBorder="1"/>
    <xf numFmtId="0" fontId="6" fillId="7" borderId="17" xfId="0" applyFont="1" applyFill="1" applyBorder="1" applyAlignment="1">
      <alignment horizontal="left"/>
    </xf>
    <xf numFmtId="3" fontId="6" fillId="0" borderId="8" xfId="0" applyNumberFormat="1" applyFont="1" applyFill="1" applyBorder="1"/>
    <xf numFmtId="0" fontId="6" fillId="0" borderId="1" xfId="0" applyFont="1" applyFill="1" applyBorder="1" applyAlignment="1">
      <alignment horizontal="left"/>
    </xf>
    <xf numFmtId="164" fontId="8" fillId="0" borderId="12" xfId="0" applyNumberFormat="1" applyFont="1" applyFill="1" applyBorder="1" applyAlignment="1">
      <alignment horizontal="left"/>
    </xf>
    <xf numFmtId="3" fontId="8" fillId="0" borderId="1" xfId="0" applyNumberFormat="1" applyFont="1" applyFill="1" applyBorder="1"/>
    <xf numFmtId="0" fontId="8" fillId="0" borderId="1" xfId="0" applyFont="1" applyFill="1" applyBorder="1"/>
    <xf numFmtId="14" fontId="6" fillId="0" borderId="9" xfId="0" applyNumberFormat="1" applyFont="1" applyFill="1" applyBorder="1" applyAlignment="1">
      <alignment horizontal="left"/>
    </xf>
    <xf numFmtId="14" fontId="6" fillId="0" borderId="18" xfId="0" applyNumberFormat="1" applyFont="1" applyFill="1" applyBorder="1" applyAlignment="1">
      <alignment horizontal="left"/>
    </xf>
    <xf numFmtId="0" fontId="8" fillId="0" borderId="19" xfId="0" applyFont="1" applyFill="1" applyBorder="1"/>
    <xf numFmtId="14" fontId="6" fillId="0" borderId="10" xfId="0" applyNumberFormat="1" applyFont="1" applyFill="1" applyBorder="1" applyAlignment="1">
      <alignment horizontal="left"/>
    </xf>
    <xf numFmtId="0" fontId="8" fillId="0" borderId="20" xfId="0" applyFont="1" applyFill="1" applyBorder="1"/>
    <xf numFmtId="164" fontId="8" fillId="0" borderId="21" xfId="0" applyNumberFormat="1" applyFont="1" applyFill="1" applyBorder="1" applyAlignment="1">
      <alignment horizontal="left"/>
    </xf>
    <xf numFmtId="0" fontId="6" fillId="0" borderId="22" xfId="0" applyFont="1" applyFill="1" applyBorder="1" applyAlignment="1">
      <alignment horizontal="left"/>
    </xf>
    <xf numFmtId="164" fontId="10" fillId="0" borderId="1" xfId="0" applyNumberFormat="1" applyFont="1" applyBorder="1" applyAlignment="1">
      <alignment horizontal="center"/>
    </xf>
    <xf numFmtId="0" fontId="11" fillId="0" borderId="1" xfId="0" applyFont="1" applyBorder="1" applyAlignment="1">
      <alignment horizontal="center"/>
    </xf>
    <xf numFmtId="3" fontId="8" fillId="0" borderId="1" xfId="0" applyNumberFormat="1" applyFont="1" applyBorder="1"/>
    <xf numFmtId="3" fontId="8" fillId="0" borderId="23" xfId="0" applyNumberFormat="1" applyFont="1" applyBorder="1"/>
    <xf numFmtId="0" fontId="10" fillId="0" borderId="0" xfId="0" applyFont="1" applyBorder="1"/>
    <xf numFmtId="0" fontId="10" fillId="0" borderId="14" xfId="0" applyFont="1" applyBorder="1" applyAlignment="1">
      <alignment horizontal="right"/>
    </xf>
    <xf numFmtId="3" fontId="8" fillId="0" borderId="14" xfId="0" applyNumberFormat="1" applyFont="1" applyBorder="1"/>
    <xf numFmtId="14" fontId="12" fillId="8" borderId="1" xfId="2" applyNumberFormat="1" applyFont="1" applyFill="1" applyBorder="1" applyAlignment="1">
      <alignment horizontal="center"/>
    </xf>
    <xf numFmtId="0" fontId="12" fillId="8" borderId="1" xfId="2" applyFont="1" applyFill="1" applyBorder="1" applyAlignment="1">
      <alignment horizontal="center"/>
    </xf>
    <xf numFmtId="0" fontId="12" fillId="8" borderId="1" xfId="2" applyFont="1" applyFill="1" applyBorder="1" applyAlignment="1">
      <alignment horizontal="center" wrapText="1"/>
    </xf>
    <xf numFmtId="165" fontId="13" fillId="0" borderId="1" xfId="0" applyNumberFormat="1" applyFont="1" applyBorder="1" applyAlignment="1">
      <alignment horizontal="left"/>
    </xf>
    <xf numFmtId="165" fontId="13" fillId="0" borderId="1" xfId="0" applyNumberFormat="1" applyFont="1" applyBorder="1"/>
    <xf numFmtId="166" fontId="12" fillId="9" borderId="1" xfId="3" applyNumberFormat="1" applyFont="1" applyFill="1" applyBorder="1"/>
    <xf numFmtId="43" fontId="12" fillId="9" borderId="1" xfId="3" applyNumberFormat="1" applyFont="1" applyFill="1" applyBorder="1"/>
    <xf numFmtId="166" fontId="12" fillId="0" borderId="1" xfId="3" applyNumberFormat="1" applyFont="1" applyFill="1" applyBorder="1"/>
    <xf numFmtId="165" fontId="12" fillId="0" borderId="1" xfId="0" applyNumberFormat="1" applyFont="1" applyBorder="1"/>
    <xf numFmtId="166" fontId="14" fillId="0" borderId="1" xfId="3" applyNumberFormat="1" applyFont="1" applyFill="1" applyBorder="1"/>
    <xf numFmtId="166" fontId="14" fillId="9" borderId="1" xfId="3" applyNumberFormat="1" applyFont="1" applyFill="1" applyBorder="1"/>
    <xf numFmtId="14" fontId="7" fillId="4" borderId="1" xfId="4" applyNumberFormat="1" applyFont="1" applyFill="1" applyBorder="1"/>
    <xf numFmtId="165" fontId="7" fillId="4" borderId="1" xfId="4" applyNumberFormat="1" applyFont="1" applyFill="1" applyBorder="1"/>
    <xf numFmtId="166" fontId="7" fillId="4" borderId="1" xfId="3" applyNumberFormat="1" applyFont="1" applyFill="1" applyBorder="1"/>
    <xf numFmtId="43" fontId="7" fillId="4" borderId="1" xfId="1" applyFont="1" applyFill="1" applyBorder="1"/>
    <xf numFmtId="166" fontId="12" fillId="4" borderId="1" xfId="3" applyNumberFormat="1" applyFont="1" applyFill="1" applyBorder="1"/>
    <xf numFmtId="14" fontId="15" fillId="10" borderId="24" xfId="4" applyNumberFormat="1" applyFont="1" applyFill="1" applyBorder="1"/>
    <xf numFmtId="14" fontId="15" fillId="10" borderId="2" xfId="4" applyNumberFormat="1" applyFont="1" applyFill="1" applyBorder="1"/>
    <xf numFmtId="166" fontId="15" fillId="10" borderId="2" xfId="3" applyNumberFormat="1" applyFont="1" applyFill="1" applyBorder="1"/>
    <xf numFmtId="3" fontId="15" fillId="10" borderId="2" xfId="1" applyNumberFormat="1" applyFont="1" applyFill="1" applyBorder="1" applyAlignment="1">
      <alignment horizontal="center"/>
    </xf>
    <xf numFmtId="43" fontId="15" fillId="11" borderId="1" xfId="3" applyNumberFormat="1" applyFont="1" applyFill="1" applyBorder="1"/>
    <xf numFmtId="14" fontId="7" fillId="10" borderId="25" xfId="4" applyNumberFormat="1" applyFont="1" applyFill="1" applyBorder="1"/>
    <xf numFmtId="166" fontId="7" fillId="10" borderId="0" xfId="3" applyNumberFormat="1" applyFont="1" applyFill="1" applyBorder="1" applyAlignment="1">
      <alignment horizontal="left"/>
    </xf>
    <xf numFmtId="43" fontId="7" fillId="10" borderId="0" xfId="1" applyFont="1" applyFill="1" applyBorder="1"/>
    <xf numFmtId="3" fontId="7" fillId="10" borderId="0" xfId="1" applyNumberFormat="1" applyFont="1" applyFill="1" applyBorder="1" applyAlignment="1">
      <alignment horizontal="center"/>
    </xf>
    <xf numFmtId="166" fontId="7" fillId="10" borderId="0" xfId="3" applyNumberFormat="1" applyFont="1" applyFill="1" applyBorder="1"/>
    <xf numFmtId="167" fontId="7" fillId="10" borderId="0" xfId="3" applyNumberFormat="1" applyFont="1" applyFill="1" applyBorder="1" applyAlignment="1">
      <alignment horizontal="center"/>
    </xf>
    <xf numFmtId="168" fontId="7" fillId="10" borderId="0" xfId="3" applyNumberFormat="1" applyFont="1" applyFill="1" applyBorder="1"/>
    <xf numFmtId="43" fontId="7" fillId="11" borderId="1" xfId="3" applyNumberFormat="1" applyFont="1" applyFill="1" applyBorder="1"/>
    <xf numFmtId="14" fontId="7" fillId="10" borderId="19" xfId="4" applyNumberFormat="1" applyFont="1" applyFill="1" applyBorder="1"/>
    <xf numFmtId="166" fontId="7" fillId="10" borderId="26" xfId="3" applyNumberFormat="1" applyFont="1" applyFill="1" applyBorder="1"/>
    <xf numFmtId="168" fontId="7" fillId="10" borderId="26" xfId="3" applyNumberFormat="1" applyFont="1" applyFill="1" applyBorder="1"/>
    <xf numFmtId="0" fontId="13" fillId="5" borderId="0" xfId="4" applyFont="1" applyFill="1"/>
    <xf numFmtId="166" fontId="12" fillId="0" borderId="0" xfId="3" applyNumberFormat="1" applyFont="1"/>
    <xf numFmtId="3" fontId="12" fillId="0" borderId="0" xfId="3" applyNumberFormat="1" applyFont="1" applyAlignment="1">
      <alignment horizontal="center"/>
    </xf>
    <xf numFmtId="43" fontId="12" fillId="0" borderId="0" xfId="3" applyNumberFormat="1" applyFont="1"/>
    <xf numFmtId="166" fontId="12" fillId="0" borderId="27" xfId="3" applyNumberFormat="1" applyFont="1" applyBorder="1"/>
    <xf numFmtId="169" fontId="13" fillId="0" borderId="28" xfId="4" applyNumberFormat="1" applyFont="1" applyBorder="1"/>
    <xf numFmtId="169" fontId="13" fillId="0" borderId="29" xfId="4" applyNumberFormat="1" applyFont="1" applyBorder="1"/>
    <xf numFmtId="166" fontId="7" fillId="10" borderId="29" xfId="3" applyNumberFormat="1" applyFont="1" applyFill="1" applyBorder="1"/>
    <xf numFmtId="166" fontId="7" fillId="10" borderId="30" xfId="3" applyNumberFormat="1" applyFont="1" applyFill="1" applyBorder="1"/>
    <xf numFmtId="0" fontId="7" fillId="0" borderId="0" xfId="0" applyFont="1"/>
    <xf numFmtId="166" fontId="7" fillId="0" borderId="0" xfId="0" applyNumberFormat="1" applyFont="1"/>
    <xf numFmtId="166" fontId="13" fillId="0" borderId="1" xfId="1" applyNumberFormat="1" applyFont="1" applyBorder="1"/>
    <xf numFmtId="166" fontId="7" fillId="0" borderId="1" xfId="1" applyNumberFormat="1" applyFont="1" applyBorder="1"/>
    <xf numFmtId="166" fontId="16" fillId="0" borderId="1" xfId="1" applyNumberFormat="1" applyFont="1" applyBorder="1"/>
    <xf numFmtId="166" fontId="7" fillId="0" borderId="0" xfId="1" applyNumberFormat="1" applyFont="1"/>
    <xf numFmtId="166" fontId="7" fillId="0" borderId="24" xfId="1" applyNumberFormat="1" applyFont="1" applyBorder="1"/>
    <xf numFmtId="166" fontId="7" fillId="0" borderId="15" xfId="1" applyNumberFormat="1" applyFont="1" applyBorder="1"/>
    <xf numFmtId="166" fontId="7" fillId="0" borderId="0" xfId="1" applyNumberFormat="1" applyFont="1" applyBorder="1"/>
    <xf numFmtId="43" fontId="7" fillId="0" borderId="0" xfId="0" applyNumberFormat="1" applyFont="1"/>
    <xf numFmtId="166" fontId="7" fillId="0" borderId="25" xfId="1" applyNumberFormat="1" applyFont="1" applyBorder="1"/>
    <xf numFmtId="166" fontId="16" fillId="0" borderId="31" xfId="1" applyNumberFormat="1" applyFont="1" applyBorder="1"/>
    <xf numFmtId="166" fontId="7" fillId="0" borderId="31" xfId="1" applyNumberFormat="1" applyFont="1" applyBorder="1"/>
    <xf numFmtId="166" fontId="7" fillId="0" borderId="19" xfId="1" applyNumberFormat="1" applyFont="1" applyBorder="1"/>
    <xf numFmtId="166" fontId="7" fillId="0" borderId="32" xfId="1" applyNumberFormat="1" applyFont="1" applyBorder="1"/>
    <xf numFmtId="43" fontId="7" fillId="0" borderId="0" xfId="1" applyFont="1"/>
    <xf numFmtId="166" fontId="16" fillId="0" borderId="0" xfId="1" applyNumberFormat="1" applyFont="1"/>
    <xf numFmtId="166" fontId="0" fillId="0" borderId="0" xfId="0" applyNumberFormat="1"/>
    <xf numFmtId="0" fontId="4" fillId="0" borderId="0" xfId="2" applyFont="1" applyFill="1" applyBorder="1" applyAlignment="1">
      <alignment horizontal="left"/>
    </xf>
    <xf numFmtId="14" fontId="4" fillId="0" borderId="12" xfId="2" applyNumberFormat="1" applyFont="1" applyFill="1" applyBorder="1" applyAlignment="1">
      <alignment horizontal="left" wrapText="1"/>
    </xf>
    <xf numFmtId="0" fontId="4" fillId="0" borderId="12" xfId="2" applyFont="1" applyFill="1" applyBorder="1" applyAlignment="1">
      <alignment horizontal="left"/>
    </xf>
    <xf numFmtId="3" fontId="4" fillId="0" borderId="12" xfId="1" applyNumberFormat="1" applyFont="1" applyFill="1" applyBorder="1" applyAlignment="1">
      <alignment horizontal="right" vertical="center" wrapText="1"/>
    </xf>
    <xf numFmtId="3" fontId="4" fillId="0" borderId="0" xfId="1" applyNumberFormat="1" applyFont="1" applyFill="1" applyBorder="1" applyAlignment="1">
      <alignment horizontal="right" vertical="center" wrapText="1"/>
    </xf>
    <xf numFmtId="14" fontId="6" fillId="12" borderId="6" xfId="0" applyNumberFormat="1" applyFont="1" applyFill="1" applyBorder="1" applyAlignment="1">
      <alignment horizontal="left"/>
    </xf>
    <xf numFmtId="164" fontId="8" fillId="12" borderId="1" xfId="0" applyNumberFormat="1" applyFont="1" applyFill="1" applyBorder="1" applyAlignment="1">
      <alignment horizontal="left"/>
    </xf>
    <xf numFmtId="0" fontId="6" fillId="12" borderId="0" xfId="0" applyFont="1" applyFill="1" applyBorder="1" applyAlignment="1">
      <alignment horizontal="left"/>
    </xf>
    <xf numFmtId="3" fontId="6" fillId="12" borderId="0" xfId="0" applyNumberFormat="1" applyFont="1" applyFill="1" applyBorder="1"/>
    <xf numFmtId="3" fontId="6" fillId="12" borderId="0" xfId="0" applyNumberFormat="1" applyFont="1" applyFill="1" applyBorder="1" applyAlignment="1">
      <alignment horizontal="right"/>
    </xf>
    <xf numFmtId="14" fontId="6" fillId="13" borderId="6" xfId="0" applyNumberFormat="1" applyFont="1" applyFill="1" applyBorder="1" applyAlignment="1">
      <alignment horizontal="left"/>
    </xf>
    <xf numFmtId="164" fontId="8" fillId="13" borderId="1" xfId="0" applyNumberFormat="1" applyFont="1" applyFill="1" applyBorder="1" applyAlignment="1">
      <alignment horizontal="left"/>
    </xf>
    <xf numFmtId="0" fontId="6" fillId="13" borderId="0" xfId="0" applyFont="1" applyFill="1" applyBorder="1" applyAlignment="1">
      <alignment horizontal="left"/>
    </xf>
    <xf numFmtId="3" fontId="6" fillId="13" borderId="7" xfId="0" applyNumberFormat="1" applyFont="1" applyFill="1" applyBorder="1"/>
    <xf numFmtId="3" fontId="6" fillId="13" borderId="7" xfId="0" applyNumberFormat="1" applyFont="1" applyFill="1" applyBorder="1" applyAlignment="1">
      <alignment horizontal="right"/>
    </xf>
    <xf numFmtId="0" fontId="6" fillId="0" borderId="0" xfId="0" applyFont="1" applyFill="1" applyBorder="1" applyAlignment="1">
      <alignment horizontal="left"/>
    </xf>
    <xf numFmtId="0" fontId="0" fillId="0" borderId="0" xfId="0" applyFont="1" applyBorder="1"/>
    <xf numFmtId="0" fontId="9" fillId="0" borderId="0" xfId="0" applyFont="1" applyBorder="1" applyAlignment="1">
      <alignment horizontal="left"/>
    </xf>
    <xf numFmtId="0" fontId="9" fillId="6" borderId="10" xfId="0" applyFont="1" applyFill="1" applyBorder="1"/>
    <xf numFmtId="0" fontId="9" fillId="6" borderId="14" xfId="0" applyFont="1" applyFill="1" applyBorder="1"/>
    <xf numFmtId="3" fontId="4" fillId="6" borderId="14" xfId="0" applyNumberFormat="1" applyFont="1" applyFill="1" applyBorder="1"/>
    <xf numFmtId="0" fontId="3" fillId="0" borderId="1" xfId="0" applyFont="1" applyBorder="1"/>
    <xf numFmtId="164" fontId="3" fillId="0" borderId="1" xfId="0" applyNumberFormat="1" applyFont="1" applyBorder="1" applyAlignment="1">
      <alignment horizontal="center"/>
    </xf>
    <xf numFmtId="0" fontId="3" fillId="3" borderId="1" xfId="0" applyFont="1" applyFill="1" applyBorder="1" applyAlignment="1">
      <alignment horizontal="left"/>
    </xf>
    <xf numFmtId="3" fontId="0" fillId="0" borderId="0" xfId="0" applyNumberFormat="1"/>
    <xf numFmtId="3" fontId="4" fillId="3" borderId="1" xfId="0" applyNumberFormat="1" applyFont="1" applyFill="1" applyBorder="1"/>
    <xf numFmtId="1" fontId="3" fillId="0" borderId="33" xfId="0" applyNumberFormat="1" applyFont="1" applyBorder="1" applyAlignment="1">
      <alignment horizontal="center"/>
    </xf>
    <xf numFmtId="0" fontId="0" fillId="0" borderId="7" xfId="0" applyFill="1" applyBorder="1" applyAlignment="1">
      <alignment horizontal="left"/>
    </xf>
    <xf numFmtId="4" fontId="4" fillId="3" borderId="1" xfId="0" applyNumberFormat="1" applyFont="1" applyFill="1" applyBorder="1"/>
    <xf numFmtId="0" fontId="0" fillId="0" borderId="6" xfId="0" applyFill="1" applyBorder="1" applyAlignment="1">
      <alignment horizontal="left"/>
    </xf>
    <xf numFmtId="3" fontId="0" fillId="0" borderId="14" xfId="0" applyNumberFormat="1" applyFill="1" applyBorder="1"/>
    <xf numFmtId="3" fontId="0" fillId="0" borderId="14" xfId="0" applyNumberFormat="1" applyFill="1" applyBorder="1" applyAlignment="1">
      <alignment horizontal="right"/>
    </xf>
    <xf numFmtId="3" fontId="0" fillId="0" borderId="9" xfId="0" applyNumberFormat="1" applyFill="1" applyBorder="1"/>
    <xf numFmtId="3" fontId="0" fillId="0" borderId="9" xfId="0" applyNumberFormat="1" applyFill="1" applyBorder="1" applyAlignment="1">
      <alignment horizontal="right"/>
    </xf>
    <xf numFmtId="3" fontId="0" fillId="0" borderId="1" xfId="0" applyNumberFormat="1" applyFill="1" applyBorder="1"/>
    <xf numFmtId="3" fontId="0" fillId="0" borderId="1" xfId="0" applyNumberFormat="1" applyFill="1" applyBorder="1" applyAlignment="1">
      <alignment horizontal="right"/>
    </xf>
    <xf numFmtId="1" fontId="3" fillId="0" borderId="34" xfId="0" applyNumberFormat="1" applyFont="1" applyBorder="1" applyAlignment="1">
      <alignment horizontal="center"/>
    </xf>
    <xf numFmtId="1" fontId="3" fillId="0" borderId="35" xfId="0" applyNumberFormat="1" applyFont="1" applyBorder="1" applyAlignment="1">
      <alignment horizontal="center"/>
    </xf>
    <xf numFmtId="0" fontId="9" fillId="0" borderId="1" xfId="0" applyFont="1" applyBorder="1" applyAlignment="1">
      <alignment horizontal="right"/>
    </xf>
    <xf numFmtId="3" fontId="4" fillId="0" borderId="1" xfId="0" applyNumberFormat="1" applyFont="1" applyBorder="1"/>
    <xf numFmtId="0" fontId="3" fillId="0" borderId="8" xfId="0" applyFont="1" applyBorder="1" applyAlignment="1">
      <alignment horizontal="right"/>
    </xf>
    <xf numFmtId="170" fontId="17" fillId="0" borderId="14" xfId="0" applyNumberFormat="1" applyFont="1" applyBorder="1"/>
    <xf numFmtId="4" fontId="4" fillId="0" borderId="14" xfId="0" applyNumberFormat="1" applyFont="1" applyBorder="1"/>
    <xf numFmtId="4" fontId="4" fillId="3" borderId="1" xfId="0" applyNumberFormat="1" applyFont="1" applyFill="1" applyBorder="1" applyAlignment="1"/>
    <xf numFmtId="4" fontId="0" fillId="0" borderId="0" xfId="0" applyNumberFormat="1"/>
    <xf numFmtId="1" fontId="3" fillId="0" borderId="36" xfId="0" applyNumberFormat="1" applyFont="1" applyBorder="1" applyAlignment="1">
      <alignment horizontal="center"/>
    </xf>
    <xf numFmtId="4" fontId="4" fillId="3" borderId="1" xfId="0" applyNumberFormat="1" applyFont="1" applyFill="1" applyBorder="1" applyAlignment="1">
      <alignment horizontal="right"/>
    </xf>
    <xf numFmtId="1" fontId="3" fillId="0" borderId="37" xfId="0" applyNumberFormat="1" applyFont="1" applyBorder="1" applyAlignment="1">
      <alignment horizontal="center"/>
    </xf>
    <xf numFmtId="4" fontId="4" fillId="0" borderId="1" xfId="0" applyNumberFormat="1" applyFont="1" applyBorder="1"/>
    <xf numFmtId="4" fontId="4" fillId="0" borderId="1" xfId="0" applyNumberFormat="1" applyFont="1" applyBorder="1" applyAlignment="1"/>
    <xf numFmtId="0" fontId="3" fillId="0" borderId="14" xfId="0" applyFont="1" applyBorder="1" applyAlignment="1">
      <alignment horizontal="right"/>
    </xf>
    <xf numFmtId="4" fontId="17" fillId="0" borderId="14" xfId="0" applyNumberFormat="1" applyFont="1" applyBorder="1"/>
    <xf numFmtId="3" fontId="4" fillId="3" borderId="0" xfId="0" applyNumberFormat="1" applyFont="1" applyFill="1" applyBorder="1"/>
    <xf numFmtId="3" fontId="0" fillId="0" borderId="0" xfId="0" applyNumberFormat="1" applyFill="1" applyBorder="1" applyAlignment="1">
      <alignment horizontal="right"/>
    </xf>
    <xf numFmtId="0" fontId="0" fillId="0" borderId="0" xfId="0" applyBorder="1"/>
    <xf numFmtId="3" fontId="0" fillId="0" borderId="0" xfId="0" applyNumberFormat="1" applyBorder="1"/>
    <xf numFmtId="4" fontId="4" fillId="0" borderId="0" xfId="0" applyNumberFormat="1" applyFont="1" applyBorder="1"/>
    <xf numFmtId="0" fontId="0" fillId="0" borderId="0" xfId="0" applyAlignment="1">
      <alignment horizontal="left" indent="1"/>
    </xf>
    <xf numFmtId="166" fontId="15" fillId="0" borderId="1" xfId="3" applyNumberFormat="1" applyFont="1" applyFill="1" applyBorder="1"/>
  </cellXfs>
  <cellStyles count="5">
    <cellStyle name="Comma 3" xfId="3"/>
    <cellStyle name="Milliers" xfId="1" builtinId="3"/>
    <cellStyle name="Normal" xfId="0" builtinId="0"/>
    <cellStyle name="Normal 2" xfId="4"/>
    <cellStyle name="Normal_Total expenses by dat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WCP-PC" refreshedDate="42993.613651157408" createdVersion="5" refreshedVersion="5" minRefreshableVersion="3" recordCount="193">
  <cacheSource type="worksheet">
    <worksheetSource ref="A6:E200" sheet="journal caisse"/>
  </cacheSource>
  <cacheFields count="5">
    <cacheField name="DATE" numFmtId="0">
      <sharedItems containsNonDate="0" containsDate="1" containsString="0" containsBlank="1" minDate="2017-08-01T00:00:00" maxDate="2017-09-01T00:00:00"/>
    </cacheField>
    <cacheField name="Nom" numFmtId="0">
      <sharedItems containsBlank="1" count="13">
        <m/>
        <s v="E19"/>
        <s v="Moné"/>
        <s v="E17"/>
        <s v="Tamba"/>
        <s v="E1"/>
        <s v="Saidou"/>
        <s v="Sessou"/>
        <s v="E37"/>
        <s v="Odette"/>
        <s v="E21"/>
        <s v="Castro"/>
        <s v=" Sessou" u="1"/>
      </sharedItems>
    </cacheField>
    <cacheField name="LIBELLE" numFmtId="0">
      <sharedItems/>
    </cacheField>
    <cacheField name="ENTREES" numFmtId="3">
      <sharedItems containsString="0" containsBlank="1" containsNumber="1" containsInteger="1" minValue="6000" maxValue="12000000"/>
    </cacheField>
    <cacheField name="SORTIES" numFmtId="3">
      <sharedItems containsString="0" containsBlank="1" containsNumber="1" containsInteger="1" minValue="5000" maxValue="8910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WCP-PC" refreshedDate="42993.738231481482" createdVersion="5" refreshedVersion="5" minRefreshableVersion="3" recordCount="493">
  <cacheSource type="worksheet">
    <worksheetSource ref="A1:I494" sheet="Compta août"/>
  </cacheSource>
  <cacheFields count="9">
    <cacheField name="Date" numFmtId="14">
      <sharedItems containsSemiMixedTypes="0" containsNonDate="0" containsDate="1" containsString="0" minDate="2017-08-01T00:00:00" maxDate="2017-09-01T00:00:00"/>
    </cacheField>
    <cacheField name="Libellés" numFmtId="0">
      <sharedItems/>
    </cacheField>
    <cacheField name="Type Personnel(Salaires; impots; securité sociale) _Bonus/Lawyer(bonus avocat, indicateur, personnel)_Transport(bonus, train, taxis ville, avion, visas, vaccins)_Travel Subsistence( voyage hotel, nourriture)_ Office Materials( consommables du bureau,papeterie, cartouches encre, photocopies exterieurs)_Rent Utilities (Locations et charges mensuelles)_ Services (prestataires exterieurs tel femme de menage, plombier, mecano, electricien ,ect,)_ Telephone_Internet_Bonus media( couverture méditique, bonus journalistes)_ Trust building( mise en confiance, repas,téléphone, boissons)_ Bank charges( Frais fonctionnement bancaire + frais transfert)_ Transfert fees( Frais western union_Orange money" numFmtId="0">
      <sharedItems count="18">
        <s v="Travel subsistence"/>
        <s v="Transport"/>
        <s v="Telephone"/>
        <s v="Transfer Fees"/>
        <s v="Personnel"/>
        <s v="Trust building"/>
        <s v="Service"/>
        <s v=" Travel subsistence"/>
        <s v="Bonus"/>
        <s v="Office Materials"/>
        <s v="Internet"/>
        <s v="Rent &amp; Utilities"/>
        <s v="Bank Fees"/>
        <s v="Flight"/>
        <s v="Team building"/>
        <s v="Equipement"/>
        <s v="Jail visit"/>
        <s v="Lawyer Fees"/>
      </sharedItems>
    </cacheField>
    <cacheField name="Department (Investigation, Legal, Operations, Media, Management, Office, Animal Care, Policy &amp; External Relations( Frais de voyage à l'etranger, mission en déhors du projet), Team Building( Repas de l'equipe , Faire une excursion)" numFmtId="0">
      <sharedItems count="7">
        <s v="Investigation"/>
        <s v="Legal"/>
        <s v="Media"/>
        <s v="Office"/>
        <s v="Team building"/>
        <s v="Management"/>
        <s v="Operation"/>
      </sharedItems>
    </cacheField>
    <cacheField name="Montant dépensé" numFmtId="0">
      <sharedItems containsSemiMixedTypes="0" containsString="0" containsNumber="1" minValue="2000" maxValue="13467500"/>
    </cacheField>
    <cacheField name="Nom" numFmtId="0">
      <sharedItems count="13">
        <s v="E19"/>
        <s v="Odette"/>
        <s v="Sessou"/>
        <s v="Tamba "/>
        <s v="E17"/>
        <s v="Moné"/>
        <s v="E1"/>
        <s v="Saidou"/>
        <s v="E37"/>
        <s v="E21"/>
        <s v="Castro"/>
        <s v="BPMG GNF"/>
        <s v="BPMG USD"/>
      </sharedItems>
    </cacheField>
    <cacheField name="Donor" numFmtId="0">
      <sharedItems count="2">
        <s v="WILDCAT"/>
        <s v="BONDERMAN " u="1"/>
      </sharedItems>
    </cacheField>
    <cacheField name="Number" numFmtId="0">
      <sharedItems/>
    </cacheField>
    <cacheField name="Justificatifs"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3">
  <r>
    <m/>
    <x v="0"/>
    <s v="Repport solde au 31/07/2017"/>
    <n v="4417830"/>
    <m/>
  </r>
  <r>
    <d v="2017-08-01T00:00:00"/>
    <x v="1"/>
    <s v="Remboursement à E19 transport bureau-centre ville pour la recupération des ordinateurs en reparation"/>
    <m/>
    <n v="40000"/>
  </r>
  <r>
    <d v="2017-08-02T00:00:00"/>
    <x v="2"/>
    <s v="Achat de E-recharge pour l'équipe du bureau"/>
    <m/>
    <n v="400000"/>
  </r>
  <r>
    <d v="2017-08-02T00:00:00"/>
    <x v="2"/>
    <s v="Transport Moné maison-belle vue pour retrait et approv caisse"/>
    <m/>
    <n v="33500"/>
  </r>
  <r>
    <d v="2017-08-02T00:00:00"/>
    <x v="2"/>
    <s v="Chèque 01346394  Approvisionnement de la caisse"/>
    <n v="12000000"/>
    <m/>
  </r>
  <r>
    <d v="2017-08-02T00:00:00"/>
    <x v="3"/>
    <s v="Remboursement Mamadou Alpha Diallo du transfert effectué à E17 en mission à N'Zérékoré"/>
    <m/>
    <n v="800000"/>
  </r>
  <r>
    <d v="2017-08-02T00:00:00"/>
    <x v="2"/>
    <s v="Frais de transfert/orange money (800 000fg) à E17 en enquête à N'zérékoré"/>
    <m/>
    <n v="20000"/>
  </r>
  <r>
    <d v="2017-08-02T00:00:00"/>
    <x v="2"/>
    <s v="Transfert/orange money au fiscaliste du reliquat des frais de traitement de dossier du personnel"/>
    <m/>
    <n v="1700000"/>
  </r>
  <r>
    <d v="2017-08-03T00:00:00"/>
    <x v="1"/>
    <s v="Frais de fonctionnement E19 pour la semaine "/>
    <m/>
    <n v="60000"/>
  </r>
  <r>
    <d v="2017-08-03T00:00:00"/>
    <x v="2"/>
    <s v="Frais de fonctionnement Moné pour la semaine "/>
    <m/>
    <n v="150000"/>
  </r>
  <r>
    <d v="2017-08-03T00:00:00"/>
    <x v="4"/>
    <s v="Versement à Tamba Bonus media pour publication dans (2) journaux cas instruction sur le dossier Magnanga"/>
    <m/>
    <n v="200000"/>
  </r>
  <r>
    <d v="2017-08-03T00:00:00"/>
    <x v="4"/>
    <s v="Frais taxi moto Tamba pour le depot de l'ordinateur à la reparation"/>
    <m/>
    <n v="50000"/>
  </r>
  <r>
    <d v="2017-08-03T00:00:00"/>
    <x v="2"/>
    <s v="Paiment salaire E19 août/17"/>
    <m/>
    <n v="1600000"/>
  </r>
  <r>
    <d v="2017-08-03T00:00:00"/>
    <x v="1"/>
    <s v="versement à E19 pour les frais de mission d'enquête à N'Zérékoré"/>
    <m/>
    <n v="1040000"/>
  </r>
  <r>
    <d v="2017-08-07T00:00:00"/>
    <x v="5"/>
    <s v="Versement à E1 pour les frais  d'enquête à Coyah"/>
    <m/>
    <n v="400000"/>
  </r>
  <r>
    <d v="2017-08-07T00:00:00"/>
    <x v="5"/>
    <s v="Versement à E1 pour achat (15) litres de gasoil pour véh perso pour son fonctionnement de la semaine"/>
    <m/>
    <n v="120000"/>
  </r>
  <r>
    <d v="2017-08-07T00:00:00"/>
    <x v="2"/>
    <s v="Paiment salaire Maïmouna août/17"/>
    <m/>
    <n v="500000"/>
  </r>
  <r>
    <d v="2017-08-07T00:00:00"/>
    <x v="4"/>
    <s v="Versement à Tamba frais de reparation de l'ordinateur du Departement Media"/>
    <m/>
    <n v="100000"/>
  </r>
  <r>
    <d v="2017-08-07T00:00:00"/>
    <x v="4"/>
    <s v="Versement à Tamba frais de fonctionnement pour la semaine"/>
    <m/>
    <n v="50000"/>
  </r>
  <r>
    <d v="2017-08-07T00:00:00"/>
    <x v="4"/>
    <s v="Frais taxi moto Tamba pour la recuperation de l'ordinateur à la reparation"/>
    <m/>
    <n v="50000"/>
  </r>
  <r>
    <d v="2017-08-07T00:00:00"/>
    <x v="2"/>
    <s v="Remboursement  100%  à E37 les frais medicaux (examenmedical, visite et achat de produits pharmaceutiques)"/>
    <m/>
    <n v="518000"/>
  </r>
  <r>
    <d v="2017-08-07T00:00:00"/>
    <x v="6"/>
    <s v="Achat de (10)l essence pour véh perso pour le transport maison-bureau"/>
    <m/>
    <n v="80000"/>
  </r>
  <r>
    <d v="2017-08-07T00:00:00"/>
    <x v="6"/>
    <s v="Taxi moto Saidou Hamdalaye-bureau retour centre ville (BPMG) pour arbitrage "/>
    <m/>
    <n v="20000"/>
  </r>
  <r>
    <d v="2017-08-07T00:00:00"/>
    <x v="7"/>
    <s v="Frais de fonctionnement Sessou pour la semaine"/>
    <m/>
    <n v="80000"/>
  </r>
  <r>
    <d v="2017-08-07T00:00:00"/>
    <x v="6"/>
    <s v="Frais de fonctionnement Saidou pour la semaine"/>
    <m/>
    <n v="130000"/>
  </r>
  <r>
    <d v="2017-08-07T00:00:00"/>
    <x v="2"/>
    <s v="Frais de fonctionnement Moné pour la semaine "/>
    <m/>
    <n v="150000"/>
  </r>
  <r>
    <d v="2017-08-07T00:00:00"/>
    <x v="2"/>
    <s v="Taxi moto bureau-centre ville (BPMG) pour retrait"/>
    <m/>
    <n v="70000"/>
  </r>
  <r>
    <d v="2017-08-08T00:00:00"/>
    <x v="2"/>
    <s v="Chèque 01346395  Approvisionnement de la caisse"/>
    <n v="8000000"/>
    <m/>
  </r>
  <r>
    <d v="2017-08-08T00:00:00"/>
    <x v="5"/>
    <s v="Transport E1 bureau-Boulbinet port e Bonfi port pour enquête"/>
    <m/>
    <n v="20000"/>
  </r>
  <r>
    <d v="2017-08-08T00:00:00"/>
    <x v="2"/>
    <s v="paiement main d'œuvre reparation des prises électriques"/>
    <m/>
    <n v="30000"/>
  </r>
  <r>
    <d v="2017-08-08T00:00:00"/>
    <x v="2"/>
    <s v="Achat de (2) paquets d'eau minerale pour l'équipe du bureau"/>
    <m/>
    <n v="14000"/>
  </r>
  <r>
    <d v="2017-08-08T00:00:00"/>
    <x v="8"/>
    <s v="Transport E37 bureau-SIG Madina pour la recuperation de l'ordinateur de investigateurs après reparation"/>
    <m/>
    <n v="41500"/>
  </r>
  <r>
    <d v="2017-08-08T00:00:00"/>
    <x v="8"/>
    <s v="Frais de fonctionnement E37 pour la semaine"/>
    <m/>
    <n v="75000"/>
  </r>
  <r>
    <d v="2017-08-08T00:00:00"/>
    <x v="2"/>
    <s v="Achat E-recharge pour l'équipe du bureau"/>
    <m/>
    <n v="400000"/>
  </r>
  <r>
    <d v="2017-08-08T00:00:00"/>
    <x v="2"/>
    <s v="versement à Amadou Diallo mécanicien pour achat des pièces pour la moto yamaha AG 100 pour le bureau"/>
    <m/>
    <n v="250000"/>
  </r>
  <r>
    <d v="2017-08-08T00:00:00"/>
    <x v="2"/>
    <s v="Achat de (3) paquets de ramettes, (1) paquet de feutre pour tableau blanc et (1) brosse pour tableau blanc"/>
    <m/>
    <n v="147000"/>
  </r>
  <r>
    <d v="2017-08-08T00:00:00"/>
    <x v="2"/>
    <s v="Paiement facture Internet échéance Août/17"/>
    <m/>
    <n v="3000000"/>
  </r>
  <r>
    <d v="2017-08-08T00:00:00"/>
    <x v="3"/>
    <s v="Remboursement à Mamadou Alpha Diallo le transfert/orange du 03/08/2017 à E17 en enquête à N'Zérékoré"/>
    <m/>
    <n v="800000"/>
  </r>
  <r>
    <d v="2017-08-08T00:00:00"/>
    <x v="2"/>
    <s v="Frais de transfert/orange money (800 000fg) à E17 en enquête à N'zérékoré"/>
    <m/>
    <n v="20000"/>
  </r>
  <r>
    <d v="2017-08-08T00:00:00"/>
    <x v="9"/>
    <s v="Transfert/orange money à Odette Kamano pour suivi jurique à Macenta cas pangolin"/>
    <m/>
    <n v="2800000"/>
  </r>
  <r>
    <d v="2017-08-08T00:00:00"/>
    <x v="2"/>
    <s v="Frais de transfert/orange money (2 800 000fg) à Odette pour suivi juridique cas pangolin à Macenta"/>
    <m/>
    <n v="36000"/>
  </r>
  <r>
    <d v="2017-08-08T00:00:00"/>
    <x v="2"/>
    <s v="Paiement Salaire E17 Juillet/17"/>
    <m/>
    <n v="1600000"/>
  </r>
  <r>
    <d v="2017-08-09T00:00:00"/>
    <x v="2"/>
    <s v="Reçu de E1 pour reversement à la caisse reste argent pour enquête à boulbinet et à bonfi port"/>
    <n v="6000"/>
    <m/>
  </r>
  <r>
    <d v="2017-08-09T00:00:00"/>
    <x v="2"/>
    <s v="Frais de fonctionnement Maïmouna pour la semaine"/>
    <m/>
    <n v="70000"/>
  </r>
  <r>
    <d v="2017-08-09T00:00:00"/>
    <x v="5"/>
    <s v="Remboursement à E1 frais transport bureau-Gbessia port, Bonfi port et Landreya port pour enquête du  03/08/2017"/>
    <m/>
    <n v="14000"/>
  </r>
  <r>
    <d v="2017-08-09T00:00:00"/>
    <x v="5"/>
    <s v="Transport Bureau-Enta, Bonfi port, Kaloum pour enquête"/>
    <m/>
    <n v="18000"/>
  </r>
  <r>
    <d v="2017-08-10T00:00:00"/>
    <x v="3"/>
    <s v="Transport Bureau-Sonfonia,Kagbelen, Matoto et tannerie  pour enquête"/>
    <m/>
    <n v="19500"/>
  </r>
  <r>
    <d v="2017-08-10T00:00:00"/>
    <x v="5"/>
    <s v="Transport Bureau-Tannerie marché, Kaporo port et Lambagny  pour enquête"/>
    <m/>
    <n v="18000"/>
  </r>
  <r>
    <d v="2017-08-10T00:00:00"/>
    <x v="10"/>
    <s v="Remboursement à 100% à E21 les frais médicaux (frais de visite, examens médicaux et achat de produits pharmaceutiques) "/>
    <m/>
    <n v="332000"/>
  </r>
  <r>
    <d v="2017-08-10T00:00:00"/>
    <x v="7"/>
    <s v="Frais taxi moto Aïssatou Sessou Bureau-centre ville (BPMG) pour retrait"/>
    <m/>
    <n v="70000"/>
  </r>
  <r>
    <d v="2017-08-10T00:00:00"/>
    <x v="2"/>
    <s v="Chèque 01346396 Approvisionnement de caisse"/>
    <n v="10000000"/>
    <m/>
  </r>
  <r>
    <d v="2017-08-10T00:00:00"/>
    <x v="2"/>
    <s v="Achat de (2) paquets d'eau minerale pour l'équipe du bureau"/>
    <m/>
    <n v="14000"/>
  </r>
  <r>
    <d v="2017-08-10T00:00:00"/>
    <x v="1"/>
    <s v="Remboursement à Mamadou Alpha Diallo le transfert/orange du 08/08/2017 à E19 en enquête à N'Zérékoré"/>
    <m/>
    <n v="2000000"/>
  </r>
  <r>
    <d v="2017-08-10T00:00:00"/>
    <x v="2"/>
    <s v="Frais de transfert (2 000 000 fg) à E19 en enquête à N'Zérékoré"/>
    <m/>
    <n v="34000"/>
  </r>
  <r>
    <d v="2017-08-10T00:00:00"/>
    <x v="4"/>
    <s v="Versement à Tamba Bonus media  cas  évolution de l'instruction sur le dossier cas Magnaga"/>
    <m/>
    <n v="200000"/>
  </r>
  <r>
    <d v="2017-08-10T00:00:00"/>
    <x v="10"/>
    <s v="Transport Maison-bureau E21  pour (2) jours"/>
    <m/>
    <n v="20000"/>
  </r>
  <r>
    <d v="2017-08-11T00:00:00"/>
    <x v="3"/>
    <s v="Transport E17 Bureau-Kipé, Lambagny, Sonfonia, Coyah et Gbéssia pour enquête"/>
    <m/>
    <n v="54000"/>
  </r>
  <r>
    <d v="2017-08-11T00:00:00"/>
    <x v="8"/>
    <s v="Transport E37 Bureau-Bonfi, tannerie, Cosa, Kaporo rail pour enquête"/>
    <m/>
    <n v="17500"/>
  </r>
  <r>
    <d v="2017-08-11T00:00:00"/>
    <x v="11"/>
    <s v="Taxi moto Bureau-Taouya (Agence EDG) paiement facture électicité"/>
    <m/>
    <n v="20000"/>
  </r>
  <r>
    <d v="2017-08-11T00:00:00"/>
    <x v="7"/>
    <s v="Transport Sessou bureau-Kipé pour transfert/orange money à E37 prix de reparation de l'ordinateur des investigateurs"/>
    <m/>
    <n v="6000"/>
  </r>
  <r>
    <d v="2017-08-11T00:00:00"/>
    <x v="2"/>
    <s v="Paiment facture d'électricité"/>
    <m/>
    <n v="109590"/>
  </r>
  <r>
    <d v="2017-08-11T00:00:00"/>
    <x v="8"/>
    <s v="Transfert à E37 pour paiement facture de reparation de l'ordinateur "/>
    <m/>
    <n v="1200000"/>
  </r>
  <r>
    <d v="2017-08-11T00:00:00"/>
    <x v="8"/>
    <s v="Frais transport pour pour recuperation de l'ordinateur à la reparation"/>
    <m/>
    <n v="16000"/>
  </r>
  <r>
    <d v="2017-08-11T00:00:00"/>
    <x v="2"/>
    <s v="Frais de transfert (1 216 000 fg) à E37 pour transport et paiement facture de la reparation de l'ordinateur"/>
    <m/>
    <n v="34000"/>
  </r>
  <r>
    <d v="2017-08-11T00:00:00"/>
    <x v="4"/>
    <s v="Versement à Tamba Bonus média cas abattage d'èspèces protégées à Macenta"/>
    <m/>
    <n v="700000"/>
  </r>
  <r>
    <d v="2017-08-11T00:00:00"/>
    <x v="10"/>
    <s v="Transport Maison-bureau E21  pour (1) jour"/>
    <m/>
    <n v="10000"/>
  </r>
  <r>
    <d v="2017-08-11T00:00:00"/>
    <x v="2"/>
    <s v="Reçu de E1 pour reversement à la caisse reste argent pour enquête à Coyah"/>
    <n v="100000"/>
    <m/>
  </r>
  <r>
    <d v="2017-08-11T00:00:00"/>
    <x v="10"/>
    <s v="Règlement E21 du solde de tout compte + indemnité de fin de contrat et congé payé "/>
    <m/>
    <n v="2500228"/>
  </r>
  <r>
    <d v="2017-08-11T00:00:00"/>
    <x v="11"/>
    <s v="Frais de fonctionnement Castro pour la semaine"/>
    <m/>
    <n v="150000"/>
  </r>
  <r>
    <d v="2017-08-11T00:00:00"/>
    <x v="5"/>
    <s v="Versement à E1 frais de mission pour enquête à Kindia"/>
    <m/>
    <n v="1037500"/>
  </r>
  <r>
    <d v="2017-08-11T00:00:00"/>
    <x v="9"/>
    <s v="Frais de fonctionnement Odette pour la semaine"/>
    <m/>
    <n v="78000"/>
  </r>
  <r>
    <d v="2017-08-14T00:00:00"/>
    <x v="3"/>
    <s v="Remboursement à E17 pour transfert de crédit orange effectué à un cible "/>
    <m/>
    <n v="10000"/>
  </r>
  <r>
    <d v="2017-08-14T00:00:00"/>
    <x v="11"/>
    <s v="Taxi moto bureau-centre (Interpool) pour la vérification de la sortie de la requisition"/>
    <m/>
    <n v="65000"/>
  </r>
  <r>
    <d v="2017-08-14T00:00:00"/>
    <x v="3"/>
    <s v="Transport E17 Bureau-Dubréka (km5) pour enquête"/>
    <m/>
    <n v="27000"/>
  </r>
  <r>
    <d v="2017-08-14T00:00:00"/>
    <x v="8"/>
    <s v="Taxi moto E37 bureau-Belle vue (BPMG) pour retrait"/>
    <m/>
    <n v="30000"/>
  </r>
  <r>
    <d v="2017-08-14T00:00:00"/>
    <x v="8"/>
    <s v="Taxi moto E37 bureau-centre ville  pour achat de billet d'avion pour Charlotte"/>
    <m/>
    <n v="70000"/>
  </r>
  <r>
    <d v="2017-08-14T00:00:00"/>
    <x v="2"/>
    <s v="Chèque 01346397 Approvisionnement de caisse"/>
    <n v="10000000"/>
    <m/>
  </r>
  <r>
    <d v="2017-08-14T00:00:00"/>
    <x v="2"/>
    <s v="Achat de billet d'avion pour Charlotte"/>
    <m/>
    <n v="8910000"/>
  </r>
  <r>
    <d v="2017-08-14T00:00:00"/>
    <x v="4"/>
    <s v="Frais de fonctionnement Tamba pourla semaine"/>
    <m/>
    <n v="50000"/>
  </r>
  <r>
    <d v="2017-08-14T00:00:00"/>
    <x v="2"/>
    <s v="Versement à Ibrahima Bah mecanicien prix achat de pièce (dynamo) pour le groupe électrogène"/>
    <m/>
    <n v="700000"/>
  </r>
  <r>
    <d v="2017-08-14T00:00:00"/>
    <x v="7"/>
    <s v="Frais de fonctionnement Sessou pour la semaine"/>
    <m/>
    <n v="80000"/>
  </r>
  <r>
    <d v="2017-08-14T00:00:00"/>
    <x v="3"/>
    <s v="Frais de fonctionnement E17 pour la semaine"/>
    <m/>
    <n v="75000"/>
  </r>
  <r>
    <d v="2017-08-14T00:00:00"/>
    <x v="2"/>
    <s v="Versement à Amadou Diallo mécanicien pour achat des pièces pour la moto yamaha AG 100 + frais main d'œuvre pourla reparation"/>
    <m/>
    <n v="1000000"/>
  </r>
  <r>
    <d v="2017-08-14T00:00:00"/>
    <x v="2"/>
    <s v="Frais de fonctionnement Moné pour la semaine "/>
    <m/>
    <n v="150000"/>
  </r>
  <r>
    <d v="2017-08-16T00:00:00"/>
    <x v="7"/>
    <s v="Taxi moto Sessou bureau-DNEF pour recuperation de la liste des espèces protegées"/>
    <m/>
    <n v="40000"/>
  </r>
  <r>
    <d v="2017-08-16T00:00:00"/>
    <x v="3"/>
    <s v="Transport bureau-coyah pour enquête"/>
    <m/>
    <n v="31000"/>
  </r>
  <r>
    <d v="2017-08-16T00:00:00"/>
    <x v="11"/>
    <s v="Versement à Castro pour achat de jus pour l'interview du recrutement des enqueteurs"/>
    <m/>
    <n v="100000"/>
  </r>
  <r>
    <d v="2017-08-16T00:00:00"/>
    <x v="11"/>
    <s v="Versement à Castro pour achat de (10 l) d'essence pour le véhicule pour se rendre au lieu de l'interview du recrutement des enqueteurs"/>
    <m/>
    <n v="80000"/>
  </r>
  <r>
    <d v="2017-08-16T00:00:00"/>
    <x v="2"/>
    <s v="Reç de Odette reversement à la caisse resta argent de la mission de suivi juridique du cas de pangolin à Macenta"/>
    <n v="339000"/>
    <m/>
  </r>
  <r>
    <d v="2017-08-16T00:00:00"/>
    <x v="2"/>
    <s v="Achat E-recharge pour l'équipe du bureau"/>
    <m/>
    <n v="400000"/>
  </r>
  <r>
    <d v="2017-08-16T00:00:00"/>
    <x v="2"/>
    <s v="Reçu de Castro reversement à la caisse reste argent pour achat de jus pour l'interview du recrutement des enqueteurs"/>
    <n v="50000"/>
    <m/>
  </r>
  <r>
    <d v="2017-08-16T00:00:00"/>
    <x v="2"/>
    <s v="Paiement frais de poubelle juillet/17 pour le ramassage des ordures "/>
    <m/>
    <n v="75000"/>
  </r>
  <r>
    <d v="2017-08-16T00:00:00"/>
    <x v="1"/>
    <s v="Remboursement à Mamadou Alpha Diallo du transfert/orange du (14 août 2017) à E19 en enquête à N'zérékoré"/>
    <m/>
    <n v="1200000"/>
  </r>
  <r>
    <d v="2017-08-16T00:00:00"/>
    <x v="2"/>
    <s v="Frais de transfert/orange (1 200 000 fg) à E19 en enquête à N'Zérékoré"/>
    <m/>
    <n v="34000"/>
  </r>
  <r>
    <d v="2017-08-16T00:00:00"/>
    <x v="8"/>
    <s v="Frais de fonctionnement E37 pour la semaine (4) jours"/>
    <m/>
    <n v="60000"/>
  </r>
  <r>
    <d v="2017-08-16T00:00:00"/>
    <x v="2"/>
    <s v="Paiement main d'œuvre  Ibrahima Bah mecanicien pour la reparation du  groupe électrogène"/>
    <m/>
    <n v="80000"/>
  </r>
  <r>
    <d v="2017-08-17T00:00:00"/>
    <x v="2"/>
    <s v="Frais maind'œuvre sékou Traoré pour l'entretien général de la cour du bureau"/>
    <m/>
    <n v="30000"/>
  </r>
  <r>
    <d v="2017-08-17T00:00:00"/>
    <x v="3"/>
    <s v="Transport bureau-centre ville (Kaloum) pour enquête"/>
    <m/>
    <n v="41000"/>
  </r>
  <r>
    <d v="2017-08-17T00:00:00"/>
    <x v="3"/>
    <s v="Versement à E17  trust building pour la rencontre d'une cible"/>
    <m/>
    <n v="25000"/>
  </r>
  <r>
    <d v="2017-08-17T00:00:00"/>
    <x v="6"/>
    <s v="Frais taxi moto Saidou bureau- centre (Interpool) pour requisition de télephonique"/>
    <m/>
    <n v="70000"/>
  </r>
  <r>
    <d v="2017-08-17T00:00:00"/>
    <x v="4"/>
    <s v="Transport Bureau-SIG Madina pour dépôt d'ordinateur pour la reparation (dep. Média)"/>
    <m/>
    <n v="26500"/>
  </r>
  <r>
    <d v="2017-08-17T00:00:00"/>
    <x v="2"/>
    <s v="Achat d'eau minerale pour l'équipe du bureau"/>
    <m/>
    <n v="5000"/>
  </r>
  <r>
    <d v="2017-08-17T00:00:00"/>
    <x v="6"/>
    <s v="Frais de fonctionnement Saidou pour la semaine"/>
    <m/>
    <n v="130000"/>
  </r>
  <r>
    <d v="2017-08-18T00:00:00"/>
    <x v="2"/>
    <s v="Chèque 01346397 Approvisionnement de caisse"/>
    <n v="10000000"/>
    <m/>
  </r>
  <r>
    <d v="2017-08-18T00:00:00"/>
    <x v="2"/>
    <s v="Taxi moto Moné Bureau-centre (BPMG) pour retrait"/>
    <m/>
    <n v="70000"/>
  </r>
  <r>
    <d v="2017-08-18T00:00:00"/>
    <x v="7"/>
    <s v="Taxi moto Sessou bureau-SIG Madina pour le dépôt de l'ordinateur (dep Investigation)  pour la reparation"/>
    <m/>
    <n v="50000"/>
  </r>
  <r>
    <d v="2017-08-18T00:00:00"/>
    <x v="2"/>
    <s v="Achat de (2) cartouches d'encre Laser HP 201A noir"/>
    <m/>
    <n v="1500000"/>
  </r>
  <r>
    <d v="2017-08-18T00:00:00"/>
    <x v="2"/>
    <s v="Achat d'une agrafeuse, (10) paquets d'agrafe, 20 enveloppes A4, 10 chemises cartonnées"/>
    <m/>
    <n v="82500"/>
  </r>
  <r>
    <d v="2017-08-18T00:00:00"/>
    <x v="10"/>
    <s v="Remboursement à E21 surplus des dépenses de la mission d'enquête à Télimélé, Sangarédi, Boké, labé et Mali yéberin"/>
    <m/>
    <n v="970000"/>
  </r>
  <r>
    <d v="2017-08-18T00:00:00"/>
    <x v="8"/>
    <s v="Remboursement à E37 surplus des dépenses de la mission d'enquête à Faranah, Kissidougou, Guéckédou et Kankan"/>
    <m/>
    <n v="1710000"/>
  </r>
  <r>
    <d v="2017-08-18T00:00:00"/>
    <x v="2"/>
    <s v="Achat de (2) paquets d'eau minerale pour l'équipe du bureau"/>
    <m/>
    <n v="14000"/>
  </r>
  <r>
    <d v="2017-08-18T00:00:00"/>
    <x v="4"/>
    <s v="Versementà Tamba bonus média cas Macenta pour abattage d'espèces protégées"/>
    <m/>
    <n v="600000"/>
  </r>
  <r>
    <d v="2017-08-18T00:00:00"/>
    <x v="2"/>
    <s v="Reçu de Castro reversement à la caisse reste argent pour achat de produits"/>
    <n v="22000"/>
    <m/>
  </r>
  <r>
    <d v="2017-08-18T00:00:00"/>
    <x v="11"/>
    <s v="Frais de fonctionnement Castro pour la semaine"/>
    <m/>
    <n v="150000"/>
  </r>
  <r>
    <d v="2017-08-18T00:00:00"/>
    <x v="11"/>
    <s v="Remboursement 100% à Castro les frais médicaux "/>
    <m/>
    <n v="145000"/>
  </r>
  <r>
    <d v="2017-08-23T00:00:00"/>
    <x v="6"/>
    <s v="Reçu de E19 reversement reste argent enquête à Fria"/>
    <n v="100000"/>
    <m/>
  </r>
  <r>
    <d v="2017-08-23T00:00:00"/>
    <x v="8"/>
    <s v="Frais de fonctionnement E37 pour la semaine (4) jours"/>
    <m/>
    <n v="60000"/>
  </r>
  <r>
    <d v="2017-08-23T00:00:00"/>
    <x v="3"/>
    <s v="Remboursement à E37 surplus des dépenses de la mission d'enquête à Télimélé, Sangarédi, Boké, labé et Mali yéberin"/>
    <m/>
    <n v="1352000"/>
  </r>
  <r>
    <d v="2017-08-23T00:00:00"/>
    <x v="3"/>
    <s v="Remboursement à E17 pour transfert de crédit orange effectué à un cible "/>
    <m/>
    <n v="50000"/>
  </r>
  <r>
    <d v="2017-08-23T00:00:00"/>
    <x v="3"/>
    <s v="Frais de fonctionnement E17 pour la semaine"/>
    <m/>
    <n v="75000"/>
  </r>
  <r>
    <d v="2017-08-23T00:00:00"/>
    <x v="7"/>
    <s v="Frais de fonctionnement Sessou pour la semaine (4) jours"/>
    <m/>
    <n v="64000"/>
  </r>
  <r>
    <d v="2017-08-23T00:00:00"/>
    <x v="2"/>
    <s v="Versement à Amadou Diallo mécanicien pour achat de pneu arrière + duplexe, sonnerie, ceplette et main d'œuvre reparation de la moto yamaha AG100 pour le bureau"/>
    <m/>
    <n v="385000"/>
  </r>
  <r>
    <d v="2017-08-23T00:00:00"/>
    <x v="3"/>
    <s v="Transport E17 bureau-velle vue pour la rencontre d'une cible"/>
    <m/>
    <n v="15000"/>
  </r>
  <r>
    <d v="2017-08-23T00:00:00"/>
    <x v="8"/>
    <s v="Remboursement à E37 frais plastification de la carte grise de la moto yamaha AG 1000 du bureua"/>
    <m/>
    <n v="5000"/>
  </r>
  <r>
    <d v="2017-08-23T00:00:00"/>
    <x v="4"/>
    <s v="Versement à Tamba bonus media cas Macenta abattaged'espèce protégée"/>
    <m/>
    <n v="100000"/>
  </r>
  <r>
    <d v="2017-08-23T00:00:00"/>
    <x v="1"/>
    <s v="Versement à E19 frais de mission qu'enquête à Dabola, Kankan et Siguiri"/>
    <m/>
    <n v="2046000"/>
  </r>
  <r>
    <d v="2017-08-23T00:00:00"/>
    <x v="8"/>
    <s v="Transport bureau-Matam (au Cadac) pour recuperation de la carte grise de la moto yamaha AG 100 du bureau"/>
    <m/>
    <n v="30000"/>
  </r>
  <r>
    <d v="2017-08-23T00:00:00"/>
    <x v="2"/>
    <s v="Frais de fonctionnement pour (3) jours"/>
    <m/>
    <n v="90000"/>
  </r>
  <r>
    <d v="2017-08-24T00:00:00"/>
    <x v="2"/>
    <s v="Reçu de E37 pour reversement reste argent pour frais de transport bureau-cadac pour la carte grise, renouvellement de la plaque de la moto yamaha AG100du bureau"/>
    <n v="50000"/>
    <m/>
  </r>
  <r>
    <d v="2017-08-24T00:00:00"/>
    <x v="3"/>
    <s v="Transport bureau-sonfonia,Enta, Matoto  pour enquête"/>
    <m/>
    <n v="24000"/>
  </r>
  <r>
    <d v="2017-08-24T00:00:00"/>
    <x v="8"/>
    <s v="Taxi moto E37 bureau-centre ville  pour dépot de la lettre pour les salaires du mois d'août/17"/>
    <m/>
    <n v="70000"/>
  </r>
  <r>
    <d v="2017-08-24T00:00:00"/>
    <x v="2"/>
    <s v="Versement à Amadou Diallo mécanicien pour achat de roulement, trado de frein + frais lavage de la moto yamaha AG100"/>
    <m/>
    <n v="75000"/>
  </r>
  <r>
    <d v="2017-08-24T00:00:00"/>
    <x v="2"/>
    <s v="Versement à Amadou Diallo mécanicien pour achat d'un casque de protectionpour la moto yamaha AG100"/>
    <m/>
    <n v="60000"/>
  </r>
  <r>
    <d v="2017-08-24T00:00:00"/>
    <x v="2"/>
    <s v="Versement à Amadou Diallo mécanicien frais de transport pour achat d'un casuqe de protection de la moto yamaha AG100"/>
    <m/>
    <n v="10000"/>
  </r>
  <r>
    <d v="2017-08-23T00:00:00"/>
    <x v="6"/>
    <s v="Reçu de E19 reversement reste argent enquête à Fria"/>
    <m/>
    <n v="100000"/>
  </r>
  <r>
    <d v="2017-08-24T00:00:00"/>
    <x v="6"/>
    <s v="Frais taxi moto Saidou bureau-restaurant passio pour assister à la réunion de Combo"/>
    <m/>
    <n v="50000"/>
  </r>
  <r>
    <d v="2017-08-24T00:00:00"/>
    <x v="6"/>
    <s v="Frais de fonctionnement Saidou pour la semaine"/>
    <m/>
    <n v="130000"/>
  </r>
  <r>
    <d v="2017-08-24T00:00:00"/>
    <x v="2"/>
    <s v="Transport maison-Belle vue (BPMG) pour retrait"/>
    <m/>
    <n v="30000"/>
  </r>
  <r>
    <d v="2017-08-24T00:00:00"/>
    <x v="4"/>
    <s v="Transport bureau-Lambagny (Radio soleil FM) pour une émission cas Macenta Magnanga"/>
    <m/>
    <n v="8500"/>
  </r>
  <r>
    <d v="2017-08-25T00:00:00"/>
    <x v="2"/>
    <s v="Chèque 1346401 Approvisionnement de la caisse"/>
    <n v="10000000"/>
    <m/>
  </r>
  <r>
    <d v="2017-08-25T00:00:00"/>
    <x v="2"/>
    <s v="Chèque 1346402 Approvisionnement de la caisse"/>
    <n v="10000000"/>
    <m/>
  </r>
  <r>
    <d v="2017-08-25T00:00:00"/>
    <x v="5"/>
    <s v="Remboursement à Mamadou alpha Diallo transfert/orange money  du 18/08/2017 à E1 en enquête à Kindia"/>
    <m/>
    <n v="1200000"/>
  </r>
  <r>
    <d v="2017-08-25T00:00:00"/>
    <x v="2"/>
    <s v="Frais de transfert/orange money (1 200 000fg) à E1"/>
    <m/>
    <n v="34000"/>
  </r>
  <r>
    <d v="2017-08-25T00:00:00"/>
    <x v="6"/>
    <s v="Remboursement à Mamadou alpha Diallo transfert/orange money à Saidou pour les dépenses du bureau le 18/08/2017"/>
    <m/>
    <n v="450000"/>
  </r>
  <r>
    <d v="2017-08-25T00:00:00"/>
    <x v="8"/>
    <s v="Remboursement à Mamadou alpha Diallo transfert/orange money à Saidou pour les dépenses du bureau le 18/08/2017"/>
    <m/>
    <n v="300000"/>
  </r>
  <r>
    <d v="2017-08-25T00:00:00"/>
    <x v="1"/>
    <s v="Remboursement à Mamadou alpha Diallo transfert/orange money à Saidou pour les dépenses du bureau le 18/08/2017"/>
    <m/>
    <n v="250000"/>
  </r>
  <r>
    <d v="2017-08-25T00:00:00"/>
    <x v="6"/>
    <s v="Remboursement à Mamadou alpha Diallo transfert/orange money à Saidou pour les dépenses du bureau le 18/08/2017"/>
    <m/>
    <n v="500000"/>
  </r>
  <r>
    <d v="2017-08-25T00:00:00"/>
    <x v="5"/>
    <s v="Remboursement à Mamadou alpha Diallo transfert/orange money à E1 en enquête à Kindia"/>
    <m/>
    <n v="1500000"/>
  </r>
  <r>
    <d v="2017-08-25T00:00:00"/>
    <x v="2"/>
    <s v="Frais de transfert/orange money (1 500 000fg) à E1"/>
    <m/>
    <n v="34000"/>
  </r>
  <r>
    <d v="2017-08-25T00:00:00"/>
    <x v="2"/>
    <s v="Règlement facture sécurité Bureau (1) agent jour et (1) agent nuit pour le mois d'août/17"/>
    <m/>
    <n v="2000000"/>
  </r>
  <r>
    <d v="2017-08-25T00:00:00"/>
    <x v="2"/>
    <s v="Paiment salaire E37 Août/17"/>
    <m/>
    <n v="1600000"/>
  </r>
  <r>
    <d v="2017-08-25T00:00:00"/>
    <x v="2"/>
    <s v="Paiement salaire E17 Août/17"/>
    <m/>
    <n v="1600000"/>
  </r>
  <r>
    <d v="2017-08-25T00:00:00"/>
    <x v="2"/>
    <s v="Achat E-recharge pour l'équipe du bureau"/>
    <m/>
    <n v="400000"/>
  </r>
  <r>
    <d v="2017-08-25T00:00:00"/>
    <x v="2"/>
    <s v="Achat de (4) paquets d'eau minérale pour l'équipe du bureau"/>
    <m/>
    <n v="28000"/>
  </r>
  <r>
    <d v="2017-08-25T00:00:00"/>
    <x v="3"/>
    <s v="Transport E17 bureau-centre ville (kaloum), Madina pour enquête"/>
    <m/>
    <n v="45000"/>
  </r>
  <r>
    <d v="2017-08-28T00:00:00"/>
    <x v="3"/>
    <s v="Transport E17 bureau-centre ville, tannerie, Enta pour enquête"/>
    <m/>
    <n v="37000"/>
  </r>
  <r>
    <d v="2017-08-28T00:00:00"/>
    <x v="4"/>
    <s v="Frais de fonctionnement Tamba pourla semaine"/>
    <m/>
    <n v="50000"/>
  </r>
  <r>
    <d v="2017-08-28T00:00:00"/>
    <x v="4"/>
    <s v="Versement à Tamba bonus media cas verdict braconnier à Macenta abattaged'espèce protégée"/>
    <m/>
    <n v="800000"/>
  </r>
  <r>
    <d v="2017-08-28T00:00:00"/>
    <x v="8"/>
    <s v="Frais de fonctionnement E37 pour la semaine"/>
    <m/>
    <n v="75000"/>
  </r>
  <r>
    <d v="2017-08-28T00:00:00"/>
    <x v="3"/>
    <s v="Frais de fonctionnement E17 pour la semaine"/>
    <m/>
    <n v="75000"/>
  </r>
  <r>
    <d v="2017-08-28T00:00:00"/>
    <x v="2"/>
    <s v="Frais de fonctionnement Moné pour la semaine"/>
    <m/>
    <n v="150000"/>
  </r>
  <r>
    <d v="2017-08-28T00:00:00"/>
    <x v="6"/>
    <s v="Achat de (10)l essence pour véh perso pour le transport maison-bureau"/>
    <m/>
    <n v="80000"/>
  </r>
  <r>
    <d v="2017-08-28T00:00:00"/>
    <x v="2"/>
    <s v="Frais/orange money au conservateur du PNHN pour l'acaht des aliments pour les oiseaux"/>
    <m/>
    <n v="300000"/>
  </r>
  <r>
    <d v="2017-08-28T00:00:00"/>
    <x v="2"/>
    <s v="Frais de transfert/orange money (300 0000fg) au conservateur du PNHN"/>
    <m/>
    <n v="8000"/>
  </r>
  <r>
    <d v="2017-08-29T00:00:00"/>
    <x v="3"/>
    <s v="Transport E17 bureau-hopital Chino-guinéens pour prospection du site pour l'opération peau de panthère à Conakry"/>
    <m/>
    <n v="10000"/>
  </r>
  <r>
    <d v="2017-08-29T00:00:00"/>
    <x v="2"/>
    <s v="Achat de pille pour la souris de l'ordinateur dep media"/>
    <m/>
    <n v="5000"/>
  </r>
  <r>
    <d v="2017-08-29T00:00:00"/>
    <x v="9"/>
    <s v="Versement à E19 pour opération peau de phantère à Conakry"/>
    <m/>
    <n v="4000000"/>
  </r>
  <r>
    <d v="2017-08-29T00:00:00"/>
    <x v="7"/>
    <s v="Versement à Sessou pour opération peau de phantère à Conakry"/>
    <m/>
    <n v="800000"/>
  </r>
  <r>
    <d v="2017-08-29T00:00:00"/>
    <x v="9"/>
    <s v="Frais de fonctionnement Odette pour la semaine"/>
    <m/>
    <n v="65000"/>
  </r>
  <r>
    <d v="2017-08-30T00:00:00"/>
    <x v="6"/>
    <s v="Remboursement à Saidou frais de taxi moto pour l'extration de E19 du centre à domicile"/>
    <m/>
    <n v="122500"/>
  </r>
  <r>
    <d v="2017-08-30T00:00:00"/>
    <x v="4"/>
    <s v="Versement à Tamba pour achat de la carte mémoire du Goppro"/>
    <m/>
    <n v="150000"/>
  </r>
  <r>
    <d v="2017-08-30T00:00:00"/>
    <x v="2"/>
    <s v="Paiement frais de deplacement véhicule pour l'opération peau de panthère à Conakry"/>
    <m/>
    <n v="400000"/>
  </r>
  <r>
    <d v="2017-08-30T00:00:00"/>
    <x v="3"/>
    <s v="Transport E17 bureau-Sonfonia, Enta, Coyah, Gbéssia pour enquête"/>
    <m/>
    <n v="42500"/>
  </r>
  <r>
    <d v="2017-08-30T00:00:00"/>
    <x v="4"/>
    <s v="Versement à Tamba bonus media presss écrite et radio (cas verdict  braconnier Macenta)"/>
    <m/>
    <n v="710000"/>
  </r>
  <r>
    <d v="2017-08-30T00:00:00"/>
    <x v="2"/>
    <s v="Transport maison-Belle vue (BPMG) pour retrait"/>
    <m/>
    <n v="40000"/>
  </r>
  <r>
    <d v="2017-08-31T00:00:00"/>
    <x v="2"/>
    <s v="Chèque 1346403 Approvisionnement de la caisse"/>
    <n v="10000000"/>
    <m/>
  </r>
  <r>
    <d v="2017-08-31T00:00:00"/>
    <x v="2"/>
    <s v="Chèque 1346405 Approvisionnement de la caisse"/>
    <n v="8000000"/>
    <m/>
  </r>
  <r>
    <d v="2017-08-31T00:00:00"/>
    <x v="2"/>
    <s v="Paiement salaire Aïssatou Sessou  Aoû/17"/>
    <m/>
    <n v="2213750"/>
  </r>
  <r>
    <d v="2017-08-31T00:00:00"/>
    <x v="9"/>
    <s v="Versement à Odette frais de deferement du trafiquant de peau de panthère à Conakry"/>
    <m/>
    <n v="500000"/>
  </r>
  <r>
    <d v="2017-08-31T00:00:00"/>
    <x v="2"/>
    <s v="Paiement salaire E19 Aoû/17"/>
    <m/>
    <n v="1600000"/>
  </r>
  <r>
    <d v="2017-08-31T00:00:00"/>
    <x v="2"/>
    <s v="Paiement Bonus à E19 pour l'opération peau de panthère à Conakry"/>
    <m/>
    <n v="2000000"/>
  </r>
  <r>
    <d v="2017-08-31T00:00:00"/>
    <x v="5"/>
    <s v="Remboursement à Mamadou alpha Diallo transfert/orange money à E1 en enquête à Kindia"/>
    <m/>
    <n v="1000000"/>
  </r>
  <r>
    <d v="2017-08-31T00:00:00"/>
    <x v="2"/>
    <s v="Frais de transfert/orange money (1 000 000fg) à E1"/>
    <m/>
    <n v="20000"/>
  </r>
  <r>
    <d v="2017-08-31T00:00:00"/>
    <x v="5"/>
    <s v="Transfert/orange money à E1 en enquête à Kindia"/>
    <m/>
    <n v="1090000"/>
  </r>
  <r>
    <d v="2017-08-31T00:00:00"/>
    <x v="2"/>
    <s v="Frais de transfert/orange money (1 090 000fg) à E1"/>
    <m/>
    <n v="34000"/>
  </r>
  <r>
    <d v="2017-08-31T00:00:00"/>
    <x v="2"/>
    <s v="Paiement salaire Août/17 de Maïmouna Baldé pour l'entretien des bureaux"/>
    <m/>
    <n v="500000"/>
  </r>
  <r>
    <d v="2017-08-31T00:00:00"/>
    <x v="2"/>
    <s v="Transfert/orange money à Me SOVOGUI pour paiement  honoraire pour le suivi des dossiers juridiques de GALF"/>
    <m/>
    <n v="1750000"/>
  </r>
  <r>
    <d v="2017-08-31T00:00:00"/>
    <x v="2"/>
    <s v="Remboursement à Mamadou alpha Diallo transfert E-recharge à l'équipe du bureau"/>
    <m/>
    <n v="400000"/>
  </r>
  <r>
    <d v="2017-08-31T00:00:00"/>
    <x v="2"/>
    <s v="Paiement E-recharge pour l'équipe du bureau"/>
    <m/>
    <n v="400000"/>
  </r>
  <r>
    <d v="2017-08-31T00:00:00"/>
    <x v="2"/>
    <s v="Achat de dijoncteur pour le forage"/>
    <m/>
    <n v="73000"/>
  </r>
  <r>
    <d v="2017-08-31T00:00:00"/>
    <x v="2"/>
    <s v="Frais main d'œuvre reparation du installation du dijoncteur pour le forage"/>
    <m/>
    <n v="40000"/>
  </r>
  <r>
    <d v="2017-08-31T00:00:00"/>
    <x v="2"/>
    <s v="Frais transport bureau centre émetteur +  complement prix du dijoncteur "/>
    <m/>
    <n v="45000"/>
  </r>
  <r>
    <d v="2017-08-31T00:00:00"/>
    <x v="2"/>
    <s v="Règlement facture Internet pour échéance mois de sepetembre/17"/>
    <m/>
    <n v="3000000"/>
  </r>
</pivotCacheRecords>
</file>

<file path=xl/pivotCache/pivotCacheRecords2.xml><?xml version="1.0" encoding="utf-8"?>
<pivotCacheRecords xmlns="http://schemas.openxmlformats.org/spreadsheetml/2006/main" xmlns:r="http://schemas.openxmlformats.org/officeDocument/2006/relationships" count="493">
  <r>
    <d v="2017-08-01T00:00:00"/>
    <s v="Transport bureau-centre ville pour la recupération des ordinateurs en reparation"/>
    <x v="0"/>
    <x v="0"/>
    <n v="40000"/>
    <x v="0"/>
    <x v="0"/>
    <s v="17/8/GALF"/>
    <s v="Oui"/>
  </r>
  <r>
    <d v="2017-08-01T00:00:00"/>
    <s v="Taxi hotel-marché A/R"/>
    <x v="1"/>
    <x v="1"/>
    <n v="5000"/>
    <x v="1"/>
    <x v="0"/>
    <s v="17/8/GALF"/>
    <s v="Oui"/>
  </r>
  <r>
    <d v="2017-08-01T00:00:00"/>
    <s v="Food allowance"/>
    <x v="0"/>
    <x v="1"/>
    <n v="80000"/>
    <x v="1"/>
    <x v="0"/>
    <s v="17/8/GALFR46FA"/>
    <s v="Oui"/>
  </r>
  <r>
    <d v="2017-08-01T00:00:00"/>
    <s v="Taxi maison -Bureau AR"/>
    <x v="1"/>
    <x v="1"/>
    <n v="16000"/>
    <x v="2"/>
    <x v="0"/>
    <s v="17/8/GALFR36FS"/>
    <s v="Oui"/>
  </r>
  <r>
    <d v="2017-08-01T00:00:00"/>
    <s v="Taxi maison-bureau(aller-retour)"/>
    <x v="1"/>
    <x v="2"/>
    <n v="10000"/>
    <x v="3"/>
    <x v="0"/>
    <s v="17/7/GALFR39FS"/>
    <s v="Oui"/>
  </r>
  <r>
    <d v="2017-08-01T00:00:00"/>
    <s v="Food allowance journalière"/>
    <x v="0"/>
    <x v="0"/>
    <n v="80000"/>
    <x v="4"/>
    <x v="0"/>
    <s v="17/8/GALFR15FA"/>
    <s v="Oui"/>
  </r>
  <r>
    <d v="2017-08-01T00:00:00"/>
    <s v="Frais d'Hôtel (1) une nuitée"/>
    <x v="0"/>
    <x v="0"/>
    <n v="150000"/>
    <x v="4"/>
    <x v="0"/>
    <s v="17/8/GALFF5H"/>
    <s v="Oui"/>
  </r>
  <r>
    <d v="2017-08-01T00:00:00"/>
    <s v="Transport N'zerekore -Diecké"/>
    <x v="1"/>
    <x v="0"/>
    <n v="40000"/>
    <x v="4"/>
    <x v="0"/>
    <s v="17/8/GALFTV"/>
    <s v="Oui"/>
  </r>
  <r>
    <d v="2017-08-01T00:00:00"/>
    <s v="Taxi maison-gare routière"/>
    <x v="1"/>
    <x v="0"/>
    <n v="5000"/>
    <x v="4"/>
    <x v="0"/>
    <s v="17/8/GALFR16TE"/>
    <s v="Oui"/>
  </r>
  <r>
    <d v="2017-08-01T00:00:00"/>
    <s v="Taxi moto gare routière -hôtel"/>
    <x v="1"/>
    <x v="0"/>
    <n v="5000"/>
    <x v="4"/>
    <x v="0"/>
    <s v="17/8/GALFR17TE"/>
    <s v="Oui"/>
  </r>
  <r>
    <d v="2017-08-02T00:00:00"/>
    <s v="Achat de E-recharge pour l'équipe du bureau"/>
    <x v="2"/>
    <x v="3"/>
    <n v="400000"/>
    <x v="5"/>
    <x v="0"/>
    <s v="17/8/GALFR49TU"/>
    <s v="Oui"/>
  </r>
  <r>
    <d v="2017-08-02T00:00:00"/>
    <s v="Transport Moné maison-belle vue pour retrait et approv caisse"/>
    <x v="1"/>
    <x v="3"/>
    <n v="33500"/>
    <x v="5"/>
    <x v="0"/>
    <s v="17/8/GALFR50TU"/>
    <s v="Oui"/>
  </r>
  <r>
    <d v="2017-08-02T00:00:00"/>
    <s v="Frais de transfert/orange money (800 000fg) à E17 en enquête à N'zérékoré"/>
    <x v="3"/>
    <x v="3"/>
    <n v="20000"/>
    <x v="5"/>
    <x v="0"/>
    <s v="17/8/GALFR01FT"/>
    <s v="Oui"/>
  </r>
  <r>
    <d v="2017-08-02T00:00:00"/>
    <s v="Paiement au fiscaliste de frais de traitement de dossier du personnel  de GALF "/>
    <x v="4"/>
    <x v="3"/>
    <n v="1700000"/>
    <x v="5"/>
    <x v="0"/>
    <s v="17/8/GALFR02TD"/>
    <s v="Oui"/>
  </r>
  <r>
    <d v="2017-08-02T00:00:00"/>
    <s v="Food allowance"/>
    <x v="0"/>
    <x v="1"/>
    <n v="80000"/>
    <x v="1"/>
    <x v="0"/>
    <s v="17/8/GALFR46FA"/>
    <s v="Oui"/>
  </r>
  <r>
    <d v="2017-08-02T00:00:00"/>
    <s v="Taxi hotel-marché A/R"/>
    <x v="1"/>
    <x v="1"/>
    <n v="6000"/>
    <x v="1"/>
    <x v="0"/>
    <s v="17/8/GALF"/>
    <s v="Oui"/>
  </r>
  <r>
    <d v="2017-08-02T00:00:00"/>
    <s v="Taxi hotel-marché A/R"/>
    <x v="1"/>
    <x v="1"/>
    <n v="5000"/>
    <x v="1"/>
    <x v="0"/>
    <s v="17/8/GALF"/>
    <s v="Oui"/>
  </r>
  <r>
    <d v="2017-08-02T00:00:00"/>
    <s v="Taxi maison -Bureau AR"/>
    <x v="1"/>
    <x v="1"/>
    <n v="16000"/>
    <x v="2"/>
    <x v="0"/>
    <s v="17/8/GALFR36FS"/>
    <s v="Oui"/>
  </r>
  <r>
    <d v="2017-08-02T00:00:00"/>
    <s v="Taxi maison-bureau(aller-retour)"/>
    <x v="1"/>
    <x v="2"/>
    <n v="10000"/>
    <x v="3"/>
    <x v="0"/>
    <s v="17/7/GALFR39FS"/>
    <s v="Oui"/>
  </r>
  <r>
    <d v="2017-08-02T00:00:00"/>
    <s v="Frais d'Hôtel (1) une nuitée"/>
    <x v="0"/>
    <x v="0"/>
    <n v="150000"/>
    <x v="4"/>
    <x v="0"/>
    <s v="17/8/GALFF5H"/>
    <s v="Oui"/>
  </r>
  <r>
    <d v="2017-08-02T00:00:00"/>
    <s v="Food allowance journalière"/>
    <x v="0"/>
    <x v="0"/>
    <n v="80000"/>
    <x v="4"/>
    <x v="0"/>
    <s v="17/8/GALFR18TE"/>
    <s v="Oui"/>
  </r>
  <r>
    <d v="2017-08-02T00:00:00"/>
    <s v="Trensfert de credit orange à une  cible"/>
    <x v="5"/>
    <x v="0"/>
    <n v="20000"/>
    <x v="4"/>
    <x v="0"/>
    <s v="17/8/GALFR19TE"/>
    <s v="Oui"/>
  </r>
  <r>
    <d v="2017-08-02T00:00:00"/>
    <s v="Taxi moto pour les enquêtes"/>
    <x v="1"/>
    <x v="0"/>
    <n v="20000"/>
    <x v="4"/>
    <x v="0"/>
    <s v="17/8/GALF20TE"/>
    <s v="Oui"/>
  </r>
  <r>
    <d v="2017-08-03T00:00:00"/>
    <s v="Frais de fonctionnement Moné pour la semaine "/>
    <x v="1"/>
    <x v="3"/>
    <n v="150000"/>
    <x v="5"/>
    <x v="0"/>
    <s v="17/8/GALFR04TU"/>
    <s v="Oui"/>
  </r>
  <r>
    <d v="2017-08-03T00:00:00"/>
    <s v="Paiment salaire E19 août/17"/>
    <x v="4"/>
    <x v="0"/>
    <n v="1600000"/>
    <x v="5"/>
    <x v="0"/>
    <s v="17/8/GALFSA/08"/>
    <s v="Oui"/>
  </r>
  <r>
    <d v="2017-08-03T00:00:00"/>
    <s v="Food allowance"/>
    <x v="0"/>
    <x v="1"/>
    <n v="80000"/>
    <x v="1"/>
    <x v="0"/>
    <s v="17/8/GALFR47FA"/>
    <s v="Oui"/>
  </r>
  <r>
    <d v="2017-08-03T00:00:00"/>
    <s v="Food allowance"/>
    <x v="0"/>
    <x v="1"/>
    <n v="80000"/>
    <x v="1"/>
    <x v="0"/>
    <s v="17/8/GALFR47FA"/>
    <s v="Oui"/>
  </r>
  <r>
    <d v="2017-08-03T00:00:00"/>
    <s v="Taxi hotel-marché A/R"/>
    <x v="1"/>
    <x v="1"/>
    <n v="5000"/>
    <x v="1"/>
    <x v="0"/>
    <s v="17/8/GALF"/>
    <s v="Oui"/>
  </r>
  <r>
    <d v="2017-08-03T00:00:00"/>
    <s v="Taxi maison -Bureau AR"/>
    <x v="1"/>
    <x v="1"/>
    <n v="16000"/>
    <x v="2"/>
    <x v="0"/>
    <s v="17/8/GALFR36FS"/>
    <s v="Oui"/>
  </r>
  <r>
    <d v="2017-08-03T00:00:00"/>
    <s v="Taxi maison-bureau(aller-retour)"/>
    <x v="1"/>
    <x v="2"/>
    <n v="10000"/>
    <x v="3"/>
    <x v="0"/>
    <s v="17/7/GALFR39FS"/>
    <s v="Oui"/>
  </r>
  <r>
    <d v="2017-08-03T00:00:00"/>
    <s v="Taxi bureau (sig-madina) dépôt de l'ordinateur"/>
    <x v="1"/>
    <x v="2"/>
    <n v="50000"/>
    <x v="3"/>
    <x v="0"/>
    <s v="17/8/GALFR06TU"/>
    <s v="Oui"/>
  </r>
  <r>
    <d v="2017-08-03T00:00:00"/>
    <s v="Transprt Bureau-Gbessia-Bonfi port- Landreah"/>
    <x v="1"/>
    <x v="0"/>
    <n v="14000"/>
    <x v="6"/>
    <x v="0"/>
    <s v="17/8/GALFRR32TE"/>
    <s v="Oui"/>
  </r>
  <r>
    <d v="2017-08-03T00:00:00"/>
    <s v="Frais d'Hôtel (1) une nuitée"/>
    <x v="0"/>
    <x v="0"/>
    <n v="150000"/>
    <x v="4"/>
    <x v="0"/>
    <s v="17/8/GALFF5H"/>
    <s v="Oui"/>
  </r>
  <r>
    <d v="2017-08-03T00:00:00"/>
    <s v="Food allowance journalière"/>
    <x v="0"/>
    <x v="0"/>
    <n v="80000"/>
    <x v="4"/>
    <x v="0"/>
    <s v="17/8/GALFR21FA"/>
    <s v="Oui"/>
  </r>
  <r>
    <d v="2017-08-03T00:00:00"/>
    <s v="Trensfert de credit orange à une  cible"/>
    <x v="5"/>
    <x v="0"/>
    <n v="42000"/>
    <x v="4"/>
    <x v="0"/>
    <s v="17/8/GALF"/>
    <s v="Oui"/>
  </r>
  <r>
    <d v="2017-08-03T00:00:00"/>
    <s v="Taxi moto pour les enquêtes"/>
    <x v="1"/>
    <x v="0"/>
    <n v="20000"/>
    <x v="4"/>
    <x v="0"/>
    <s v="17/8/GALFR22TE"/>
    <s v="Oui"/>
  </r>
  <r>
    <d v="2017-08-04T00:00:00"/>
    <s v="Taxi hotel-marché A/R"/>
    <x v="1"/>
    <x v="1"/>
    <n v="5000"/>
    <x v="1"/>
    <x v="0"/>
    <s v="17/8/GALF"/>
    <s v="Oui"/>
  </r>
  <r>
    <d v="2017-08-04T00:00:00"/>
    <s v="Taxi hotel-marché A/R"/>
    <x v="1"/>
    <x v="1"/>
    <n v="5000"/>
    <x v="1"/>
    <x v="0"/>
    <s v="17/8/GALF"/>
    <s v="Oui"/>
  </r>
  <r>
    <d v="2017-08-04T00:00:00"/>
    <s v="Frais d'impression + photocopie analyse juridique"/>
    <x v="6"/>
    <x v="3"/>
    <n v="42000"/>
    <x v="1"/>
    <x v="0"/>
    <s v="17/8/GALF"/>
    <s v="Oui"/>
  </r>
  <r>
    <d v="2017-08-04T00:00:00"/>
    <s v="Taxi hotel-cyber-palais de justice"/>
    <x v="1"/>
    <x v="1"/>
    <n v="5000"/>
    <x v="1"/>
    <x v="0"/>
    <s v="17/8/GALF"/>
    <s v="Oui"/>
  </r>
  <r>
    <d v="2017-08-04T00:00:00"/>
    <s v="Taxi maison -Bureau AR"/>
    <x v="1"/>
    <x v="1"/>
    <n v="16000"/>
    <x v="2"/>
    <x v="0"/>
    <s v="17/8/GALFR36FS"/>
    <s v="Oui"/>
  </r>
  <r>
    <d v="2017-08-04T00:00:00"/>
    <s v="Taxi-maison bureau(aller retour)"/>
    <x v="1"/>
    <x v="2"/>
    <n v="10000"/>
    <x v="3"/>
    <x v="0"/>
    <s v="17/8/GALFR06TU"/>
    <s v="Oui"/>
  </r>
  <r>
    <d v="2017-08-04T00:00:00"/>
    <s v="Frais d'Hôtel (1) une nuitée"/>
    <x v="0"/>
    <x v="0"/>
    <n v="150000"/>
    <x v="4"/>
    <x v="0"/>
    <s v="17/8/GALFF5H"/>
    <s v="Oui"/>
  </r>
  <r>
    <d v="2017-08-04T00:00:00"/>
    <s v="Food allowance journalière"/>
    <x v="0"/>
    <x v="0"/>
    <n v="80000"/>
    <x v="4"/>
    <x v="0"/>
    <s v="17/8/GALFR23FA"/>
    <s v="Oui"/>
  </r>
  <r>
    <d v="2017-08-04T00:00:00"/>
    <s v="Taxi moto pour les courses"/>
    <x v="1"/>
    <x v="0"/>
    <n v="20000"/>
    <x v="4"/>
    <x v="0"/>
    <s v="17/8/GALFR24TE"/>
    <s v="Oui"/>
  </r>
  <r>
    <d v="2017-08-04T00:00:00"/>
    <s v="Taxi maison-gare routiere"/>
    <x v="1"/>
    <x v="0"/>
    <n v="15000"/>
    <x v="0"/>
    <x v="0"/>
    <s v="17/8/GALFR18TE"/>
    <s v="Oui"/>
  </r>
  <r>
    <d v="2017-08-04T00:00:00"/>
    <s v="Taxi Conakry-N'Zérékoré"/>
    <x v="1"/>
    <x v="0"/>
    <n v="250000"/>
    <x v="0"/>
    <x v="0"/>
    <s v="17/8/GALFR6548TV"/>
    <s v="Oui"/>
  </r>
  <r>
    <d v="2017-08-04T00:00:00"/>
    <s v="Ration journalière "/>
    <x v="7"/>
    <x v="0"/>
    <n v="80000"/>
    <x v="0"/>
    <x v="0"/>
    <s v="17/8/GALFR19FA"/>
    <s v="Oui"/>
  </r>
  <r>
    <d v="2017-08-05T00:00:00"/>
    <s v="Food allowance"/>
    <x v="0"/>
    <x v="1"/>
    <n v="80000"/>
    <x v="1"/>
    <x v="0"/>
    <s v="17/8/GALFR48FA"/>
    <s v="Oui"/>
  </r>
  <r>
    <d v="2017-08-05T00:00:00"/>
    <s v="Paiment de bonus au journal Le Renard pour le cas mayanga (retard de l'instruction)"/>
    <x v="8"/>
    <x v="2"/>
    <n v="100000"/>
    <x v="3"/>
    <x v="0"/>
    <s v="17/8/GALFR39BM"/>
    <s v="Oui"/>
  </r>
  <r>
    <d v="2017-08-05T00:00:00"/>
    <s v="Paiment de bonus au journal Affiches Guinéennes pour le cas mayanga(retard de l'instruction)"/>
    <x v="8"/>
    <x v="2"/>
    <n v="100000"/>
    <x v="3"/>
    <x v="0"/>
    <s v="17/8/GALFR38BM"/>
    <s v="Oui"/>
  </r>
  <r>
    <d v="2017-08-05T00:00:00"/>
    <s v="Frais d'Hôtel (1) une nuitée"/>
    <x v="0"/>
    <x v="0"/>
    <n v="150000"/>
    <x v="4"/>
    <x v="0"/>
    <s v="17/8/GALFF5H"/>
    <s v="Oui"/>
  </r>
  <r>
    <d v="2017-08-05T00:00:00"/>
    <s v="Transport Nzerékoré-Conakry"/>
    <x v="1"/>
    <x v="0"/>
    <n v="250000"/>
    <x v="4"/>
    <x v="0"/>
    <s v="17/8/GALFTV"/>
    <s v="Oui"/>
  </r>
  <r>
    <d v="2017-08-05T00:00:00"/>
    <s v="Food allowance journaliere"/>
    <x v="0"/>
    <x v="0"/>
    <n v="80000"/>
    <x v="4"/>
    <x v="0"/>
    <s v="17/8/GALFR25FA"/>
    <s v="Oui"/>
  </r>
  <r>
    <d v="2017-08-05T00:00:00"/>
    <s v="Transport gare routière -maison pour enquête"/>
    <x v="1"/>
    <x v="0"/>
    <n v="15000"/>
    <x v="4"/>
    <x v="0"/>
    <s v="17/8/GALFR26TE"/>
    <s v="Oui"/>
  </r>
  <r>
    <d v="2017-08-05T00:00:00"/>
    <s v="Ration journalière"/>
    <x v="7"/>
    <x v="0"/>
    <n v="80000"/>
    <x v="0"/>
    <x v="0"/>
    <s v="17/8/GALFR20FA"/>
    <s v="Oui"/>
  </r>
  <r>
    <d v="2017-08-05T00:00:00"/>
    <s v="Taxi moto pour la recherche d'un hôtel"/>
    <x v="1"/>
    <x v="0"/>
    <n v="10000"/>
    <x v="0"/>
    <x v="0"/>
    <s v="17/8/GALFR21TE"/>
    <s v="Oui"/>
  </r>
  <r>
    <d v="2017-08-05T00:00:00"/>
    <s v="Frais d'hotel une nuitée"/>
    <x v="7"/>
    <x v="0"/>
    <n v="250000"/>
    <x v="0"/>
    <x v="0"/>
    <s v="17/8/GALFF000700H"/>
    <s v="Oui"/>
  </r>
  <r>
    <d v="2017-08-06T00:00:00"/>
    <s v="Food allowance"/>
    <x v="0"/>
    <x v="1"/>
    <n v="80000"/>
    <x v="1"/>
    <x v="0"/>
    <s v="17/8/GALFR48FA"/>
    <s v="Oui"/>
  </r>
  <r>
    <d v="2017-08-06T00:00:00"/>
    <s v="Taxi hotel-marché A/R"/>
    <x v="1"/>
    <x v="1"/>
    <n v="5000"/>
    <x v="1"/>
    <x v="0"/>
    <s v="17/8/GALFR04T"/>
    <s v="Oui"/>
  </r>
  <r>
    <d v="2017-08-06T00:00:00"/>
    <s v="Food allowance"/>
    <x v="0"/>
    <x v="1"/>
    <n v="80000"/>
    <x v="1"/>
    <x v="0"/>
    <s v="17/8/GALFR03FA"/>
    <s v="Oui"/>
  </r>
  <r>
    <d v="2017-08-06T00:00:00"/>
    <s v="Taxi moto pour les enquêtes"/>
    <x v="1"/>
    <x v="0"/>
    <n v="10000"/>
    <x v="0"/>
    <x v="0"/>
    <s v="17/8/GALF22TE"/>
    <s v="Oui"/>
  </r>
  <r>
    <d v="2017-08-06T00:00:00"/>
    <s v="Ration journalière"/>
    <x v="7"/>
    <x v="0"/>
    <n v="80000"/>
    <x v="0"/>
    <x v="0"/>
    <s v="17/8/GALFR23FA"/>
    <s v="Oui"/>
  </r>
  <r>
    <d v="2017-08-06T00:00:00"/>
    <s v="Frais d'hotel une nuitée"/>
    <x v="7"/>
    <x v="0"/>
    <n v="250000"/>
    <x v="0"/>
    <x v="0"/>
    <s v="17/8/GALFF000700H"/>
    <s v="Oui"/>
  </r>
  <r>
    <d v="2017-08-07T00:00:00"/>
    <s v="Paiment salaire Maïmouna Juillet/17"/>
    <x v="6"/>
    <x v="3"/>
    <n v="500000"/>
    <x v="5"/>
    <x v="0"/>
    <s v="17/8/GALFR10SA"/>
    <s v="Oui"/>
  </r>
  <r>
    <d v="2017-08-07T00:00:00"/>
    <s v="Remboursement  100%  à E37 les frais medicaux (examenmedical, visite et achat de produits pharmaceutiques)"/>
    <x v="4"/>
    <x v="4"/>
    <n v="518000"/>
    <x v="5"/>
    <x v="0"/>
    <s v="17/8/GALFR14FM"/>
    <s v="Oui"/>
  </r>
  <r>
    <d v="2017-08-07T00:00:00"/>
    <s v="Frais de fonctionnement Moné pour la semaine "/>
    <x v="1"/>
    <x v="3"/>
    <n v="150000"/>
    <x v="5"/>
    <x v="0"/>
    <s v="17/8/GALFR19TU"/>
    <s v="Oui"/>
  </r>
  <r>
    <d v="2017-08-07T00:00:00"/>
    <s v="Taxi moto bureau-centre ville (BPMG) pour retrait"/>
    <x v="1"/>
    <x v="3"/>
    <n v="70000"/>
    <x v="5"/>
    <x v="0"/>
    <s v="17/8/GALFR20TU"/>
    <s v="Oui"/>
  </r>
  <r>
    <d v="2017-08-07T00:00:00"/>
    <s v="Achat de (10)l essence pour véh perso pour le transport maison-bureau"/>
    <x v="1"/>
    <x v="5"/>
    <n v="80000"/>
    <x v="7"/>
    <x v="0"/>
    <s v="17/8/GALFRCSN"/>
    <s v="Oui"/>
  </r>
  <r>
    <d v="2017-08-07T00:00:00"/>
    <s v="Taxi moto Saidou Hamdalaye-bureau retour centre ville (BPMG) pour arbitrage "/>
    <x v="1"/>
    <x v="5"/>
    <n v="20000"/>
    <x v="7"/>
    <x v="0"/>
    <s v="17/8/GALFR16TU"/>
    <s v="Oui"/>
  </r>
  <r>
    <d v="2017-08-07T00:00:00"/>
    <s v="Frais de fonctionnement Saidou pour la semaine"/>
    <x v="1"/>
    <x v="5"/>
    <n v="130000"/>
    <x v="7"/>
    <x v="0"/>
    <s v="17/8/GALFR18TU"/>
    <s v="Oui"/>
  </r>
  <r>
    <d v="2017-08-07T00:00:00"/>
    <s v="transport Bureau-Sig Madina A/R pour depôt de l'ordinateur à la réparation"/>
    <x v="1"/>
    <x v="0"/>
    <n v="34000"/>
    <x v="8"/>
    <x v="0"/>
    <s v="17/8/GALFR23TU"/>
    <s v="Oui"/>
  </r>
  <r>
    <d v="2017-08-07T00:00:00"/>
    <s v="Transport Maison-Bureau"/>
    <x v="1"/>
    <x v="0"/>
    <n v="15000"/>
    <x v="8"/>
    <x v="0"/>
    <s v="17/8/GALFR24TU"/>
    <s v="Oui"/>
  </r>
  <r>
    <d v="2017-08-07T00:00:00"/>
    <s v="Taxi hôtel-palais de justice A/R"/>
    <x v="1"/>
    <x v="1"/>
    <n v="4000"/>
    <x v="1"/>
    <x v="0"/>
    <s v="17/8/GALFR05T"/>
    <s v="Oui"/>
  </r>
  <r>
    <d v="2017-08-07T00:00:00"/>
    <s v="Taxi hotel-hermakono A/R"/>
    <x v="1"/>
    <x v="1"/>
    <n v="10000"/>
    <x v="1"/>
    <x v="0"/>
    <s v="17/8/GALFR06T"/>
    <s v="Oui"/>
  </r>
  <r>
    <d v="2017-08-07T00:00:00"/>
    <s v="Taxi maison -Bureau AR"/>
    <x v="1"/>
    <x v="1"/>
    <n v="16000"/>
    <x v="2"/>
    <x v="0"/>
    <s v="17/8/GALFR36FS"/>
    <s v="Oui"/>
  </r>
  <r>
    <d v="2017-08-07T00:00:00"/>
    <s v="Taxi maison-bureau(aller-retour)"/>
    <x v="1"/>
    <x v="2"/>
    <n v="10000"/>
    <x v="3"/>
    <x v="0"/>
    <s v="17/8/GALFR12TU"/>
    <s v="Oui"/>
  </r>
  <r>
    <d v="2017-08-07T00:00:00"/>
    <s v="Paiement frais de reparation d'ordinateur"/>
    <x v="6"/>
    <x v="3"/>
    <n v="100000"/>
    <x v="3"/>
    <x v="0"/>
    <s v="17/8/GALFFact55AP"/>
    <s v="Oui"/>
  </r>
  <r>
    <d v="2017-08-07T00:00:00"/>
    <s v="Taxi moto bureau pour récupération ordinateur"/>
    <x v="1"/>
    <x v="2"/>
    <n v="50000"/>
    <x v="3"/>
    <x v="0"/>
    <s v="17/8/GALFR13TU"/>
    <s v="Oui"/>
  </r>
  <r>
    <d v="2017-08-07T00:00:00"/>
    <s v="Food allowance journalière"/>
    <x v="0"/>
    <x v="0"/>
    <n v="80000"/>
    <x v="6"/>
    <x v="0"/>
    <s v="17/8/GALFR6FA"/>
    <s v="Oui"/>
  </r>
  <r>
    <d v="2017-08-07T00:00:00"/>
    <s v="Food allowance informateur "/>
    <x v="0"/>
    <x v="0"/>
    <n v="80000"/>
    <x v="6"/>
    <x v="0"/>
    <s v="17/8/GALFR5FA"/>
    <s v="Oui"/>
  </r>
  <r>
    <d v="2017-08-07T00:00:00"/>
    <s v="Achat de crédit de recharge"/>
    <x v="2"/>
    <x v="0"/>
    <n v="20000"/>
    <x v="6"/>
    <x v="0"/>
    <s v="17/8/GALFR7TB"/>
    <s v="Oui"/>
  </r>
  <r>
    <d v="2017-08-07T00:00:00"/>
    <s v="Achat de carburant pour enquête"/>
    <x v="1"/>
    <x v="0"/>
    <n v="120000"/>
    <x v="6"/>
    <x v="0"/>
    <s v="17/8/GALFRSN"/>
    <s v="Oui"/>
  </r>
  <r>
    <d v="2017-08-07T00:00:00"/>
    <s v="Achat de (15l) pour voiture perso transport maison-bureau"/>
    <x v="1"/>
    <x v="0"/>
    <n v="120000"/>
    <x v="6"/>
    <x v="0"/>
    <s v="17/8/GALFRR09AC"/>
    <s v="Oui"/>
  </r>
  <r>
    <d v="2017-08-07T00:00:00"/>
    <s v="Taxi moto pour les enquetes"/>
    <x v="1"/>
    <x v="0"/>
    <n v="10000"/>
    <x v="0"/>
    <x v="0"/>
    <s v="17/8/GALFR24TE"/>
    <s v="Oui"/>
  </r>
  <r>
    <d v="2017-08-07T00:00:00"/>
    <s v="Ration journalière"/>
    <x v="0"/>
    <x v="0"/>
    <n v="80000"/>
    <x v="0"/>
    <x v="0"/>
    <s v="17/8/GALFR25FA"/>
    <s v="Oui"/>
  </r>
  <r>
    <d v="2017-08-07T00:00:00"/>
    <s v="Frais d'hotel une nuitée"/>
    <x v="7"/>
    <x v="0"/>
    <n v="250000"/>
    <x v="0"/>
    <x v="0"/>
    <s v="17/8/GALFF000700H"/>
    <s v="Oui"/>
  </r>
  <r>
    <d v="2017-08-08T00:00:00"/>
    <s v="Paiement main d'œuvre reparation des prises électriques"/>
    <x v="6"/>
    <x v="3"/>
    <n v="30000"/>
    <x v="5"/>
    <x v="0"/>
    <s v="17/8/GALFR22S"/>
    <s v="Oui"/>
  </r>
  <r>
    <d v="2017-08-08T00:00:00"/>
    <s v="Achat de (2) paquets d'eau minerale pour l'équipe du bureau"/>
    <x v="4"/>
    <x v="4"/>
    <n v="14000"/>
    <x v="5"/>
    <x v="0"/>
    <s v="17/8/GALFR22FB"/>
    <s v="Oui"/>
  </r>
  <r>
    <d v="2017-08-08T00:00:00"/>
    <s v="Achat E-recharge pour l'équipe du bureau"/>
    <x v="2"/>
    <x v="3"/>
    <n v="400000"/>
    <x v="5"/>
    <x v="0"/>
    <s v="17/8/GALFR25E-ch"/>
    <s v="Oui"/>
  </r>
  <r>
    <d v="2017-08-08T00:00:00"/>
    <s v="Achat des pièces pour la moto yamaha AG 100 du  bureau"/>
    <x v="9"/>
    <x v="3"/>
    <n v="250000"/>
    <x v="5"/>
    <x v="0"/>
    <s v="17/8/GALFR9AP"/>
    <s v="Oui"/>
  </r>
  <r>
    <d v="2017-08-08T00:00:00"/>
    <s v="Achat de (3) paquets de ramettes, (1) paquet de feutre pour tableau blanc et (1) brosse pour tableau blanc"/>
    <x v="9"/>
    <x v="3"/>
    <n v="147000"/>
    <x v="5"/>
    <x v="0"/>
    <s v="17/8/GALF176247AF"/>
    <s v="Oui"/>
  </r>
  <r>
    <d v="2017-08-08T00:00:00"/>
    <s v="Paiement facture Internet échéance Août/17"/>
    <x v="10"/>
    <x v="3"/>
    <n v="3000000"/>
    <x v="5"/>
    <x v="0"/>
    <s v="17/8/GALFFAC135"/>
    <s v="Oui"/>
  </r>
  <r>
    <d v="2017-08-08T00:00:00"/>
    <s v="Frais de transfert/orange money (800 000fg) à E17 en enquête à N'zérékoré"/>
    <x v="3"/>
    <x v="3"/>
    <n v="20000"/>
    <x v="5"/>
    <x v="0"/>
    <s v="17/8/GALFR26FF"/>
    <s v="Oui"/>
  </r>
  <r>
    <d v="2017-08-08T00:00:00"/>
    <s v="Frais de transfert/orange money (2 800 000fg) à Odette pour suivi juridique cas pangolin à Macenta"/>
    <x v="3"/>
    <x v="3"/>
    <n v="36000"/>
    <x v="5"/>
    <x v="0"/>
    <s v="17/8/GALFR27FF"/>
    <s v="Oui"/>
  </r>
  <r>
    <d v="2017-08-08T00:00:00"/>
    <s v="Paiement Salaire E17 Juillet/17"/>
    <x v="4"/>
    <x v="0"/>
    <n v="1600000"/>
    <x v="5"/>
    <x v="0"/>
    <s v="17/8/GALFSA/08"/>
    <s v="Oui"/>
  </r>
  <r>
    <d v="2017-08-08T00:00:00"/>
    <s v="Transport Maison-Bureau"/>
    <x v="1"/>
    <x v="0"/>
    <n v="15000"/>
    <x v="8"/>
    <x v="0"/>
    <s v="17/8/GALFR24TU"/>
    <s v="Oui"/>
  </r>
  <r>
    <d v="2017-08-08T00:00:00"/>
    <s v="Transport Sig Madina-Bureau"/>
    <x v="1"/>
    <x v="0"/>
    <n v="7500"/>
    <x v="8"/>
    <x v="0"/>
    <s v="17/8/GALFR23TU"/>
    <s v="Oui"/>
  </r>
  <r>
    <d v="2017-08-08T00:00:00"/>
    <s v="Food allowance"/>
    <x v="0"/>
    <x v="1"/>
    <n v="80000"/>
    <x v="1"/>
    <x v="0"/>
    <s v="17/8/GALFR07FA"/>
    <s v="Oui"/>
  </r>
  <r>
    <d v="2017-08-08T00:00:00"/>
    <s v="Taxi hotel-palais de justice"/>
    <x v="1"/>
    <x v="1"/>
    <n v="2000"/>
    <x v="1"/>
    <x v="0"/>
    <s v="17/8/GALFR08T"/>
    <s v="Oui"/>
  </r>
  <r>
    <d v="2017-08-08T00:00:00"/>
    <s v="Frais de nuitée Hotel "/>
    <x v="0"/>
    <x v="1"/>
    <n v="2200000"/>
    <x v="1"/>
    <x v="0"/>
    <s v="17/8/GALFF00083H"/>
    <s v="Oui"/>
  </r>
  <r>
    <d v="2017-08-08T00:00:00"/>
    <s v="Frais de Transport macenta-Conakry "/>
    <x v="1"/>
    <x v="1"/>
    <n v="250000"/>
    <x v="1"/>
    <x v="0"/>
    <s v="17/8/GALFR02T"/>
    <s v="Oui"/>
  </r>
  <r>
    <d v="2017-08-08T00:00:00"/>
    <s v="Taxi maison -Bureau AR"/>
    <x v="1"/>
    <x v="1"/>
    <n v="16000"/>
    <x v="2"/>
    <x v="0"/>
    <s v="17/8/GALFR17TU"/>
    <s v="Oui"/>
  </r>
  <r>
    <d v="2017-08-08T00:00:00"/>
    <s v="Taxi maison-bureau(aller-retour)"/>
    <x v="1"/>
    <x v="2"/>
    <n v="10000"/>
    <x v="3"/>
    <x v="0"/>
    <s v="17/8/GALFR12TU"/>
    <s v="Oui"/>
  </r>
  <r>
    <d v="2017-08-08T00:00:00"/>
    <s v="Transport E1 bureau-Boulbinet port e Bonfi port pour enquête"/>
    <x v="1"/>
    <x v="0"/>
    <n v="14000"/>
    <x v="6"/>
    <x v="0"/>
    <s v="17/8/GALFRR21TE"/>
    <s v="Oui"/>
  </r>
  <r>
    <d v="2017-08-08T00:00:00"/>
    <s v="Trensfert de credit orange au trafiquant"/>
    <x v="5"/>
    <x v="0"/>
    <n v="50000"/>
    <x v="4"/>
    <x v="0"/>
    <s v="17/8/GALFR27-28TB"/>
    <s v="Oui"/>
  </r>
  <r>
    <d v="2017-08-08T00:00:00"/>
    <s v="Taxi moto pour les enquetes"/>
    <x v="1"/>
    <x v="0"/>
    <n v="10000"/>
    <x v="0"/>
    <x v="0"/>
    <s v="17/8/GALFR26TE"/>
    <s v="Oui"/>
  </r>
  <r>
    <d v="2017-08-08T00:00:00"/>
    <s v="Ration journalière"/>
    <x v="7"/>
    <x v="0"/>
    <n v="80000"/>
    <x v="0"/>
    <x v="0"/>
    <s v="17/8/GALF27FA"/>
    <s v="Oui"/>
  </r>
  <r>
    <d v="2017-08-08T00:00:00"/>
    <s v="Frais d'hotel une nuitée"/>
    <x v="7"/>
    <x v="0"/>
    <n v="250000"/>
    <x v="0"/>
    <x v="0"/>
    <s v="17/8/GALFF000700H"/>
    <s v="Oui"/>
  </r>
  <r>
    <d v="2017-08-09T00:00:00"/>
    <s v="Frais de fonctionnement Maïmouna pour la semaine"/>
    <x v="1"/>
    <x v="0"/>
    <n v="70000"/>
    <x v="5"/>
    <x v="0"/>
    <s v="17/8/GALFR31TU"/>
    <s v="Oui"/>
  </r>
  <r>
    <d v="2017-08-09T00:00:00"/>
    <s v="Transport Maison-Bureau"/>
    <x v="1"/>
    <x v="0"/>
    <n v="15000"/>
    <x v="8"/>
    <x v="0"/>
    <s v="17/8/GALFR24TU"/>
    <s v="Oui"/>
  </r>
  <r>
    <d v="2017-08-09T00:00:00"/>
    <s v="Taxi deplacement sangoyah-ratoma"/>
    <x v="1"/>
    <x v="1"/>
    <n v="60000"/>
    <x v="1"/>
    <x v="0"/>
    <s v="17/8/GALFR09T"/>
    <s v="Oui"/>
  </r>
  <r>
    <d v="2017-08-09T00:00:00"/>
    <s v="Taxi maison -Bureau AR"/>
    <x v="1"/>
    <x v="1"/>
    <n v="16000"/>
    <x v="2"/>
    <x v="0"/>
    <s v="17/8/GALFR17TU"/>
    <s v="Oui"/>
  </r>
  <r>
    <d v="2017-08-09T00:00:00"/>
    <s v="Taxi maison-bureau(aller-retour)"/>
    <x v="1"/>
    <x v="2"/>
    <n v="10000"/>
    <x v="3"/>
    <x v="0"/>
    <s v="17/8/GALFR12TU"/>
    <s v="Oui"/>
  </r>
  <r>
    <d v="2017-08-09T00:00:00"/>
    <s v="Bureau-Enta-Bonfi port-Kaloum"/>
    <x v="1"/>
    <x v="0"/>
    <n v="18000"/>
    <x v="6"/>
    <x v="0"/>
    <s v="17/8/GALFR33TE"/>
    <s v="Oui"/>
  </r>
  <r>
    <d v="2017-08-09T00:00:00"/>
    <s v="Taxi  N'Zérékoré-Lola A/R pour enquête"/>
    <x v="1"/>
    <x v="0"/>
    <n v="24000"/>
    <x v="0"/>
    <x v="0"/>
    <s v="17/8/GALFRTV"/>
    <s v="Oui"/>
  </r>
  <r>
    <d v="2017-08-09T00:00:00"/>
    <s v="Taxi moto enquête à Lola"/>
    <x v="1"/>
    <x v="0"/>
    <n v="8000"/>
    <x v="0"/>
    <x v="0"/>
    <s v="17/8/GALFR28TE"/>
    <s v="Oui"/>
  </r>
  <r>
    <d v="2017-08-09T00:00:00"/>
    <s v="Ration journalière"/>
    <x v="0"/>
    <x v="0"/>
    <n v="80000"/>
    <x v="0"/>
    <x v="0"/>
    <s v="17/8/GALFR29FA"/>
    <s v="Oui"/>
  </r>
  <r>
    <d v="2017-08-09T00:00:00"/>
    <s v="Frais d'hotel une nuitée"/>
    <x v="7"/>
    <x v="0"/>
    <n v="250000"/>
    <x v="0"/>
    <x v="0"/>
    <s v="17/8/GALFF000700H"/>
    <s v="Oui"/>
  </r>
  <r>
    <d v="2017-08-09T00:00:00"/>
    <s v="Carte de recharge orange "/>
    <x v="2"/>
    <x v="0"/>
    <n v="5000"/>
    <x v="0"/>
    <x v="0"/>
    <s v="17/8/GALFCR"/>
    <s v="Oui"/>
  </r>
  <r>
    <d v="2017-08-10T00:00:00"/>
    <s v="Remboursement à 100% à E21 les frais médicaux (frais de visite, examens médicaux et achat de produits pharmaceutiques) "/>
    <x v="4"/>
    <x v="4"/>
    <n v="332000"/>
    <x v="9"/>
    <x v="0"/>
    <s v="17/8/GALFF04FM"/>
    <s v="Oui"/>
  </r>
  <r>
    <d v="2017-08-10T00:00:00"/>
    <s v="Achat de (2) paquets d'eau minerale pour l'équipe du bureau"/>
    <x v="4"/>
    <x v="4"/>
    <n v="14000"/>
    <x v="5"/>
    <x v="0"/>
    <s v="17/8/GALFR38"/>
    <s v="Oui"/>
  </r>
  <r>
    <d v="2017-08-10T00:00:00"/>
    <s v="Frais de transfert (2 000 000 fg) à E19 en enquête à N'Zérékoré"/>
    <x v="3"/>
    <x v="3"/>
    <n v="34000"/>
    <x v="5"/>
    <x v="0"/>
    <s v="17/8/GALFR0126618"/>
    <s v="Oui"/>
  </r>
  <r>
    <d v="2017-08-10T00:00:00"/>
    <s v="Transport Maison-Bureau"/>
    <x v="1"/>
    <x v="0"/>
    <n v="15000"/>
    <x v="8"/>
    <x v="0"/>
    <s v="17/8/GALFR24TU"/>
    <s v="Oui"/>
  </r>
  <r>
    <d v="2017-08-10T00:00:00"/>
    <s v="Taxi maison -Bureau AR"/>
    <x v="1"/>
    <x v="1"/>
    <n v="16000"/>
    <x v="2"/>
    <x v="0"/>
    <s v="17/8/GALFR17TU"/>
    <s v="Oui"/>
  </r>
  <r>
    <d v="2017-08-10T00:00:00"/>
    <s v="Taxi moto Bureau - centre ville BMG /AR"/>
    <x v="1"/>
    <x v="1"/>
    <n v="70000"/>
    <x v="2"/>
    <x v="0"/>
    <s v="17/8/GALFR37TU"/>
    <s v="Oui"/>
  </r>
  <r>
    <d v="2017-08-10T00:00:00"/>
    <s v="Taxi maison A/R"/>
    <x v="1"/>
    <x v="1"/>
    <n v="30000"/>
    <x v="10"/>
    <x v="0"/>
    <s v="17/8/GALFR"/>
    <s v="Oui"/>
  </r>
  <r>
    <d v="2017-08-10T00:00:00"/>
    <s v="Transport Maison-bureau E21  pour (2) jours"/>
    <x v="1"/>
    <x v="0"/>
    <n v="20000"/>
    <x v="9"/>
    <x v="0"/>
    <s v="17/8/GALFR40TU"/>
    <s v="Oui"/>
  </r>
  <r>
    <d v="2017-08-10T00:00:00"/>
    <s v="Taxi maison-bureau(aller-retour)"/>
    <x v="1"/>
    <x v="2"/>
    <n v="10000"/>
    <x v="3"/>
    <x v="0"/>
    <s v="17/8/GALFR12TU"/>
    <s v="Oui"/>
  </r>
  <r>
    <d v="2017-08-10T00:00:00"/>
    <s v="Transport Bureau-Tannerie marché, Kaporo port et Lambagny  pour enquête"/>
    <x v="1"/>
    <x v="0"/>
    <n v="18000"/>
    <x v="6"/>
    <x v="0"/>
    <s v="17/8/GALFR35TE"/>
    <s v="Oui"/>
  </r>
  <r>
    <d v="2017-08-10T00:00:00"/>
    <s v="Transport Bureau-sonfonia-aller et retour"/>
    <x v="1"/>
    <x v="0"/>
    <n v="19500"/>
    <x v="4"/>
    <x v="0"/>
    <s v="17/8/GALFR34TE"/>
    <s v="Oui"/>
  </r>
  <r>
    <d v="2017-08-10T00:00:00"/>
    <s v="Taxi moto pour les enquetes"/>
    <x v="1"/>
    <x v="0"/>
    <n v="10000"/>
    <x v="0"/>
    <x v="0"/>
    <s v="17/8/GALFR10TE"/>
    <s v="Oui"/>
  </r>
  <r>
    <d v="2017-08-10T00:00:00"/>
    <s v="Ration journalière"/>
    <x v="0"/>
    <x v="0"/>
    <n v="80000"/>
    <x v="0"/>
    <x v="0"/>
    <s v="17/8/GALFR31FA"/>
    <s v="Oui"/>
  </r>
  <r>
    <d v="2017-08-10T00:00:00"/>
    <s v="Frais d'hotel une nuitée"/>
    <x v="7"/>
    <x v="0"/>
    <n v="250000"/>
    <x v="0"/>
    <x v="0"/>
    <s v="17/8/GALFF000700H"/>
    <s v="Oui"/>
  </r>
  <r>
    <d v="2017-08-10T00:00:00"/>
    <s v="Carte de recharge orange "/>
    <x v="2"/>
    <x v="0"/>
    <n v="5000"/>
    <x v="0"/>
    <x v="0"/>
    <s v="17/8/GALFCR"/>
    <s v="Oui"/>
  </r>
  <r>
    <d v="2017-08-11T00:00:00"/>
    <s v="Paiment facture d'électricité"/>
    <x v="11"/>
    <x v="3"/>
    <n v="109590"/>
    <x v="5"/>
    <x v="0"/>
    <s v="17/8/GALFR223"/>
    <s v="Oui"/>
  </r>
  <r>
    <d v="2017-08-11T00:00:00"/>
    <s v="Frais de transfert (1 216 000 fg) à E37 pour transport et paiement facture de la reparation de l'ordinateur"/>
    <x v="3"/>
    <x v="3"/>
    <n v="34000"/>
    <x v="5"/>
    <x v="0"/>
    <s v="17/8/GALFR002729"/>
    <s v="Oui"/>
  </r>
  <r>
    <d v="2017-08-11T00:00:00"/>
    <s v="Transport Maison-Bureau"/>
    <x v="1"/>
    <x v="0"/>
    <n v="15000"/>
    <x v="8"/>
    <x v="0"/>
    <s v="17/8/GALFR24TU"/>
    <s v="Oui"/>
  </r>
  <r>
    <d v="2017-08-11T00:00:00"/>
    <s v="Transport Bonfi-tannerie-kaporo-Bureau pour enquête"/>
    <x v="1"/>
    <x v="0"/>
    <n v="17500"/>
    <x v="8"/>
    <x v="0"/>
    <s v="17/8/GALF43TE"/>
    <s v="Oui"/>
  </r>
  <r>
    <d v="2017-08-11T00:00:00"/>
    <s v="Frais pour la reparation de l'ordinateur"/>
    <x v="6"/>
    <x v="3"/>
    <n v="1200000"/>
    <x v="8"/>
    <x v="0"/>
    <s v="17/8/GALFR0185"/>
    <s v="Oui"/>
  </r>
  <r>
    <d v="2017-08-11T00:00:00"/>
    <s v="transport Sig Madina-Bureau pour recupération de l'ordinateur en reparation du Dep investigation"/>
    <x v="1"/>
    <x v="0"/>
    <n v="16000"/>
    <x v="8"/>
    <x v="0"/>
    <s v="17/8/GALF"/>
    <s v="Oui"/>
  </r>
  <r>
    <d v="2017-08-11T00:00:00"/>
    <s v="Taxi maison-bureau A/R"/>
    <x v="1"/>
    <x v="1"/>
    <n v="13000"/>
    <x v="1"/>
    <x v="0"/>
    <s v="17/8/GALF"/>
    <s v="Oui"/>
  </r>
  <r>
    <d v="2017-08-11T00:00:00"/>
    <s v="Taxi maison -Bureau AR"/>
    <x v="1"/>
    <x v="1"/>
    <n v="16000"/>
    <x v="2"/>
    <x v="0"/>
    <s v="17/8/GALFR17TU"/>
    <s v="Oui"/>
  </r>
  <r>
    <d v="2017-08-11T00:00:00"/>
    <s v="Transport Sessou bureau-Kipé pour transfert/orange money à E37 prix de reparation de l'ordinateur des investigateurs"/>
    <x v="1"/>
    <x v="1"/>
    <n v="6000"/>
    <x v="2"/>
    <x v="0"/>
    <s v="17/8/GALFR45TU"/>
    <s v="Oui"/>
  </r>
  <r>
    <d v="2017-08-11T00:00:00"/>
    <s v="Taxi  moto  pour payer  la facture d'électricité du bureau"/>
    <x v="1"/>
    <x v="1"/>
    <n v="20000"/>
    <x v="10"/>
    <x v="0"/>
    <s v="17/8/GALFR44TU"/>
    <s v="Oui"/>
  </r>
  <r>
    <d v="2017-08-11T00:00:00"/>
    <s v="Taxi maison A/R"/>
    <x v="1"/>
    <x v="1"/>
    <n v="30000"/>
    <x v="10"/>
    <x v="0"/>
    <s v="17/8/GALFR50TU"/>
    <s v="Oui"/>
  </r>
  <r>
    <d v="2017-08-11T00:00:00"/>
    <s v="Transport Maison-bureau E21  pour (1) jour"/>
    <x v="1"/>
    <x v="0"/>
    <n v="10000"/>
    <x v="9"/>
    <x v="0"/>
    <s v="17/8/GALR47TU"/>
    <s v="Oui"/>
  </r>
  <r>
    <d v="2017-08-11T00:00:00"/>
    <s v="Règlement E21 du solde de tout compte + indemnité de fin de contrat et congé payé "/>
    <x v="4"/>
    <x v="0"/>
    <n v="2500228"/>
    <x v="9"/>
    <x v="0"/>
    <s v="17/8/GALR48 Ps"/>
    <s v="Oui"/>
  </r>
  <r>
    <d v="2017-08-11T00:00:00"/>
    <s v="Taxi-maison bureau(aller retour)"/>
    <x v="1"/>
    <x v="2"/>
    <n v="10000"/>
    <x v="3"/>
    <x v="0"/>
    <s v="17/8/GALFR12TU"/>
    <s v="Oui"/>
  </r>
  <r>
    <d v="2017-08-11T00:00:00"/>
    <s v="Transport Bureau-kipé-lambagni-kagbelen-coyah-gbessia"/>
    <x v="1"/>
    <x v="0"/>
    <n v="54000"/>
    <x v="4"/>
    <x v="0"/>
    <s v="17/8/GALFR41TE"/>
    <s v="Oui"/>
  </r>
  <r>
    <d v="2017-08-11T00:00:00"/>
    <s v="Taxi moto pour les enquetes"/>
    <x v="1"/>
    <x v="0"/>
    <n v="10000"/>
    <x v="0"/>
    <x v="0"/>
    <s v="17/8/GALFR32TE"/>
    <s v="Oui"/>
  </r>
  <r>
    <d v="2017-08-11T00:00:00"/>
    <s v="Transfert de credit orange  pour appel téléphonique pour enquête"/>
    <x v="2"/>
    <x v="0"/>
    <n v="14000"/>
    <x v="0"/>
    <x v="0"/>
    <s v="17/8/GALFRC"/>
    <s v="Oui"/>
  </r>
  <r>
    <d v="2017-08-11T00:00:00"/>
    <s v="Ration journalière"/>
    <x v="7"/>
    <x v="0"/>
    <n v="80000"/>
    <x v="0"/>
    <x v="0"/>
    <s v="17/8/GALFR33FA"/>
    <s v="Oui"/>
  </r>
  <r>
    <d v="2017-08-11T00:00:00"/>
    <s v="Frais d'hotel une nuitée"/>
    <x v="7"/>
    <x v="0"/>
    <n v="250000"/>
    <x v="0"/>
    <x v="0"/>
    <s v="17/8/GALFF000700H"/>
    <s v="Oui"/>
  </r>
  <r>
    <d v="2017-08-12T00:00:00"/>
    <s v="Paiement bonus à www,nouvellesdeguinee,com pour cas arrestation braconnier à macenta"/>
    <x v="8"/>
    <x v="2"/>
    <n v="100000"/>
    <x v="3"/>
    <x v="0"/>
    <s v="17/8/GALF20BM"/>
    <s v="Oui"/>
  </r>
  <r>
    <d v="2017-08-12T00:00:00"/>
    <s v="Paiement bonus à www,leverificateur,net  pour cas arrestation braconnier à macenta"/>
    <x v="8"/>
    <x v="2"/>
    <n v="100000"/>
    <x v="3"/>
    <x v="0"/>
    <s v="17/8/GALFR21BM"/>
    <s v="Oui"/>
  </r>
  <r>
    <d v="2017-08-12T00:00:00"/>
    <s v="Paiement bonus à www,guineeprogres,com  pour cas arrestation braconnier à macenta"/>
    <x v="8"/>
    <x v="2"/>
    <n v="100000"/>
    <x v="3"/>
    <x v="0"/>
    <s v="17/8/GALFR22BM"/>
    <s v="Oui"/>
  </r>
  <r>
    <d v="2017-08-12T00:00:00"/>
    <s v="Paiement bonus à www,guineelive,com pour cas arrestation braconnier à macenta"/>
    <x v="8"/>
    <x v="2"/>
    <n v="100000"/>
    <x v="3"/>
    <x v="0"/>
    <s v="17/8/GALFR23BM"/>
    <s v="Oui"/>
  </r>
  <r>
    <d v="2017-08-12T00:00:00"/>
    <s v="Paiement bonus à www,leprojecteurguinee,com  pour cas arrestation braconnier à macenta"/>
    <x v="8"/>
    <x v="2"/>
    <n v="100000"/>
    <x v="3"/>
    <x v="0"/>
    <s v="17/8/GALFR24BM"/>
    <s v="Oui"/>
  </r>
  <r>
    <d v="2017-08-12T00:00:00"/>
    <s v="Paiement bonus à www,guineematin,com  pour cas arrestation braconnier à macenta"/>
    <x v="8"/>
    <x v="2"/>
    <n v="100000"/>
    <x v="3"/>
    <x v="0"/>
    <s v="17/8/GALFR25BM"/>
    <s v="Oui"/>
  </r>
  <r>
    <d v="2017-08-12T00:00:00"/>
    <s v="Paiement bonus à www,visionguinee,info  pour cas arrestation braconnier à macenta"/>
    <x v="8"/>
    <x v="2"/>
    <n v="100000"/>
    <x v="3"/>
    <x v="0"/>
    <s v="17/8/GALFR26BM"/>
    <s v="Oui"/>
  </r>
  <r>
    <d v="2017-08-12T00:00:00"/>
    <s v="Taxi moto pour les enquetes"/>
    <x v="1"/>
    <x v="0"/>
    <n v="10000"/>
    <x v="0"/>
    <x v="0"/>
    <s v="17/8/GALFR34TE"/>
    <s v="Oui"/>
  </r>
  <r>
    <d v="2017-08-12T00:00:00"/>
    <s v="Ration journalière"/>
    <x v="7"/>
    <x v="0"/>
    <n v="80000"/>
    <x v="0"/>
    <x v="0"/>
    <s v="17/8/GALFR35FA"/>
    <s v="Oui"/>
  </r>
  <r>
    <d v="2017-08-12T00:00:00"/>
    <s v="Frais d'hotel une nuitée"/>
    <x v="7"/>
    <x v="0"/>
    <n v="250000"/>
    <x v="0"/>
    <x v="0"/>
    <s v="17/8/GALFF000700H"/>
    <s v="Oui"/>
  </r>
  <r>
    <d v="2017-08-13T00:00:00"/>
    <s v="Taxi moto pour les enquetes"/>
    <x v="1"/>
    <x v="0"/>
    <n v="10000"/>
    <x v="0"/>
    <x v="0"/>
    <s v="17/8/GALFR36TE"/>
    <s v="Oui"/>
  </r>
  <r>
    <d v="2017-08-13T00:00:00"/>
    <s v="Ration journalière"/>
    <x v="7"/>
    <x v="0"/>
    <n v="80000"/>
    <x v="0"/>
    <x v="0"/>
    <s v="17/8/GALF"/>
    <s v="Oui"/>
  </r>
  <r>
    <d v="2017-08-13T00:00:00"/>
    <s v="Frais d'hotel une nuitée"/>
    <x v="7"/>
    <x v="0"/>
    <n v="250000"/>
    <x v="0"/>
    <x v="0"/>
    <s v="17/8/GALFF000700H"/>
    <s v="Oui"/>
  </r>
  <r>
    <d v="2017-08-14T00:00:00"/>
    <s v="Paiement RTS pour le mois de juillet/17"/>
    <x v="4"/>
    <x v="3"/>
    <n v="462500"/>
    <x v="11"/>
    <x v="0"/>
    <s v="17/8/GALF"/>
    <s v="Oui"/>
  </r>
  <r>
    <d v="2017-08-14T00:00:00"/>
    <s v="Frais certification  chèque RTS par la BPMG GNF"/>
    <x v="12"/>
    <x v="3"/>
    <n v="56500"/>
    <x v="11"/>
    <x v="0"/>
    <s v="17/8/GALF"/>
    <s v="Oui"/>
  </r>
  <r>
    <d v="2017-08-14T00:00:00"/>
    <s v="Achat de billet d'avion pour Charlotte"/>
    <x v="13"/>
    <x v="5"/>
    <n v="8910000"/>
    <x v="5"/>
    <x v="0"/>
    <s v="17/8/GALFR007123"/>
    <s v="Oui"/>
  </r>
  <r>
    <d v="2017-08-14T00:00:00"/>
    <s v="Achat de pièce (dynamo) pour le groupe électrogène"/>
    <x v="9"/>
    <x v="3"/>
    <n v="700000"/>
    <x v="5"/>
    <x v="0"/>
    <s v="17/8/GALFR10A"/>
    <s v="Oui"/>
  </r>
  <r>
    <d v="2017-08-14T00:00:00"/>
    <s v="Achat des pièces pour la moto yamaha AG 100 + frais main d'œuvre pourla reparation"/>
    <x v="9"/>
    <x v="3"/>
    <n v="1000000"/>
    <x v="5"/>
    <x v="0"/>
    <s v="17/8/GALFR14S"/>
    <s v="Oui"/>
  </r>
  <r>
    <d v="2017-08-14T00:00:00"/>
    <s v="Frais de fonctionnement Moné pour la semaine "/>
    <x v="1"/>
    <x v="3"/>
    <n v="150000"/>
    <x v="5"/>
    <x v="0"/>
    <s v="17/8/GALFR15TU"/>
    <s v="Oui"/>
  </r>
  <r>
    <d v="2017-08-14T00:00:00"/>
    <s v="Transport Maison-Bureau"/>
    <x v="1"/>
    <x v="0"/>
    <n v="15000"/>
    <x v="8"/>
    <x v="0"/>
    <s v="17/8/GALFR23TU"/>
    <s v="Oui"/>
  </r>
  <r>
    <d v="2017-08-14T00:00:00"/>
    <s v="Taxi moto E37 bureau-Belle vue (BPMG) pour retrait"/>
    <x v="1"/>
    <x v="3"/>
    <n v="30000"/>
    <x v="8"/>
    <x v="0"/>
    <s v="17/8/GALFR7TU"/>
    <s v="Oui"/>
  </r>
  <r>
    <d v="2017-08-14T00:00:00"/>
    <s v="Taxi moto E37 bureau-centre ville  pour achat de billet d'avion pour Charlotte"/>
    <x v="1"/>
    <x v="5"/>
    <n v="70000"/>
    <x v="8"/>
    <x v="0"/>
    <s v="17/8/GALFR8TU"/>
    <s v="Oui"/>
  </r>
  <r>
    <d v="2017-08-14T00:00:00"/>
    <s v="Taxi maison -Bureau AR"/>
    <x v="1"/>
    <x v="1"/>
    <n v="16000"/>
    <x v="2"/>
    <x v="0"/>
    <s v="17/8/GALFR17TU"/>
    <s v="Oui"/>
  </r>
  <r>
    <d v="2017-08-14T00:00:00"/>
    <s v="Taxi maison A/R"/>
    <x v="1"/>
    <x v="1"/>
    <n v="30000"/>
    <x v="10"/>
    <x v="0"/>
    <s v="17/8/GALFR50TU"/>
    <s v="Oui"/>
  </r>
  <r>
    <d v="2017-08-14T00:00:00"/>
    <s v="Taxi bureau-Interpol"/>
    <x v="1"/>
    <x v="1"/>
    <n v="65000"/>
    <x v="10"/>
    <x v="0"/>
    <s v="17/8/GALFR4TU"/>
    <s v="Oui"/>
  </r>
  <r>
    <d v="2017-08-14T00:00:00"/>
    <s v="Taxi maison-bureau(aller-retour)"/>
    <x v="1"/>
    <x v="2"/>
    <n v="10000"/>
    <x v="3"/>
    <x v="0"/>
    <s v="17/8/GALFR8TU"/>
    <s v="Oui"/>
  </r>
  <r>
    <d v="2017-08-14T00:00:00"/>
    <s v="Transport Conakry-Kindia"/>
    <x v="1"/>
    <x v="0"/>
    <n v="35000"/>
    <x v="6"/>
    <x v="0"/>
    <s v="17/8/GALFR48TE"/>
    <s v="Oui"/>
  </r>
  <r>
    <d v="2017-08-14T00:00:00"/>
    <s v="Food allowance journalière"/>
    <x v="0"/>
    <x v="0"/>
    <n v="80000"/>
    <x v="6"/>
    <x v="0"/>
    <s v="17/8/GALFR1FA"/>
    <s v="Oui"/>
  </r>
  <r>
    <d v="2017-08-14T00:00:00"/>
    <s v="Trust Building"/>
    <x v="5"/>
    <x v="0"/>
    <n v="35000"/>
    <x v="6"/>
    <x v="0"/>
    <s v="17/8/GALFR3TB"/>
    <s v="Oui"/>
  </r>
  <r>
    <d v="2017-08-14T00:00:00"/>
    <s v="Trensfert de credit orange à une  cible"/>
    <x v="5"/>
    <x v="0"/>
    <n v="10000"/>
    <x v="4"/>
    <x v="0"/>
    <s v="17/8/GALFR3RC"/>
    <s v="Oui"/>
  </r>
  <r>
    <d v="2017-08-14T00:00:00"/>
    <s v="Bureau-kilomètre cinq (km5)  pour enquête"/>
    <x v="1"/>
    <x v="0"/>
    <n v="27000"/>
    <x v="4"/>
    <x v="0"/>
    <s v="17/8/GALFR5TE"/>
    <s v="Oui"/>
  </r>
  <r>
    <d v="2017-08-14T00:00:00"/>
    <s v="Transport journalier Maison-Bureau A/R"/>
    <x v="1"/>
    <x v="0"/>
    <n v="15000"/>
    <x v="4"/>
    <x v="0"/>
    <s v="17/8/GALFR12TU"/>
    <s v="Oui"/>
  </r>
  <r>
    <d v="2017-08-14T00:00:00"/>
    <s v="taxi  N'Zérékoré-Lola A/R pour enquête"/>
    <x v="1"/>
    <x v="0"/>
    <n v="24000"/>
    <x v="0"/>
    <x v="0"/>
    <s v="17/8/GALFRTV"/>
    <s v="Oui"/>
  </r>
  <r>
    <d v="2017-08-14T00:00:00"/>
    <s v="Taxi moto enquête à Lola"/>
    <x v="1"/>
    <x v="0"/>
    <n v="8000"/>
    <x v="0"/>
    <x v="0"/>
    <s v="17/8/GALFR38TE"/>
    <s v="Oui"/>
  </r>
  <r>
    <d v="2017-08-14T00:00:00"/>
    <s v="Ration journalière"/>
    <x v="7"/>
    <x v="0"/>
    <n v="80000"/>
    <x v="0"/>
    <x v="0"/>
    <s v="17/8/GALFR39FA"/>
    <s v="Oui"/>
  </r>
  <r>
    <d v="2017-08-14T00:00:00"/>
    <s v="Frais d'hotel une nuitée"/>
    <x v="7"/>
    <x v="0"/>
    <n v="250000"/>
    <x v="0"/>
    <x v="0"/>
    <s v="17/8/GALFF000700H"/>
    <s v="Oui"/>
  </r>
  <r>
    <d v="2017-08-15T00:00:00"/>
    <s v="Transport Ferefou-Gangan-Damakania"/>
    <x v="1"/>
    <x v="0"/>
    <n v="28000"/>
    <x v="6"/>
    <x v="0"/>
    <s v="17/8/GALFR2TE"/>
    <s v="Oui"/>
  </r>
  <r>
    <d v="2017-08-15T00:00:00"/>
    <s v="Food allowance journalière"/>
    <x v="0"/>
    <x v="0"/>
    <n v="80000"/>
    <x v="6"/>
    <x v="0"/>
    <s v="17/8/GALFR3FA"/>
    <s v="Oui"/>
  </r>
  <r>
    <d v="2017-08-15T00:00:00"/>
    <s v="Trust Building"/>
    <x v="5"/>
    <x v="0"/>
    <n v="35000"/>
    <x v="6"/>
    <x v="0"/>
    <s v="17/8/GALFR2"/>
    <s v="Oui"/>
  </r>
  <r>
    <d v="2017-08-15T00:00:00"/>
    <s v="Taxi hotel-gare routiére N'Zérékoré pour Conakry"/>
    <x v="1"/>
    <x v="0"/>
    <n v="5000"/>
    <x v="0"/>
    <x v="0"/>
    <s v="17/8/GALFR10TE"/>
    <s v="Oui"/>
  </r>
  <r>
    <d v="2017-08-15T00:00:00"/>
    <s v="Transport N'Zérékoré-Conakry"/>
    <x v="1"/>
    <x v="0"/>
    <n v="250000"/>
    <x v="0"/>
    <x v="0"/>
    <s v="17/8/GALFTV"/>
    <s v="Oui"/>
  </r>
  <r>
    <d v="2017-08-15T00:00:00"/>
    <s v="Ration journalière"/>
    <x v="7"/>
    <x v="0"/>
    <n v="80000"/>
    <x v="0"/>
    <x v="0"/>
    <s v="17/8/GALFR41FA"/>
    <s v="Oui"/>
  </r>
  <r>
    <d v="2017-08-16T00:00:00"/>
    <s v="Achat E-recharge pour l'équipe du bureau"/>
    <x v="2"/>
    <x v="3"/>
    <n v="400000"/>
    <x v="5"/>
    <x v="0"/>
    <s v="17/8/GALFR21R"/>
    <s v="Oui"/>
  </r>
  <r>
    <d v="2017-08-16T00:00:00"/>
    <s v="Paiement frais de poubelle juillet/17 pour le ramassage des ordures "/>
    <x v="6"/>
    <x v="3"/>
    <n v="75000"/>
    <x v="5"/>
    <x v="0"/>
    <s v="17/8/GALFR02pme"/>
    <s v="Oui"/>
  </r>
  <r>
    <d v="2017-08-16T00:00:00"/>
    <s v="Frais de transfert/orange (1 200 000 fg) à E19 en enquête à N'Zérékoré"/>
    <x v="3"/>
    <x v="3"/>
    <n v="34000"/>
    <x v="5"/>
    <x v="0"/>
    <s v="17/8/GALFR0029701"/>
    <s v="Oui"/>
  </r>
  <r>
    <d v="2017-08-16T00:00:00"/>
    <s v="Paiement main d'œuvre  Ibrahima Bah mecanicien pour la reparation du  groupe électrogène"/>
    <x v="6"/>
    <x v="3"/>
    <n v="80000"/>
    <x v="5"/>
    <x v="0"/>
    <s v="17/8/GALFR24MO"/>
    <s v="Oui"/>
  </r>
  <r>
    <d v="2017-08-16T00:00:00"/>
    <s v="Transport Maison-Bureau"/>
    <x v="1"/>
    <x v="0"/>
    <n v="15000"/>
    <x v="8"/>
    <x v="0"/>
    <s v="17/8/GALFR23TU"/>
    <s v="Oui"/>
  </r>
  <r>
    <d v="2017-08-16T00:00:00"/>
    <s v="Taxi maison-bureau A/R"/>
    <x v="1"/>
    <x v="1"/>
    <n v="13000"/>
    <x v="1"/>
    <x v="0"/>
    <s v="17/8/GALF"/>
    <s v="Oui"/>
  </r>
  <r>
    <d v="2017-08-16T00:00:00"/>
    <s v="Taxi maison -Bureau AR"/>
    <x v="1"/>
    <x v="1"/>
    <n v="16000"/>
    <x v="2"/>
    <x v="0"/>
    <s v="17/8/GALFR11TU"/>
    <s v="Oui"/>
  </r>
  <r>
    <d v="2017-08-16T00:00:00"/>
    <s v="Taxi moto bureau-DNEF"/>
    <x v="1"/>
    <x v="1"/>
    <n v="40000"/>
    <x v="2"/>
    <x v="0"/>
    <s v="17/8/GALFR16TU"/>
    <s v="Oui"/>
  </r>
  <r>
    <d v="2017-08-16T00:00:00"/>
    <s v="Taxi bureau-Maison A/R"/>
    <x v="1"/>
    <x v="1"/>
    <n v="30000"/>
    <x v="10"/>
    <x v="0"/>
    <s v="17/8/GALFR50TU"/>
    <s v="Oui"/>
  </r>
  <r>
    <d v="2017-08-16T00:00:00"/>
    <s v="Achat de jus pour la participation à l'interview pour le recrutement des enqueteurs"/>
    <x v="4"/>
    <x v="4"/>
    <n v="50000"/>
    <x v="10"/>
    <x v="0"/>
    <s v="17/8/GALFRSN"/>
    <s v="Oui"/>
  </r>
  <r>
    <d v="2017-08-16T00:00:00"/>
    <s v="Achat de (10l) d'essence  pour  se rendre au lieu  de  l'interview pour le recrutement des enqueteurs"/>
    <x v="1"/>
    <x v="1"/>
    <n v="80000"/>
    <x v="10"/>
    <x v="0"/>
    <s v="17/8/GALFRSN"/>
    <s v="Oui"/>
  </r>
  <r>
    <d v="2017-08-16T00:00:00"/>
    <s v="Taxi maison-bureau(aller-retour)"/>
    <x v="1"/>
    <x v="2"/>
    <n v="10000"/>
    <x v="3"/>
    <x v="0"/>
    <s v="17/8/GALFR8TU"/>
    <s v="Oui"/>
  </r>
  <r>
    <d v="2017-08-16T00:00:00"/>
    <s v="Transpot Gangan-Manquepa-Sambaya"/>
    <x v="1"/>
    <x v="0"/>
    <n v="25000"/>
    <x v="6"/>
    <x v="0"/>
    <s v="17/8/GALFR5TE"/>
    <s v="Oui"/>
  </r>
  <r>
    <d v="2017-08-16T00:00:00"/>
    <s v="Food allowance journalière"/>
    <x v="0"/>
    <x v="0"/>
    <n v="80000"/>
    <x v="6"/>
    <x v="0"/>
    <s v="17/8/GALFR7FA"/>
    <s v="Oui"/>
  </r>
  <r>
    <d v="2017-08-16T00:00:00"/>
    <s v="Trust Building"/>
    <x v="5"/>
    <x v="0"/>
    <n v="65000"/>
    <x v="6"/>
    <x v="0"/>
    <s v="17/8/GALFR49TB"/>
    <s v="Oui"/>
  </r>
  <r>
    <d v="2017-08-16T00:00:00"/>
    <s v="Transport journalier Maison-Bureau A/R"/>
    <x v="1"/>
    <x v="0"/>
    <n v="15000"/>
    <x v="4"/>
    <x v="0"/>
    <s v="17/8/GALFR12TU"/>
    <s v="Oui"/>
  </r>
  <r>
    <d v="2017-08-16T00:00:00"/>
    <s v="Transport Bureau-coyah pour enquête"/>
    <x v="1"/>
    <x v="0"/>
    <n v="31000"/>
    <x v="4"/>
    <x v="0"/>
    <s v="17/8/GALFR17TE"/>
    <s v="Oui"/>
  </r>
  <r>
    <d v="2017-08-16T00:00:00"/>
    <s v="Taxi gare routiere Conakry-Maison"/>
    <x v="1"/>
    <x v="0"/>
    <n v="10000"/>
    <x v="0"/>
    <x v="0"/>
    <s v="17/8/GALFR50TU"/>
    <s v="Oui"/>
  </r>
  <r>
    <d v="2017-08-17T00:00:00"/>
    <s v="Frais maind'œuvre sékou Traoré pour l'entretien général de la cour du bureau"/>
    <x v="6"/>
    <x v="3"/>
    <n v="30000"/>
    <x v="5"/>
    <x v="0"/>
    <s v="17/8/GALFR25MO"/>
    <s v="Oui"/>
  </r>
  <r>
    <d v="2017-08-17T00:00:00"/>
    <s v="Achat d'eau minerale pour l'équipe du bureau"/>
    <x v="14"/>
    <x v="3"/>
    <n v="5000"/>
    <x v="5"/>
    <x v="0"/>
    <s v="17/8/GALFR30"/>
    <s v="Oui"/>
  </r>
  <r>
    <d v="2017-08-17T00:00:00"/>
    <s v="Frais taxi moto Saidou bureau- centre (Interpool) pour requisition de télephonique"/>
    <x v="1"/>
    <x v="5"/>
    <n v="70000"/>
    <x v="7"/>
    <x v="0"/>
    <s v="17/8/GALFR28TU"/>
    <s v="Oui"/>
  </r>
  <r>
    <d v="2017-08-17T00:00:00"/>
    <s v="Frais de fonctionnement Saidou pour la semaine"/>
    <x v="1"/>
    <x v="5"/>
    <n v="130000"/>
    <x v="7"/>
    <x v="0"/>
    <s v="17/8/GALFR31TU"/>
    <s v="Oui"/>
  </r>
  <r>
    <d v="2017-08-17T00:00:00"/>
    <s v="Taxi maison -Bureau AR"/>
    <x v="1"/>
    <x v="1"/>
    <n v="16000"/>
    <x v="2"/>
    <x v="0"/>
    <s v="17/8/GALFR11TU"/>
    <s v="Oui"/>
  </r>
  <r>
    <d v="2017-08-17T00:00:00"/>
    <s v="Taxi bureau-Maison A/R"/>
    <x v="1"/>
    <x v="1"/>
    <n v="30000"/>
    <x v="10"/>
    <x v="0"/>
    <s v="17/8/GALFR50TU"/>
    <s v="Oui"/>
  </r>
  <r>
    <d v="2017-08-17T00:00:00"/>
    <s v="Taxi maison-bureau(aller-retour)"/>
    <x v="1"/>
    <x v="2"/>
    <n v="10000"/>
    <x v="3"/>
    <x v="0"/>
    <s v="17/8/GALFR8TU"/>
    <s v="Oui"/>
  </r>
  <r>
    <d v="2017-08-17T00:00:00"/>
    <s v="Transport Bureau-centre ville pour la recupération des journaux"/>
    <x v="1"/>
    <x v="2"/>
    <n v="50000"/>
    <x v="3"/>
    <x v="0"/>
    <s v="17/8/GALFR8TU"/>
    <s v="Oui"/>
  </r>
  <r>
    <d v="2017-08-17T00:00:00"/>
    <s v="Transport bureau déport ordinateur_media (aller retour)"/>
    <x v="1"/>
    <x v="2"/>
    <n v="26500"/>
    <x v="3"/>
    <x v="0"/>
    <s v="17/8/GALFR29TU"/>
    <s v="Oui"/>
  </r>
  <r>
    <d v="2017-08-17T00:00:00"/>
    <s v="Transport Ferefou-Manquepa-Contournante"/>
    <x v="1"/>
    <x v="0"/>
    <n v="32000"/>
    <x v="6"/>
    <x v="0"/>
    <s v="17/8/GALFR6TE"/>
    <s v="Oui"/>
  </r>
  <r>
    <d v="2017-08-17T00:00:00"/>
    <s v="Food allowance journalière"/>
    <x v="0"/>
    <x v="0"/>
    <n v="80000"/>
    <x v="6"/>
    <x v="0"/>
    <s v="17/8/GALFR7FA"/>
    <s v="Oui"/>
  </r>
  <r>
    <d v="2017-08-17T00:00:00"/>
    <s v=" Transfert  de credit cellcom pour appel téléphonique pour enquête"/>
    <x v="2"/>
    <x v="0"/>
    <n v="25000"/>
    <x v="6"/>
    <x v="0"/>
    <s v="17/8/GALFR8TB"/>
    <s v="Oui"/>
  </r>
  <r>
    <d v="2017-08-17T00:00:00"/>
    <s v="Transport Bureau-en ville aller et retour"/>
    <x v="1"/>
    <x v="0"/>
    <n v="41000"/>
    <x v="4"/>
    <x v="0"/>
    <s v="17/8/GALFR26TE"/>
    <s v="Oui"/>
  </r>
  <r>
    <d v="2017-08-17T00:00:00"/>
    <s v="Transport journalier Maison-Bureau A/R"/>
    <x v="1"/>
    <x v="0"/>
    <n v="15000"/>
    <x v="4"/>
    <x v="0"/>
    <s v="17/8/GALFR12TU"/>
    <s v="Oui"/>
  </r>
  <r>
    <d v="2017-08-17T00:00:00"/>
    <s v="Achat d'écailles de pangolin avec une  cible"/>
    <x v="5"/>
    <x v="0"/>
    <n v="25000"/>
    <x v="4"/>
    <x v="0"/>
    <s v="17/8/GALFR27TB"/>
    <s v="Oui"/>
  </r>
  <r>
    <d v="2017-08-17T00:00:00"/>
    <s v="Taxi bureau  maison"/>
    <x v="1"/>
    <x v="0"/>
    <n v="15000"/>
    <x v="0"/>
    <x v="0"/>
    <s v="17/8/GALFR16TU"/>
    <s v="Oui"/>
  </r>
  <r>
    <d v="2017-08-18T00:00:00"/>
    <s v="Taxi moto Moné Bureau-centre (BPMG) pour retrait"/>
    <x v="1"/>
    <x v="3"/>
    <n v="70000"/>
    <x v="5"/>
    <x v="0"/>
    <s v="17/8/GALFR32TU"/>
    <s v="Oui"/>
  </r>
  <r>
    <d v="2017-08-18T00:00:00"/>
    <s v="Achat de (2) cartouches d'encre Laser HP 201A noir"/>
    <x v="9"/>
    <x v="3"/>
    <n v="1500000"/>
    <x v="5"/>
    <x v="0"/>
    <s v="17/8/GALFF11F"/>
    <s v="Oui"/>
  </r>
  <r>
    <d v="2017-08-18T00:00:00"/>
    <s v="Achat d'une agrafeuse, (10) paquets d'agrafe, 20 enveloppes A4, 10 chemises cartonnées"/>
    <x v="9"/>
    <x v="3"/>
    <n v="82500"/>
    <x v="5"/>
    <x v="0"/>
    <s v="17/8/GALFF43F"/>
    <s v="Oui"/>
  </r>
  <r>
    <d v="2017-08-18T00:00:00"/>
    <s v="Achat de (2) paquets d'eau minerale pour l'équipe du bureau"/>
    <x v="4"/>
    <x v="4"/>
    <n v="14000"/>
    <x v="5"/>
    <x v="0"/>
    <s v="17/8/GALFR36A"/>
    <s v="Oui"/>
  </r>
  <r>
    <d v="2017-08-18T00:00:00"/>
    <s v="Transport Maison-Bureau"/>
    <x v="1"/>
    <x v="0"/>
    <n v="15000"/>
    <x v="8"/>
    <x v="0"/>
    <s v="17/8/GALFR23TU"/>
    <s v="Oui"/>
  </r>
  <r>
    <d v="2017-08-18T00:00:00"/>
    <s v="Taxi maison -Bureau AR"/>
    <x v="1"/>
    <x v="1"/>
    <n v="16000"/>
    <x v="2"/>
    <x v="0"/>
    <s v="17/8/GALFR11TU"/>
    <s v="Oui"/>
  </r>
  <r>
    <d v="2017-08-18T00:00:00"/>
    <s v="Taxi moto Bureau-SIG Madina A/R pour la reparation de l'ordinateur "/>
    <x v="1"/>
    <x v="1"/>
    <n v="50000"/>
    <x v="2"/>
    <x v="0"/>
    <s v="17/8/GALFR33TU"/>
    <s v="Oui"/>
  </r>
  <r>
    <d v="2017-08-18T00:00:00"/>
    <s v="Taxi bureau-Maison A/R"/>
    <x v="1"/>
    <x v="1"/>
    <n v="30000"/>
    <x v="10"/>
    <x v="0"/>
    <s v="17/8/GALFR50TU"/>
    <s v="Oui"/>
  </r>
  <r>
    <d v="2017-08-18T00:00:00"/>
    <s v="Frais de visite médicale et achat de produits pharmaceutiques"/>
    <x v="4"/>
    <x v="4"/>
    <n v="145000"/>
    <x v="10"/>
    <x v="0"/>
    <s v="17/8/GALFR38FM"/>
    <s v="Oui"/>
  </r>
  <r>
    <d v="2017-08-18T00:00:00"/>
    <s v="Paiement de bonus au journal Le Continent cas mayanga"/>
    <x v="8"/>
    <x v="2"/>
    <n v="100000"/>
    <x v="3"/>
    <x v="0"/>
    <s v="17/8/GALFR27BM"/>
    <s v="Oui"/>
  </r>
  <r>
    <d v="2017-08-18T00:00:00"/>
    <s v="Paiement de bonus au journal Nouvelle Elite  cas mayanga"/>
    <x v="8"/>
    <x v="2"/>
    <n v="100000"/>
    <x v="3"/>
    <x v="0"/>
    <s v="17/8/GALFR28BM"/>
    <s v="Oui"/>
  </r>
  <r>
    <d v="2017-08-18T00:00:00"/>
    <s v="Taxi maison-bureau(aller-retour)"/>
    <x v="8"/>
    <x v="2"/>
    <n v="10000"/>
    <x v="3"/>
    <x v="0"/>
    <s v="17/8/GALFR8TU"/>
    <s v="Oui"/>
  </r>
  <r>
    <d v="2017-08-18T00:00:00"/>
    <s v="Transport Kenidé-Komoya-Dadiya"/>
    <x v="1"/>
    <x v="0"/>
    <n v="27000"/>
    <x v="6"/>
    <x v="0"/>
    <s v="17/8/GALFR9TE"/>
    <s v="Oui"/>
  </r>
  <r>
    <d v="2017-08-18T00:00:00"/>
    <s v="Food allowance journalière"/>
    <x v="0"/>
    <x v="0"/>
    <n v="80000"/>
    <x v="6"/>
    <x v="0"/>
    <s v="17/8/GALFR10FA"/>
    <s v="Oui"/>
  </r>
  <r>
    <d v="2017-08-18T00:00:00"/>
    <s v="Transport Bureau-maison A/R"/>
    <x v="1"/>
    <x v="0"/>
    <n v="15000"/>
    <x v="4"/>
    <x v="0"/>
    <s v="17/8/GALFR12TU"/>
    <s v="Oui"/>
  </r>
  <r>
    <d v="2017-08-18T00:00:00"/>
    <s v="Transport Bureau-en ville pour les enquêtes"/>
    <x v="1"/>
    <x v="0"/>
    <n v="30000"/>
    <x v="4"/>
    <x v="0"/>
    <s v="17/8/GALF"/>
    <s v="Oui"/>
  </r>
  <r>
    <d v="2017-08-18T00:00:00"/>
    <s v="Taxi bureau  maison"/>
    <x v="1"/>
    <x v="0"/>
    <n v="15000"/>
    <x v="0"/>
    <x v="0"/>
    <s v="17/8/GALFR45TU"/>
    <s v="Oui"/>
  </r>
  <r>
    <d v="2017-08-19T00:00:00"/>
    <s v="Paiement de bonus au journal Affiches Guinéennes cas arrestation braconnier macenta"/>
    <x v="8"/>
    <x v="2"/>
    <n v="100000"/>
    <x v="3"/>
    <x v="0"/>
    <s v="17/8/GALFR40BM"/>
    <s v="Oui"/>
  </r>
  <r>
    <d v="2017-08-19T00:00:00"/>
    <s v="Paiement de bonus au journal Le Renard cas arrestation braconnier macenta"/>
    <x v="8"/>
    <x v="2"/>
    <n v="100000"/>
    <x v="3"/>
    <x v="0"/>
    <s v="17/8/GALFR42BM"/>
    <s v="Oui"/>
  </r>
  <r>
    <d v="2017-08-19T00:00:00"/>
    <s v="Paiement de bonus au journal Nouvelle Elite  cas arrestation braconnier macenta"/>
    <x v="8"/>
    <x v="2"/>
    <n v="100000"/>
    <x v="3"/>
    <x v="0"/>
    <s v="17/8/GALFR43BM"/>
    <s v="Oui"/>
  </r>
  <r>
    <d v="2017-08-19T00:00:00"/>
    <s v="Paiement de bonus au journal L'Observateur   cas arrestation braconnier macenta"/>
    <x v="8"/>
    <x v="2"/>
    <n v="100000"/>
    <x v="3"/>
    <x v="0"/>
    <s v="17/8/GALFR44BM"/>
    <s v="Oui"/>
  </r>
  <r>
    <d v="2017-08-19T00:00:00"/>
    <s v="Paiement de bonus au journal Le Standard    cas arrestation braconnier macenta"/>
    <x v="8"/>
    <x v="2"/>
    <n v="100000"/>
    <x v="3"/>
    <x v="0"/>
    <s v="17/8/GALFR45BM"/>
    <s v="Oui"/>
  </r>
  <r>
    <d v="2017-08-19T00:00:00"/>
    <s v="Paiement de bonus au journal Le Continent   cas arrestation braconnier macenta"/>
    <x v="8"/>
    <x v="2"/>
    <n v="100000"/>
    <x v="3"/>
    <x v="0"/>
    <s v="17/8/GALFR47BM"/>
    <s v="Oui"/>
  </r>
  <r>
    <d v="2017-08-19T00:00:00"/>
    <s v="Transport Sorya-Wondi-Tassin-Kissya"/>
    <x v="1"/>
    <x v="0"/>
    <n v="34000"/>
    <x v="6"/>
    <x v="0"/>
    <s v="17/8/GALFR11TE"/>
    <s v="Oui"/>
  </r>
  <r>
    <d v="2017-08-19T00:00:00"/>
    <s v="Food allowance journalière"/>
    <x v="0"/>
    <x v="0"/>
    <n v="80000"/>
    <x v="6"/>
    <x v="0"/>
    <s v="17/8/GALFR12FA"/>
    <s v="Oui"/>
  </r>
  <r>
    <d v="2017-08-20T00:00:00"/>
    <s v="Food allowance journalière"/>
    <x v="0"/>
    <x v="0"/>
    <n v="80000"/>
    <x v="6"/>
    <x v="0"/>
    <s v="17/8/GALFR13FA"/>
    <s v="Oui"/>
  </r>
  <r>
    <d v="2017-08-20T00:00:00"/>
    <s v="Transport Tassin-Ganagan-Manquepa"/>
    <x v="1"/>
    <x v="0"/>
    <n v="20000"/>
    <x v="6"/>
    <x v="0"/>
    <s v="17/8/GALFR14TE"/>
    <s v="Oui"/>
  </r>
  <r>
    <d v="2017-08-21T00:00:00"/>
    <s v="Frais de fonctionnement Maimouna pour la semaine"/>
    <x v="1"/>
    <x v="3"/>
    <n v="70000"/>
    <x v="7"/>
    <x v="0"/>
    <s v="17/8/GALFR24TU"/>
    <s v="Oui"/>
  </r>
  <r>
    <d v="2017-08-21T00:00:00"/>
    <s v="Frais de visite médicale de Maimouna "/>
    <x v="4"/>
    <x v="4"/>
    <n v="40000"/>
    <x v="7"/>
    <x v="0"/>
    <s v="17/8/GALFR50B"/>
    <s v="Oui"/>
  </r>
  <r>
    <d v="2017-08-21T00:00:00"/>
    <s v="Achat de produits pharmaceutiques pour Maimouna"/>
    <x v="4"/>
    <x v="4"/>
    <n v="87000"/>
    <x v="7"/>
    <x v="0"/>
    <s v="17/8/GALFF000459TB"/>
    <s v="Oui"/>
  </r>
  <r>
    <d v="2017-08-21T00:00:00"/>
    <s v="Achat de sandwich + du jus à Maimouna pour la prise des produits pharceutique s"/>
    <x v="4"/>
    <x v="4"/>
    <n v="80000"/>
    <x v="7"/>
    <x v="0"/>
    <s v="17/8/GALFRSN"/>
    <s v="Oui"/>
  </r>
  <r>
    <d v="2017-08-21T00:00:00"/>
    <s v="Transport Tamba bureau-SIG Madina pour la recupération de l'ordinateur"/>
    <x v="1"/>
    <x v="2"/>
    <n v="26000"/>
    <x v="7"/>
    <x v="0"/>
    <s v="17/8/GALFR26TU"/>
    <s v="Oui"/>
  </r>
  <r>
    <d v="2017-08-21T00:00:00"/>
    <s v="Frais de fonctionnement Tamba pour la semaine"/>
    <x v="1"/>
    <x v="2"/>
    <n v="50000"/>
    <x v="7"/>
    <x v="0"/>
    <s v="17/8/GALFR27TU"/>
    <s v="Oui"/>
  </r>
  <r>
    <d v="2017-08-21T00:00:00"/>
    <s v="Achat de (10)l essence pour véh perso pour le transport maison-bureau"/>
    <x v="1"/>
    <x v="5"/>
    <n v="80000"/>
    <x v="7"/>
    <x v="0"/>
    <s v="17/8/GALFRSN"/>
    <s v="Oui"/>
  </r>
  <r>
    <d v="2017-08-21T00:00:00"/>
    <s v="Transport E17 bureau-minière, Madina, belle vue pour enquête"/>
    <x v="1"/>
    <x v="0"/>
    <n v="25000"/>
    <x v="7"/>
    <x v="0"/>
    <s v="17/8/GALFR29TE"/>
    <s v="Oui"/>
  </r>
  <r>
    <d v="2017-08-21T00:00:00"/>
    <s v="Transport Maison-Bureau"/>
    <x v="1"/>
    <x v="0"/>
    <n v="15000"/>
    <x v="8"/>
    <x v="0"/>
    <s v="17/8/GALFR23TU"/>
    <s v="Oui"/>
  </r>
  <r>
    <d v="2017-08-21T00:00:00"/>
    <s v="Frais détablissement de la carte grise de la moto yamaha AG 100 du bureau"/>
    <x v="9"/>
    <x v="3"/>
    <n v="150000"/>
    <x v="8"/>
    <x v="0"/>
    <s v="17/8/GALFR01116/BBTTC"/>
    <s v="Oui"/>
  </r>
  <r>
    <d v="2017-08-21T00:00:00"/>
    <s v="Frais taxi moto E37 bureau-Cadac pour le remplacement de la plaque d'immatriculation et la carte grise de la moto yamaha AG100 du bureau"/>
    <x v="1"/>
    <x v="3"/>
    <n v="50000"/>
    <x v="8"/>
    <x v="0"/>
    <s v="17/8/GALFR29TU"/>
    <s v="Oui"/>
  </r>
  <r>
    <d v="2017-08-21T00:00:00"/>
    <s v="Taxi maison -Bureau AR"/>
    <x v="1"/>
    <x v="1"/>
    <n v="16000"/>
    <x v="2"/>
    <x v="0"/>
    <s v="17/8/GALFR11TU"/>
    <s v="Oui"/>
  </r>
  <r>
    <d v="2017-08-21T00:00:00"/>
    <s v="Taxi maison-bureau(aller-retour)"/>
    <x v="1"/>
    <x v="2"/>
    <n v="10000"/>
    <x v="3"/>
    <x v="0"/>
    <s v="17/8/GALF"/>
    <s v="Oui"/>
  </r>
  <r>
    <d v="2017-08-21T00:00:00"/>
    <s v="Food allowance journalière"/>
    <x v="0"/>
    <x v="0"/>
    <n v="80000"/>
    <x v="6"/>
    <x v="0"/>
    <s v="17/8/GALFR15FA"/>
    <s v="Oui"/>
  </r>
  <r>
    <d v="2017-08-21T00:00:00"/>
    <s v="Transport  Hôtel-Gare routière"/>
    <x v="1"/>
    <x v="0"/>
    <n v="5000"/>
    <x v="6"/>
    <x v="0"/>
    <s v="17/8/GALFR16TE"/>
    <s v="Oui"/>
  </r>
  <r>
    <d v="2017-08-21T00:00:00"/>
    <s v="Transport Kindia-Mamou"/>
    <x v="1"/>
    <x v="0"/>
    <n v="47000"/>
    <x v="6"/>
    <x v="0"/>
    <s v="17/8/GALFR8TE"/>
    <s v="Oui"/>
  </r>
  <r>
    <d v="2017-08-21T00:00:00"/>
    <s v="Frais d'hôtel"/>
    <x v="0"/>
    <x v="0"/>
    <n v="1400000"/>
    <x v="6"/>
    <x v="0"/>
    <s v="17/8/GALFF15H"/>
    <s v="Oui"/>
  </r>
  <r>
    <d v="2017-08-21T00:00:00"/>
    <s v="Transport Gare Routière-Hôtel"/>
    <x v="1"/>
    <x v="0"/>
    <n v="5000"/>
    <x v="6"/>
    <x v="0"/>
    <s v="17/8/GALFR9TE"/>
    <s v="Oui"/>
  </r>
  <r>
    <d v="2017-08-21T00:00:00"/>
    <s v="Taxi bureau maison"/>
    <x v="1"/>
    <x v="0"/>
    <n v="15000"/>
    <x v="0"/>
    <x v="0"/>
    <s v="17/8/GALFR46TU"/>
    <s v="Oui"/>
  </r>
  <r>
    <d v="2017-08-21T00:00:00"/>
    <s v="Taxi bureau gare routiére"/>
    <x v="1"/>
    <x v="0"/>
    <n v="15000"/>
    <x v="0"/>
    <x v="0"/>
    <s v="17/8/GALFR42TU"/>
    <s v="Oui"/>
  </r>
  <r>
    <d v="2017-08-21T00:00:00"/>
    <s v="Taxi kagblen-Fria A/R pour enquête"/>
    <x v="1"/>
    <x v="0"/>
    <n v="55000"/>
    <x v="0"/>
    <x v="0"/>
    <s v="17/8/GALFTV"/>
    <s v="Oui"/>
  </r>
  <r>
    <d v="2017-08-21T00:00:00"/>
    <s v="Ration journalière"/>
    <x v="7"/>
    <x v="0"/>
    <n v="80000"/>
    <x v="0"/>
    <x v="0"/>
    <s v="17/8/GALFR43FA"/>
    <s v="Oui"/>
  </r>
  <r>
    <d v="2017-08-21T00:00:00"/>
    <s v="Taxi kagblen-maison "/>
    <x v="1"/>
    <x v="0"/>
    <n v="5000"/>
    <x v="0"/>
    <x v="0"/>
    <s v="17/8/GALFR44TE"/>
    <s v="Oui"/>
  </r>
  <r>
    <d v="2017-08-21T00:00:00"/>
    <s v="Achat carte de recharge à E17  pour enquête"/>
    <x v="2"/>
    <x v="0"/>
    <n v="10000"/>
    <x v="7"/>
    <x v="0"/>
    <s v="17/8/GALF"/>
    <s v="Oui"/>
  </r>
  <r>
    <d v="2017-08-22T00:00:00"/>
    <s v="Transport E17 bureau-centre ville pour enquête"/>
    <x v="1"/>
    <x v="0"/>
    <n v="30000"/>
    <x v="7"/>
    <x v="0"/>
    <s v="17/8/GALFR28TE"/>
    <s v="Oui"/>
  </r>
  <r>
    <d v="2017-08-22T00:00:00"/>
    <s v="Taxi moto Saidou maison-bureau (1) jour Aller"/>
    <x v="1"/>
    <x v="5"/>
    <n v="70000"/>
    <x v="7"/>
    <x v="0"/>
    <s v="17/8/GALFR31TU"/>
    <s v="Oui"/>
  </r>
  <r>
    <d v="2017-08-22T00:00:00"/>
    <s v="Taxi moto Saidou bureau-maison   (1) jour Retour"/>
    <x v="1"/>
    <x v="5"/>
    <n v="50000"/>
    <x v="7"/>
    <x v="0"/>
    <s v="17/8/GALFR32TU"/>
    <s v="Oui"/>
  </r>
  <r>
    <d v="2017-08-22T00:00:00"/>
    <s v="Transport Maison-Bureau"/>
    <x v="1"/>
    <x v="0"/>
    <n v="15000"/>
    <x v="8"/>
    <x v="0"/>
    <s v="17/8/GALFR41TU"/>
    <s v="Oui"/>
  </r>
  <r>
    <d v="2017-08-22T00:00:00"/>
    <s v="Taxi maison -Bureau AR"/>
    <x v="1"/>
    <x v="1"/>
    <n v="16000"/>
    <x v="2"/>
    <x v="0"/>
    <s v="17/8/GALFR11TU"/>
    <s v="Oui"/>
  </r>
  <r>
    <d v="2017-08-22T00:00:00"/>
    <s v="Taxi maison-bureau(aller-retour)"/>
    <x v="1"/>
    <x v="2"/>
    <n v="10000"/>
    <x v="3"/>
    <x v="0"/>
    <s v="17/8/GALF"/>
    <s v="Oui"/>
  </r>
  <r>
    <d v="2017-08-22T00:00:00"/>
    <s v="Food allowance"/>
    <x v="0"/>
    <x v="0"/>
    <n v="80000"/>
    <x v="6"/>
    <x v="0"/>
    <s v="17/8/GALFR17FA"/>
    <s v="Oui"/>
  </r>
  <r>
    <d v="2017-08-22T00:00:00"/>
    <s v="Transport sabou, Pelloun, Daba, Balya"/>
    <x v="1"/>
    <x v="0"/>
    <n v="22000"/>
    <x v="6"/>
    <x v="0"/>
    <s v="17/8/GALFR18TE"/>
    <s v="Oui"/>
  </r>
  <r>
    <d v="2017-08-22T00:00:00"/>
    <s v="Transfert credit cellcom"/>
    <x v="2"/>
    <x v="0"/>
    <n v="20000"/>
    <x v="6"/>
    <x v="0"/>
    <s v="17/8/GALFR18FT"/>
    <s v="Oui"/>
  </r>
  <r>
    <d v="2017-08-22T00:00:00"/>
    <s v="Trust Building"/>
    <x v="5"/>
    <x v="0"/>
    <n v="55000"/>
    <x v="6"/>
    <x v="0"/>
    <s v="17/8/GALFR1TB"/>
    <s v="Oui"/>
  </r>
  <r>
    <d v="2017-08-22T00:00:00"/>
    <s v="Taxi bureau-maison"/>
    <x v="1"/>
    <x v="0"/>
    <n v="15000"/>
    <x v="0"/>
    <x v="0"/>
    <s v="17/8/GALFR47TU"/>
    <s v="Oui"/>
  </r>
  <r>
    <d v="2017-08-23T00:00:00"/>
    <s v="Achat de pneu arrière + duplexe, sonnerie, ceplette et main d'œuvre reparation de la moto yamaha AG100 pour le bureau"/>
    <x v="9"/>
    <x v="3"/>
    <n v="385000"/>
    <x v="5"/>
    <x v="0"/>
    <s v="17/8/GALFR46A"/>
    <s v="Oui"/>
  </r>
  <r>
    <d v="2017-08-23T00:00:00"/>
    <s v="Frais de transport maison-bureau pour (3) jours"/>
    <x v="1"/>
    <x v="3"/>
    <n v="90000"/>
    <x v="5"/>
    <x v="0"/>
    <s v="17/8/GALFR1TU"/>
    <s v="Oui"/>
  </r>
  <r>
    <d v="2017-08-23T00:00:00"/>
    <s v="Taxi moto Saidou bureau-Restaurant Passio pour assister à la réunion de Combo"/>
    <x v="1"/>
    <x v="5"/>
    <n v="50000"/>
    <x v="7"/>
    <x v="0"/>
    <s v="17/8/GALFR33TU"/>
    <s v="Oui"/>
  </r>
  <r>
    <d v="2017-08-23T00:00:00"/>
    <s v="Transport Maison-Bureau"/>
    <x v="1"/>
    <x v="0"/>
    <n v="15000"/>
    <x v="8"/>
    <x v="0"/>
    <s v="17/8/GALFR41TU"/>
    <s v="Oui"/>
  </r>
  <r>
    <d v="2017-08-23T00:00:00"/>
    <s v="Transport E37 bureau Matam (au Cadak) pour recuperation de la carte grise de la moto Yamaha AG du bureau"/>
    <x v="1"/>
    <x v="0"/>
    <n v="30000"/>
    <x v="8"/>
    <x v="0"/>
    <s v="17/8/GALFR40TU"/>
    <s v="Oui"/>
  </r>
  <r>
    <d v="2017-08-23T00:00:00"/>
    <s v="Plastification de la carte grise de la moto yamaha AG100 pour le bureau"/>
    <x v="6"/>
    <x v="3"/>
    <n v="5000"/>
    <x v="8"/>
    <x v="0"/>
    <s v="17/8/GALFR48S"/>
    <s v="Oui"/>
  </r>
  <r>
    <d v="2017-08-23T00:00:00"/>
    <s v="Frais remplacement de plaque d'immatriculation pour la moto yamaha AG100"/>
    <x v="6"/>
    <x v="3"/>
    <n v="50000"/>
    <x v="8"/>
    <x v="0"/>
    <s v="17/8/GALFR28S"/>
    <s v="Oui"/>
  </r>
  <r>
    <d v="2017-08-23T00:00:00"/>
    <s v="Taxi maison-bureau A/R"/>
    <x v="1"/>
    <x v="1"/>
    <n v="13000"/>
    <x v="1"/>
    <x v="0"/>
    <s v="17/8/GALF"/>
    <s v="Oui"/>
  </r>
  <r>
    <d v="2017-08-23T00:00:00"/>
    <s v="Taxi maison -Bureau AR"/>
    <x v="1"/>
    <x v="1"/>
    <n v="16000"/>
    <x v="2"/>
    <x v="0"/>
    <s v="17/8/GALFR11TU"/>
    <s v="Oui"/>
  </r>
  <r>
    <d v="2017-08-23T00:00:00"/>
    <s v="Taxi maison-bureau(aller-retour)"/>
    <x v="1"/>
    <x v="2"/>
    <n v="10000"/>
    <x v="3"/>
    <x v="0"/>
    <s v="17/8/GALF"/>
    <s v="Oui"/>
  </r>
  <r>
    <d v="2017-08-23T00:00:00"/>
    <s v="Paiement bonus media au site www,soleilfmguinee,net cas arrestation braconnier macenta"/>
    <x v="8"/>
    <x v="2"/>
    <n v="100000"/>
    <x v="3"/>
    <x v="0"/>
    <s v="17/8/GALFR34BM"/>
    <s v="Oui"/>
  </r>
  <r>
    <d v="2017-08-23T00:00:00"/>
    <s v="Food allowance journalière"/>
    <x v="0"/>
    <x v="0"/>
    <n v="80000"/>
    <x v="6"/>
    <x v="0"/>
    <s v="17/8/GALFR20FA"/>
    <s v="Oui"/>
  </r>
  <r>
    <d v="2017-08-23T00:00:00"/>
    <s v="Transport Bulbinet-Madina-Koumi"/>
    <x v="1"/>
    <x v="0"/>
    <n v="25000"/>
    <x v="6"/>
    <x v="0"/>
    <s v="17/8/GALFR10TE"/>
    <s v="Oui"/>
  </r>
  <r>
    <d v="2017-08-23T00:00:00"/>
    <s v="Transport Bureau-Belle vue Rond -point pour enquête"/>
    <x v="1"/>
    <x v="0"/>
    <n v="15000"/>
    <x v="4"/>
    <x v="0"/>
    <s v="17/8/GALFR47TE"/>
    <s v="Oui"/>
  </r>
  <r>
    <d v="2017-08-23T00:00:00"/>
    <s v="Remboursement à E17 pour transfert de crédit orange effectué à un cible "/>
    <x v="2"/>
    <x v="0"/>
    <n v="50000"/>
    <x v="4"/>
    <x v="0"/>
    <s v="17/8/GALFR43TB"/>
    <s v="Oui"/>
  </r>
  <r>
    <d v="2017-08-23T00:00:00"/>
    <s v="Taxi bureau maison"/>
    <x v="1"/>
    <x v="0"/>
    <n v="15000"/>
    <x v="0"/>
    <x v="0"/>
    <s v="17/8/GALFR48TU"/>
    <s v="Oui"/>
  </r>
  <r>
    <d v="2017-08-23T00:00:00"/>
    <s v="Carte de recharge orange "/>
    <x v="2"/>
    <x v="0"/>
    <n v="10000"/>
    <x v="0"/>
    <x v="0"/>
    <s v="17/8/GALFR49TB"/>
    <s v="Oui"/>
  </r>
  <r>
    <d v="2017-08-24T00:00:00"/>
    <s v="Achat de roulement, trado de frein + frais lavage de la moto yamaha AG100"/>
    <x v="9"/>
    <x v="3"/>
    <n v="75000"/>
    <x v="5"/>
    <x v="0"/>
    <s v="17/8/GALFR6A"/>
    <s v="Oui"/>
  </r>
  <r>
    <d v="2017-08-24T00:00:00"/>
    <s v="Achat d'un casque de protectionpour la moto yamaha AG100"/>
    <x v="15"/>
    <x v="3"/>
    <n v="60000"/>
    <x v="5"/>
    <x v="0"/>
    <s v="17/8/GALFR7A"/>
    <s v="Oui"/>
  </r>
  <r>
    <d v="2017-08-24T00:00:00"/>
    <s v="Versement à Amadou Diallo mécanicien frais de transport pour achat d'un casuqe de protection de la moto yamaha AG100"/>
    <x v="9"/>
    <x v="3"/>
    <n v="10000"/>
    <x v="5"/>
    <x v="0"/>
    <s v="17/8/GALFR8TU"/>
    <s v="Oui"/>
  </r>
  <r>
    <d v="2017-08-24T00:00:00"/>
    <s v="Transport maison-Belle vue (BPMG) pour retrait"/>
    <x v="1"/>
    <x v="3"/>
    <n v="30000"/>
    <x v="5"/>
    <x v="0"/>
    <s v="17/8/GALFR10TU"/>
    <s v="Oui"/>
  </r>
  <r>
    <d v="2017-08-24T00:00:00"/>
    <s v="Salaire Mamadou Saidou Deba Barry  Août/2017"/>
    <x v="4"/>
    <x v="5"/>
    <n v="13467500"/>
    <x v="11"/>
    <x v="0"/>
    <s v="17/8/GALFS/08"/>
    <s v="Oui"/>
  </r>
  <r>
    <d v="2017-08-24T00:00:00"/>
    <s v="Salaire E1  Août/2017"/>
    <x v="4"/>
    <x v="0"/>
    <n v="2413750"/>
    <x v="11"/>
    <x v="0"/>
    <s v="17/8/GALFS/08"/>
    <s v="Oui"/>
  </r>
  <r>
    <d v="2017-08-24T00:00:00"/>
    <s v="Salaire Tamba Fatou Oularé Août/2017"/>
    <x v="4"/>
    <x v="2"/>
    <n v="2613750"/>
    <x v="11"/>
    <x v="0"/>
    <s v="17/8/GALFS/08"/>
    <s v="Oui"/>
  </r>
  <r>
    <d v="2017-08-24T00:00:00"/>
    <s v="Salaire Sekou Castro Kourouma Août/2017"/>
    <x v="4"/>
    <x v="1"/>
    <n v="2913750"/>
    <x v="11"/>
    <x v="0"/>
    <s v="17/8/GALFS/08"/>
    <s v="Oui"/>
  </r>
  <r>
    <d v="2017-08-24T00:00:00"/>
    <s v="Salaire Odette Kamano Août/2017"/>
    <x v="4"/>
    <x v="1"/>
    <n v="2613750"/>
    <x v="11"/>
    <x v="0"/>
    <s v="17/8/GALFS/08"/>
    <s v="Oui"/>
  </r>
  <r>
    <d v="2017-08-24T00:00:00"/>
    <s v="Salaire Mamadou Saliou Baldé Août/2017"/>
    <x v="4"/>
    <x v="1"/>
    <n v="2213750"/>
    <x v="11"/>
    <x v="0"/>
    <s v="17/8/GALFS/08"/>
    <s v="Oui"/>
  </r>
  <r>
    <d v="2017-08-23T00:00:00"/>
    <s v="Taxi moto SaidouRestaurant  bureau-Passio pour assister à la réunion de Combo"/>
    <x v="1"/>
    <x v="5"/>
    <n v="50000"/>
    <x v="7"/>
    <x v="0"/>
    <s v="17/8/GALFR33TU"/>
    <s v="Oui"/>
  </r>
  <r>
    <d v="2017-08-24T00:00:00"/>
    <s v="Frais de fonctionnement Saidou pour la semaine"/>
    <x v="1"/>
    <x v="5"/>
    <n v="130000"/>
    <x v="7"/>
    <x v="0"/>
    <s v="17/8/GALFR9TU"/>
    <s v="Oui"/>
  </r>
  <r>
    <d v="2017-08-24T00:00:00"/>
    <s v="Transport Maison-Bureau"/>
    <x v="1"/>
    <x v="0"/>
    <n v="15000"/>
    <x v="8"/>
    <x v="0"/>
    <s v="17/8/GALFR41TU"/>
    <s v="Oui"/>
  </r>
  <r>
    <d v="2017-08-24T00:00:00"/>
    <s v="Taxi moto E37 bureau-centre ville  pour dépot de la lettre pour les salaires du mois d'août/17 et recuperation de l'ordinateur à la SIG"/>
    <x v="1"/>
    <x v="3"/>
    <n v="70000"/>
    <x v="8"/>
    <x v="0"/>
    <s v="17/8/GALFR41TU"/>
    <s v="Oui"/>
  </r>
  <r>
    <d v="2017-08-24T00:00:00"/>
    <s v="Taxi maison -Bureau AR"/>
    <x v="1"/>
    <x v="1"/>
    <n v="16000"/>
    <x v="2"/>
    <x v="0"/>
    <s v="17/8/GALFR11TU"/>
    <s v="Oui"/>
  </r>
  <r>
    <d v="2017-08-24T00:00:00"/>
    <s v="Taxi maison-bureau(aller-retour)"/>
    <x v="1"/>
    <x v="2"/>
    <n v="10000"/>
    <x v="3"/>
    <x v="0"/>
    <s v="17/8/GALFR11TU"/>
    <s v="Oui"/>
  </r>
  <r>
    <d v="2017-08-24T00:00:00"/>
    <s v="Taxi bureau radio pour émission"/>
    <x v="1"/>
    <x v="2"/>
    <n v="8500"/>
    <x v="3"/>
    <x v="0"/>
    <s v="17/8/GALFR11TU"/>
    <s v="Oui"/>
  </r>
  <r>
    <d v="2017-08-24T00:00:00"/>
    <s v="Food allowance journalière"/>
    <x v="0"/>
    <x v="0"/>
    <n v="80000"/>
    <x v="6"/>
    <x v="0"/>
    <s v="17/8/GALFR22FA"/>
    <s v="Oui"/>
  </r>
  <r>
    <d v="2017-08-24T00:00:00"/>
    <s v="Transfert Credit Orange   pour appel téléphonique pour enquête"/>
    <x v="2"/>
    <x v="0"/>
    <n v="15000"/>
    <x v="6"/>
    <x v="0"/>
    <s v="17/8/GALFR23FT"/>
    <s v="Oui"/>
  </r>
  <r>
    <d v="2017-08-24T00:00:00"/>
    <s v="Trust Building"/>
    <x v="5"/>
    <x v="0"/>
    <n v="80000"/>
    <x v="6"/>
    <x v="0"/>
    <s v="17/8/GALFR50TB"/>
    <s v="Oui"/>
  </r>
  <r>
    <d v="2017-08-24T00:00:00"/>
    <s v="Transport Bureau-sonfonia-Enta-Matoto pour enquête"/>
    <x v="1"/>
    <x v="0"/>
    <n v="24000"/>
    <x v="4"/>
    <x v="0"/>
    <s v="17/8/GALFR3TE"/>
    <s v="Oui"/>
  </r>
  <r>
    <d v="2017-08-25T00:00:00"/>
    <s v="Frais de transfert/orange money (1 200 000fg) à E1"/>
    <x v="3"/>
    <x v="3"/>
    <n v="34000"/>
    <x v="5"/>
    <x v="0"/>
    <s v="17/8/GALFR0029702F"/>
    <s v="Oui"/>
  </r>
  <r>
    <d v="2017-08-25T00:00:00"/>
    <s v="Frais de transfert/orange money (1 500 000fg) à E1"/>
    <x v="3"/>
    <x v="3"/>
    <n v="34000"/>
    <x v="5"/>
    <x v="0"/>
    <s v="17/8/GALFR0029705F"/>
    <s v="Oui"/>
  </r>
  <r>
    <d v="2017-08-25T00:00:00"/>
    <s v="Règlement facture sécurité Bureau (1) agent jour et (1) agent nuit pour le mois d'août/17"/>
    <x v="6"/>
    <x v="3"/>
    <n v="2000000"/>
    <x v="5"/>
    <x v="0"/>
    <s v="17/8/GALFR37FS"/>
    <s v="Oui"/>
  </r>
  <r>
    <d v="2017-08-25T00:00:00"/>
    <s v="Paiment salaire E37 Août/17"/>
    <x v="4"/>
    <x v="0"/>
    <n v="1600000"/>
    <x v="5"/>
    <x v="0"/>
    <s v="17/8/GALFES08E"/>
    <s v="Oui"/>
  </r>
  <r>
    <d v="2017-08-25T00:00:00"/>
    <s v="Paiement salaire E17 Août/17"/>
    <x v="4"/>
    <x v="0"/>
    <n v="1600000"/>
    <x v="5"/>
    <x v="0"/>
    <s v="17/8/GALFES08E"/>
    <s v="Oui"/>
  </r>
  <r>
    <d v="2017-08-25T00:00:00"/>
    <s v="Achat E-recharge pour l'équipe du bureau"/>
    <x v="2"/>
    <x v="3"/>
    <n v="400000"/>
    <x v="5"/>
    <x v="0"/>
    <s v="17/8/GALFR12R"/>
    <s v="Oui"/>
  </r>
  <r>
    <d v="2017-08-25T00:00:00"/>
    <s v="Achat de (4) paquets d'eau minérale pour l'équipe du bureau"/>
    <x v="4"/>
    <x v="4"/>
    <n v="28000"/>
    <x v="5"/>
    <x v="0"/>
    <s v="17/8/GALFR13A"/>
    <s v="Oui"/>
  </r>
  <r>
    <d v="2017-08-25T00:00:00"/>
    <s v="Salaire Moné Doré Août/17"/>
    <x v="4"/>
    <x v="3"/>
    <n v="4313750"/>
    <x v="11"/>
    <x v="0"/>
    <s v="17/8/GALFS/08"/>
    <s v="Oui"/>
  </r>
  <r>
    <d v="2017-08-25T00:00:00"/>
    <s v="Transport Maison-Bureau AR"/>
    <x v="1"/>
    <x v="0"/>
    <n v="15000"/>
    <x v="8"/>
    <x v="0"/>
    <s v="17/8/GALFR41TU"/>
    <s v="Oui"/>
  </r>
  <r>
    <d v="2017-08-25T00:00:00"/>
    <s v="Taxi maison-bureau A/R"/>
    <x v="1"/>
    <x v="1"/>
    <n v="13000"/>
    <x v="1"/>
    <x v="0"/>
    <s v="17/8/GALF"/>
    <s v="Oui"/>
  </r>
  <r>
    <d v="2017-08-25T00:00:00"/>
    <s v="Food allowance journalière"/>
    <x v="0"/>
    <x v="0"/>
    <n v="80000"/>
    <x v="6"/>
    <x v="0"/>
    <s v="17/8/GALFR24FA"/>
    <s v="Oui"/>
  </r>
  <r>
    <d v="2017-08-25T00:00:00"/>
    <s v="Transport Mamou wouré Kaba AR"/>
    <x v="1"/>
    <x v="0"/>
    <n v="50000"/>
    <x v="6"/>
    <x v="0"/>
    <s v="17/8/GALFR25TE"/>
    <s v="Oui"/>
  </r>
  <r>
    <d v="2017-08-25T00:00:00"/>
    <s v="Trust Building"/>
    <x v="5"/>
    <x v="0"/>
    <n v="55000"/>
    <x v="6"/>
    <x v="0"/>
    <s v="17/8/GALFR11TB"/>
    <s v="Oui"/>
  </r>
  <r>
    <d v="2017-08-25T00:00:00"/>
    <s v="Transport Bureau-en ville-Madina"/>
    <x v="1"/>
    <x v="0"/>
    <n v="45000"/>
    <x v="4"/>
    <x v="0"/>
    <s v="17/8/GALFR14TE"/>
    <s v="Oui"/>
  </r>
  <r>
    <d v="2017-08-25T00:00:00"/>
    <s v="Taxi maison-gare routiére  Dabola"/>
    <x v="1"/>
    <x v="0"/>
    <n v="10000"/>
    <x v="0"/>
    <x v="0"/>
    <s v="17/8/GALFR01TE"/>
    <s v="Oui"/>
  </r>
  <r>
    <d v="2017-08-25T00:00:00"/>
    <s v="Paiement frais de sac de voyage"/>
    <x v="1"/>
    <x v="0"/>
    <n v="30000"/>
    <x v="0"/>
    <x v="0"/>
    <s v="17/8/GALFR02S"/>
    <s v="Oui"/>
  </r>
  <r>
    <d v="2017-08-25T00:00:00"/>
    <s v="Taxi  Conakry -Dabola"/>
    <x v="1"/>
    <x v="0"/>
    <n v="110000"/>
    <x v="0"/>
    <x v="0"/>
    <s v="17/8/GALFTV"/>
    <s v="Oui"/>
  </r>
  <r>
    <d v="2017-08-25T00:00:00"/>
    <s v="Ration journalière"/>
    <x v="0"/>
    <x v="0"/>
    <n v="80000"/>
    <x v="0"/>
    <x v="0"/>
    <s v="17/8/GALFR03FA"/>
    <s v="Oui"/>
  </r>
  <r>
    <d v="2017-08-25T00:00:00"/>
    <s v="Taxi pour chercher  un hôtel"/>
    <x v="1"/>
    <x v="0"/>
    <n v="10000"/>
    <x v="0"/>
    <x v="0"/>
    <s v="17/8/GALFR04TE"/>
    <s v="Oui"/>
  </r>
  <r>
    <d v="2017-08-25T00:00:00"/>
    <s v="Frais d'hotel"/>
    <x v="0"/>
    <x v="0"/>
    <n v="250000"/>
    <x v="0"/>
    <x v="0"/>
    <s v="17/8/GALFFSNH"/>
    <s v="Oui"/>
  </r>
  <r>
    <d v="2017-08-26T00:00:00"/>
    <s v="Transport Teliko-Séré-Loppé-koumi"/>
    <x v="1"/>
    <x v="0"/>
    <n v="28000"/>
    <x v="6"/>
    <x v="0"/>
    <s v="17/8/GALFR26TE"/>
    <s v="Oui"/>
  </r>
  <r>
    <d v="2017-08-26T00:00:00"/>
    <s v="Food allowance journalière"/>
    <x v="0"/>
    <x v="0"/>
    <n v="80000"/>
    <x v="6"/>
    <x v="0"/>
    <s v="17/8/GALFR27FA"/>
    <s v="Oui"/>
  </r>
  <r>
    <d v="2017-08-26T00:00:00"/>
    <s v="Taxi moto pour les enquetes"/>
    <x v="1"/>
    <x v="0"/>
    <n v="10000"/>
    <x v="0"/>
    <x v="0"/>
    <s v="17/8/GALFR05TE"/>
    <s v="Oui"/>
  </r>
  <r>
    <d v="2017-08-26T00:00:00"/>
    <s v="Ration journalière"/>
    <x v="0"/>
    <x v="0"/>
    <n v="80000"/>
    <x v="0"/>
    <x v="0"/>
    <s v="17/8/GALFR06FA"/>
    <s v="Oui"/>
  </r>
  <r>
    <d v="2017-08-26T00:00:00"/>
    <s v="Frais d'hotel"/>
    <x v="0"/>
    <x v="0"/>
    <n v="250000"/>
    <x v="0"/>
    <x v="0"/>
    <s v="17/8/GALFFSNH"/>
    <s v="Oui"/>
  </r>
  <r>
    <d v="2017-08-27T00:00:00"/>
    <s v="Food allowance journalière"/>
    <x v="0"/>
    <x v="0"/>
    <n v="80000"/>
    <x v="6"/>
    <x v="0"/>
    <s v="17/8/GALFR30FA"/>
    <s v="Oui"/>
  </r>
  <r>
    <d v="2017-08-27T00:00:00"/>
    <s v="Transport Séré-Oumpou-boulbinet-kimbely"/>
    <x v="1"/>
    <x v="0"/>
    <n v="32000"/>
    <x v="6"/>
    <x v="0"/>
    <s v="17/8/GALFR29TE"/>
    <s v="Oui"/>
  </r>
  <r>
    <d v="2017-08-27T00:00:00"/>
    <s v="Trust Building"/>
    <x v="5"/>
    <x v="0"/>
    <n v="47000"/>
    <x v="6"/>
    <x v="0"/>
    <s v="17/8/GALFR47"/>
    <s v="Oui"/>
  </r>
  <r>
    <d v="2017-08-27T00:00:00"/>
    <s v="Ration journalière"/>
    <x v="0"/>
    <x v="0"/>
    <n v="80000"/>
    <x v="0"/>
    <x v="0"/>
    <s v="17/8/GALFR10FA"/>
    <s v="Oui"/>
  </r>
  <r>
    <d v="2017-08-27T00:00:00"/>
    <s v="Dabola-Bissikrima "/>
    <x v="1"/>
    <x v="0"/>
    <n v="30000"/>
    <x v="0"/>
    <x v="0"/>
    <s v="17/8/GALFR07TE"/>
    <s v="Oui"/>
  </r>
  <r>
    <d v="2017-08-27T00:00:00"/>
    <s v="Taxi hôtel-gare routiére"/>
    <x v="0"/>
    <x v="0"/>
    <n v="5000"/>
    <x v="0"/>
    <x v="0"/>
    <s v="17/8/GALFR08TE"/>
    <s v="Oui"/>
  </r>
  <r>
    <d v="2017-08-27T00:00:00"/>
    <s v="Taxi gare-routiere hôtel"/>
    <x v="1"/>
    <x v="0"/>
    <n v="5000"/>
    <x v="0"/>
    <x v="0"/>
    <s v="17/8/GALFR09E"/>
    <s v="Oui"/>
  </r>
  <r>
    <d v="2017-08-27T00:00:00"/>
    <s v="Frais d'hotel"/>
    <x v="0"/>
    <x v="0"/>
    <n v="250000"/>
    <x v="0"/>
    <x v="0"/>
    <s v="17/8/GALFFSNH"/>
    <s v="Oui"/>
  </r>
  <r>
    <d v="2017-08-28T00:00:00"/>
    <s v="Frais de fonctionnement Moné pour la semaine"/>
    <x v="1"/>
    <x v="3"/>
    <n v="150000"/>
    <x v="5"/>
    <x v="0"/>
    <s v="17/8/GALFR20TU"/>
    <s v="Oui"/>
  </r>
  <r>
    <d v="2017-08-28T00:00:00"/>
    <s v="Achat  des aliments pour les oiseaux au Parc National du Haut Niger"/>
    <x v="9"/>
    <x v="3"/>
    <n v="300000"/>
    <x v="5"/>
    <x v="0"/>
    <s v="17/8/GALFR25T"/>
    <s v="Oui"/>
  </r>
  <r>
    <d v="2017-08-28T00:00:00"/>
    <s v="Frais de transfert/orange money (300 0000fg) au conservateur du PNHN"/>
    <x v="3"/>
    <x v="3"/>
    <n v="8000"/>
    <x v="5"/>
    <x v="0"/>
    <s v="17/8/GALFR25T"/>
    <s v="Oui"/>
  </r>
  <r>
    <d v="2017-08-28T00:00:00"/>
    <s v="Achat de (10)l essence pour véh perso pour le transport maison-bureau"/>
    <x v="1"/>
    <x v="5"/>
    <n v="80000"/>
    <x v="7"/>
    <x v="0"/>
    <s v="17/8/GALFR21AC"/>
    <s v="Oui"/>
  </r>
  <r>
    <d v="2017-08-28T00:00:00"/>
    <s v="Transport Maison-Bureau"/>
    <x v="1"/>
    <x v="0"/>
    <n v="15000"/>
    <x v="8"/>
    <x v="0"/>
    <s v="17/8/GALFR18TU"/>
    <s v="Oui"/>
  </r>
  <r>
    <d v="2017-08-28T00:00:00"/>
    <s v="Taxi maison-bureau A/R"/>
    <x v="1"/>
    <x v="1"/>
    <n v="13000"/>
    <x v="1"/>
    <x v="0"/>
    <s v="17/8/GALF"/>
    <s v="Oui"/>
  </r>
  <r>
    <d v="2017-08-28T00:00:00"/>
    <s v="Taxi maison-bureau(aller-retour)"/>
    <x v="8"/>
    <x v="2"/>
    <n v="10000"/>
    <x v="3"/>
    <x v="0"/>
    <s v="17/8/GALFR16TU"/>
    <s v="Oui"/>
  </r>
  <r>
    <d v="2017-08-28T00:00:00"/>
    <s v="Food allowance journalière"/>
    <x v="0"/>
    <x v="0"/>
    <n v="80000"/>
    <x v="6"/>
    <x v="0"/>
    <s v="17/8/GALFR31FA"/>
    <s v="Oui"/>
  </r>
  <r>
    <d v="2017-08-28T00:00:00"/>
    <s v="Transport Abatoire-sabou-Petelle-Séré"/>
    <x v="1"/>
    <x v="0"/>
    <n v="24000"/>
    <x v="6"/>
    <x v="0"/>
    <s v="17/8/GALFR24TE"/>
    <s v="Oui"/>
  </r>
  <r>
    <d v="2017-08-25T00:00:00"/>
    <s v="Trensfert de credit orange à une  cible"/>
    <x v="5"/>
    <x v="0"/>
    <n v="20000"/>
    <x v="4"/>
    <x v="0"/>
    <s v="17/8/GALF"/>
    <s v="Oui"/>
  </r>
  <r>
    <d v="2017-08-28T00:00:00"/>
    <s v="Bureau-en ville-Tannerie-Enta-Bureau"/>
    <x v="1"/>
    <x v="0"/>
    <n v="40000"/>
    <x v="4"/>
    <x v="0"/>
    <s v="17/8/GALFR14TE"/>
    <s v="Oui"/>
  </r>
  <r>
    <d v="2017-08-28T00:00:00"/>
    <s v="Transport journalier Maison-Bureau A/R"/>
    <x v="1"/>
    <x v="0"/>
    <n v="15000"/>
    <x v="4"/>
    <x v="0"/>
    <s v="17/8/GALFR19TU"/>
    <s v="Oui"/>
  </r>
  <r>
    <d v="2017-08-28T00:00:00"/>
    <s v="Taxi Dabola -Dalaba "/>
    <x v="1"/>
    <x v="0"/>
    <n v="70000"/>
    <x v="0"/>
    <x v="0"/>
    <s v="17/8/GALFRTV"/>
    <s v="Oui"/>
  </r>
  <r>
    <d v="2017-08-28T00:00:00"/>
    <s v="Taxi hotel -gare routiére"/>
    <x v="1"/>
    <x v="0"/>
    <n v="10000"/>
    <x v="0"/>
    <x v="0"/>
    <s v="17/8/GALFR11TE"/>
    <s v="Oui"/>
  </r>
  <r>
    <d v="2017-08-28T00:00:00"/>
    <s v="Ration journalière"/>
    <x v="0"/>
    <x v="0"/>
    <n v="80000"/>
    <x v="0"/>
    <x v="0"/>
    <s v="17/8/GALFR12FA"/>
    <s v="Oui"/>
  </r>
  <r>
    <d v="2017-08-28T00:00:00"/>
    <s v="Frais d'hotel"/>
    <x v="0"/>
    <x v="0"/>
    <n v="250000"/>
    <x v="0"/>
    <x v="0"/>
    <s v="17/8/GALFFSNH"/>
    <s v="Oui"/>
  </r>
  <r>
    <d v="2017-08-29T00:00:00"/>
    <s v="Achat de pille pour la souris de l'ordinateur dep media"/>
    <x v="9"/>
    <x v="3"/>
    <n v="5000"/>
    <x v="5"/>
    <x v="0"/>
    <s v="17/8/GALFR26A"/>
    <s v="Oui"/>
  </r>
  <r>
    <d v="2017-08-29T00:00:00"/>
    <s v="Transport Maison-Bureau"/>
    <x v="1"/>
    <x v="0"/>
    <n v="15000"/>
    <x v="8"/>
    <x v="0"/>
    <s v="17/8/GALFR18TU"/>
    <s v="Oui"/>
  </r>
  <r>
    <d v="2017-08-29T00:00:00"/>
    <s v="Taxi maison-bureau A"/>
    <x v="1"/>
    <x v="1"/>
    <n v="6500"/>
    <x v="1"/>
    <x v="0"/>
    <s v="17/8/GALF"/>
    <s v="Oui"/>
  </r>
  <r>
    <d v="2017-08-29T00:00:00"/>
    <s v="Food allowance"/>
    <x v="0"/>
    <x v="1"/>
    <n v="7000"/>
    <x v="1"/>
    <x v="0"/>
    <s v="17/8/GALF"/>
    <s v="Oui"/>
  </r>
  <r>
    <d v="2017-08-29T00:00:00"/>
    <s v="Food allowance équipe d'opération"/>
    <x v="0"/>
    <x v="1"/>
    <n v="246500"/>
    <x v="1"/>
    <x v="0"/>
    <s v="17/8/GALF"/>
    <s v="Oui"/>
  </r>
  <r>
    <d v="2017-08-29T00:00:00"/>
    <s v="Bonus agent interpol"/>
    <x v="8"/>
    <x v="6"/>
    <n v="350000"/>
    <x v="1"/>
    <x v="0"/>
    <s v="17/8/GALFR1BO"/>
    <s v="Oui"/>
  </r>
  <r>
    <d v="2017-08-29T00:00:00"/>
    <s v="Bonus agent interpol"/>
    <x v="8"/>
    <x v="6"/>
    <n v="300000"/>
    <x v="1"/>
    <x v="0"/>
    <s v="17/8/GALFR2BO"/>
    <s v="Oui"/>
  </r>
  <r>
    <d v="2017-08-29T00:00:00"/>
    <s v="Bonus agent interpol"/>
    <x v="8"/>
    <x v="6"/>
    <n v="300000"/>
    <x v="1"/>
    <x v="0"/>
    <s v="17/8/GALFR3BO"/>
    <s v="Oui"/>
  </r>
  <r>
    <d v="2017-08-29T00:00:00"/>
    <s v="Bonus agent interpol"/>
    <x v="8"/>
    <x v="6"/>
    <n v="300000"/>
    <x v="1"/>
    <x v="0"/>
    <s v="17/8/GALFR4BO"/>
    <s v="Oui"/>
  </r>
  <r>
    <d v="2017-08-29T00:00:00"/>
    <s v="Bonus agent interpol"/>
    <x v="8"/>
    <x v="6"/>
    <n v="300000"/>
    <x v="1"/>
    <x v="0"/>
    <s v="17/8/GALFR5BO"/>
    <s v="Oui"/>
  </r>
  <r>
    <d v="2017-08-29T00:00:00"/>
    <s v="Bonus agent interpol"/>
    <x v="8"/>
    <x v="6"/>
    <n v="300000"/>
    <x v="1"/>
    <x v="0"/>
    <s v="17/8/GALFR6BO"/>
    <s v="Oui"/>
  </r>
  <r>
    <d v="2017-08-29T00:00:00"/>
    <s v="Bonus agent interpol"/>
    <x v="8"/>
    <x v="6"/>
    <n v="300000"/>
    <x v="1"/>
    <x v="0"/>
    <s v="17/8/GALFR7BO"/>
    <s v="Oui"/>
  </r>
  <r>
    <d v="2017-08-29T00:00:00"/>
    <s v="Bonus agent interpol"/>
    <x v="8"/>
    <x v="6"/>
    <n v="300000"/>
    <x v="1"/>
    <x v="0"/>
    <s v="17/8/GALFR8O"/>
    <s v="Oui"/>
  </r>
  <r>
    <d v="2017-08-29T00:00:00"/>
    <s v="Bonus agent interpol"/>
    <x v="8"/>
    <x v="6"/>
    <n v="300000"/>
    <x v="1"/>
    <x v="0"/>
    <s v="17/8/GALF"/>
    <s v="Oui"/>
  </r>
  <r>
    <d v="2017-08-29T00:00:00"/>
    <s v="Frais de carburant agent interpol"/>
    <x v="8"/>
    <x v="6"/>
    <n v="40000"/>
    <x v="1"/>
    <x v="0"/>
    <s v="17/8/GALFR9CO"/>
    <s v="Oui"/>
  </r>
  <r>
    <d v="2017-08-29T00:00:00"/>
    <s v="Frais de carburant agent interpol"/>
    <x v="8"/>
    <x v="6"/>
    <n v="160000"/>
    <x v="1"/>
    <x v="0"/>
    <s v="17/8/GALFR10CO"/>
    <s v="Oui"/>
  </r>
  <r>
    <d v="2017-08-29T00:00:00"/>
    <s v="Frais de carburant agent interpol"/>
    <x v="8"/>
    <x v="6"/>
    <n v="40000"/>
    <x v="1"/>
    <x v="0"/>
    <s v="17/8/GALFR11CO"/>
    <s v="Oui"/>
  </r>
  <r>
    <d v="2017-08-29T00:00:00"/>
    <s v="Bonus agent Eaux et forets"/>
    <x v="8"/>
    <x v="6"/>
    <n v="250000"/>
    <x v="1"/>
    <x v="0"/>
    <s v="17/8/GALFR12BO"/>
    <s v="Oui"/>
  </r>
  <r>
    <d v="2017-08-29T00:00:00"/>
    <s v="Frais de transport agent eaux et forets"/>
    <x v="8"/>
    <x v="6"/>
    <n v="30000"/>
    <x v="1"/>
    <x v="0"/>
    <s v="17/8/GALFR13TO"/>
    <s v="Oui"/>
  </r>
  <r>
    <d v="2017-08-29T00:00:00"/>
    <s v="Bonus agent Eaux et forets"/>
    <x v="8"/>
    <x v="6"/>
    <n v="350000"/>
    <x v="1"/>
    <x v="0"/>
    <s v="17/8/GALFR14BO"/>
    <s v="Oui"/>
  </r>
  <r>
    <d v="2017-08-29T00:00:00"/>
    <s v="Frais de transport agent eaux et forets"/>
    <x v="8"/>
    <x v="6"/>
    <n v="50000"/>
    <x v="1"/>
    <x v="0"/>
    <s v="17/8/GALFR15TO"/>
    <s v="Oui"/>
  </r>
  <r>
    <d v="2017-08-29T00:00:00"/>
    <s v="frais de taxi taouyah-maison"/>
    <x v="1"/>
    <x v="1"/>
    <n v="5000"/>
    <x v="1"/>
    <x v="0"/>
    <s v="17/8/GALF16TO"/>
    <s v="Oui"/>
  </r>
  <r>
    <d v="2017-08-29T00:00:00"/>
    <s v="Food equipe"/>
    <x v="0"/>
    <x v="1"/>
    <n v="50000"/>
    <x v="1"/>
    <x v="0"/>
    <s v="17/8/GALFR22FA"/>
    <s v="Oui"/>
  </r>
  <r>
    <d v="2017-08-29T00:00:00"/>
    <s v="Taxi maison -Bureau AR"/>
    <x v="1"/>
    <x v="1"/>
    <n v="16000"/>
    <x v="2"/>
    <x v="0"/>
    <s v="17/8/GALFR11TU"/>
    <s v="Oui"/>
  </r>
  <r>
    <d v="2017-08-29T00:00:00"/>
    <s v="Versement à l'equipe de galf pour transport opération peaux panthère conakry"/>
    <x v="1"/>
    <x v="1"/>
    <n v="120000"/>
    <x v="2"/>
    <x v="0"/>
    <s v="17/8/GALFR1-6TO"/>
    <s v="Oui"/>
  </r>
  <r>
    <d v="2017-08-29T00:00:00"/>
    <s v="Taxi moto kipé -interpol pour l'audition operation peaux de panthère conakry"/>
    <x v="1"/>
    <x v="1"/>
    <n v="35000"/>
    <x v="2"/>
    <x v="0"/>
    <s v="17/8/GALFR7TO"/>
    <s v="Oui"/>
  </r>
  <r>
    <d v="2017-08-29T00:00:00"/>
    <s v="Dinner du   trafiquant après operation peaux de panthère conakry"/>
    <x v="16"/>
    <x v="6"/>
    <n v="50000"/>
    <x v="2"/>
    <x v="0"/>
    <s v="17/8/GALFR8JV"/>
    <s v="Oui"/>
  </r>
  <r>
    <d v="2017-08-29T00:00:00"/>
    <s v="Taxi moto ratoma-maison"/>
    <x v="1"/>
    <x v="1"/>
    <n v="5000"/>
    <x v="2"/>
    <x v="0"/>
    <s v="17/8/GALFR9TO"/>
    <s v="Oui"/>
  </r>
  <r>
    <d v="2017-08-29T00:00:00"/>
    <s v="Paiement bonus au site www,guineeprogres,com cas verdict braconnier "/>
    <x v="8"/>
    <x v="2"/>
    <n v="100000"/>
    <x v="3"/>
    <x v="0"/>
    <s v="17/8/GALFR4BM"/>
    <s v="Oui"/>
  </r>
  <r>
    <d v="2017-08-29T00:00:00"/>
    <s v="Paiement bonus au site www,femmesafricaines,info  cas verdict braconnier "/>
    <x v="8"/>
    <x v="2"/>
    <n v="100000"/>
    <x v="3"/>
    <x v="0"/>
    <s v="17/8/GALFR3BM"/>
    <s v="Oui"/>
  </r>
  <r>
    <d v="2017-08-29T00:00:00"/>
    <s v="Paiement bonus au site www,guineemail,com  cas verdict braconnier "/>
    <x v="8"/>
    <x v="2"/>
    <n v="100000"/>
    <x v="3"/>
    <x v="0"/>
    <s v="17/8/GALFR2BM"/>
    <s v="Oui"/>
  </r>
  <r>
    <d v="2017-08-29T00:00:00"/>
    <s v="Paiement bonus au site www,leverificateur,net  cas verdict braconnier "/>
    <x v="8"/>
    <x v="2"/>
    <n v="100000"/>
    <x v="3"/>
    <x v="0"/>
    <s v="17/8/GALFR1BM"/>
    <s v="Oui"/>
  </r>
  <r>
    <d v="2017-08-29T00:00:00"/>
    <s v="Paiement bonus au site www,guineelive,com  cas verdict braconnier "/>
    <x v="8"/>
    <x v="2"/>
    <n v="100000"/>
    <x v="3"/>
    <x v="0"/>
    <s v="17/8/GALFR50BM"/>
    <s v="Oui"/>
  </r>
  <r>
    <d v="2017-08-29T00:00:00"/>
    <s v="Paiement bonus au site www,leprojecteurguinee,com  cas verdict braconnier "/>
    <x v="8"/>
    <x v="2"/>
    <n v="100000"/>
    <x v="3"/>
    <x v="0"/>
    <s v="17/8/GALFR49BM"/>
    <s v="Oui"/>
  </r>
  <r>
    <d v="2017-08-29T00:00:00"/>
    <s v="Paiement bonus au site www,visionguinee,info  cas verdict braconnier "/>
    <x v="8"/>
    <x v="2"/>
    <n v="100000"/>
    <x v="3"/>
    <x v="0"/>
    <s v="17/8/GALFR46BM"/>
    <s v="Oui"/>
  </r>
  <r>
    <d v="2017-08-29T00:00:00"/>
    <s v="Paiement bonus au site www,guineematin,com   cas verdict braconnier "/>
    <x v="8"/>
    <x v="2"/>
    <n v="100000"/>
    <x v="3"/>
    <x v="0"/>
    <s v="17/8/GALFR48BM"/>
    <s v="Oui"/>
  </r>
  <r>
    <d v="2017-08-29T00:00:00"/>
    <s v="Food allowance"/>
    <x v="0"/>
    <x v="0"/>
    <n v="80000"/>
    <x v="6"/>
    <x v="0"/>
    <s v="17/8/GALFR33FA"/>
    <s v="Oui"/>
  </r>
  <r>
    <d v="2017-08-29T00:00:00"/>
    <s v="Transport Loppé-Sanama-Saabou-Balia"/>
    <x v="1"/>
    <x v="0"/>
    <n v="25000"/>
    <x v="6"/>
    <x v="0"/>
    <s v="17/8/GALFR34TE"/>
    <s v="Oui"/>
  </r>
  <r>
    <d v="2017-08-29T00:00:00"/>
    <s v="Transfert de credit cellcom pour appel téléphonique pour enquête"/>
    <x v="2"/>
    <x v="0"/>
    <n v="15000"/>
    <x v="6"/>
    <x v="0"/>
    <s v="17/8/GALFR35FT"/>
    <s v="Oui"/>
  </r>
  <r>
    <d v="2017-08-29T00:00:00"/>
    <s v="Transport journalier Maison-Bureau A/R"/>
    <x v="1"/>
    <x v="0"/>
    <n v="15000"/>
    <x v="4"/>
    <x v="0"/>
    <s v="17/8/GALFR19TU"/>
    <s v="Oui"/>
  </r>
  <r>
    <d v="2017-08-29T00:00:00"/>
    <s v="Transport journalier Maison-Bureau A/R"/>
    <x v="1"/>
    <x v="0"/>
    <n v="15000"/>
    <x v="4"/>
    <x v="0"/>
    <s v="17/8/GALFR19TU"/>
    <s v="Oui"/>
  </r>
  <r>
    <d v="2017-08-29T00:00:00"/>
    <s v="Transport Bureau-Hopital sino Guinéene pour la prospection du lieu de l'opération peau de panthère à Conakry"/>
    <x v="1"/>
    <x v="0"/>
    <n v="10000"/>
    <x v="4"/>
    <x v="0"/>
    <s v="17/8/GALFR23TE"/>
    <s v="Oui"/>
  </r>
  <r>
    <d v="2017-08-29T00:00:00"/>
    <s v="Taxi gare routiere pour conakry"/>
    <x v="1"/>
    <x v="0"/>
    <n v="10000"/>
    <x v="0"/>
    <x v="0"/>
    <s v="17/8/GALFR14TE"/>
    <s v="Oui"/>
  </r>
  <r>
    <d v="2017-08-29T00:00:00"/>
    <s v="Ration journaliére"/>
    <x v="0"/>
    <x v="0"/>
    <n v="80000"/>
    <x v="0"/>
    <x v="0"/>
    <s v="17/8/GALFR15FA"/>
    <s v="Oui"/>
  </r>
  <r>
    <d v="2017-08-29T00:00:00"/>
    <s v="Taxi Dabola-Conakry"/>
    <x v="1"/>
    <x v="0"/>
    <n v="100000"/>
    <x v="0"/>
    <x v="0"/>
    <s v="17/8/GALFTV"/>
    <s v="Oui"/>
  </r>
  <r>
    <d v="2017-08-29T00:00:00"/>
    <s v="Carte de recharge orange pour enquête "/>
    <x v="2"/>
    <x v="0"/>
    <n v="30000"/>
    <x v="0"/>
    <x v="0"/>
    <s v="17/8/GALFCR"/>
    <s v="Oui"/>
  </r>
  <r>
    <d v="2017-08-29T00:00:00"/>
    <s v="Taxi maison bureau"/>
    <x v="1"/>
    <x v="0"/>
    <n v="15000"/>
    <x v="0"/>
    <x v="0"/>
    <s v="17/8/GALFR19TU"/>
    <s v="Oui"/>
  </r>
  <r>
    <d v="2017-08-30T00:00:00"/>
    <s v="Paiement frais de deplacement véhicule pour l'opération peau de panthère à Conakry"/>
    <x v="1"/>
    <x v="6"/>
    <n v="400000"/>
    <x v="5"/>
    <x v="0"/>
    <s v="17/8/GALFR32S"/>
    <s v="Oui"/>
  </r>
  <r>
    <d v="2017-08-30T00:00:00"/>
    <s v="Transport maison-Belle vue (BPMG) pour retrait"/>
    <x v="1"/>
    <x v="3"/>
    <n v="40000"/>
    <x v="5"/>
    <x v="0"/>
    <s v="17/8/GALFR34TU"/>
    <s v="Oui"/>
  </r>
  <r>
    <d v="2017-08-30T00:00:00"/>
    <s v="Paiement salaire Aïssatou Sessou  Août/17"/>
    <x v="4"/>
    <x v="1"/>
    <n v="2213750"/>
    <x v="5"/>
    <x v="0"/>
    <s v="17/8/GALFES08J"/>
    <s v="Oui"/>
  </r>
  <r>
    <d v="2017-08-30T00:00:00"/>
    <s v="Frais  taxi moto pour l'extration de E19 du centre ville  à domicile après opération peau de panthère "/>
    <x v="1"/>
    <x v="0"/>
    <n v="122500"/>
    <x v="7"/>
    <x v="0"/>
    <s v="17/8/GALFR30TU"/>
    <s v="Oui"/>
  </r>
  <r>
    <d v="2017-08-30T00:00:00"/>
    <s v="Transport Maison-Bureau"/>
    <x v="1"/>
    <x v="0"/>
    <n v="15000"/>
    <x v="8"/>
    <x v="0"/>
    <s v="17/8/GALFR18TU"/>
    <s v="Oui"/>
  </r>
  <r>
    <d v="2017-08-30T00:00:00"/>
    <s v="Frais de taxi moto maison-DPJ A"/>
    <x v="1"/>
    <x v="1"/>
    <n v="60000"/>
    <x v="1"/>
    <x v="0"/>
    <s v="17/8/GALFR17TO"/>
    <s v="Oui"/>
  </r>
  <r>
    <d v="2017-08-30T00:00:00"/>
    <s v="food allowance contrevenant"/>
    <x v="16"/>
    <x v="1"/>
    <n v="50000"/>
    <x v="1"/>
    <x v="0"/>
    <s v="17/8/GALF18FA"/>
    <s v="Oui"/>
  </r>
  <r>
    <d v="2017-08-30T00:00:00"/>
    <s v="Jail visit"/>
    <x v="16"/>
    <x v="1"/>
    <n v="55000"/>
    <x v="1"/>
    <x v="0"/>
    <s v="17/8/GALFR19FA"/>
    <s v="Oui"/>
  </r>
  <r>
    <d v="2017-08-30T00:00:00"/>
    <s v="food allowance"/>
    <x v="0"/>
    <x v="1"/>
    <n v="50000"/>
    <x v="1"/>
    <x v="0"/>
    <s v="17/8/GALFR20FA"/>
    <s v="Oui"/>
  </r>
  <r>
    <d v="2017-08-30T00:00:00"/>
    <s v="food contrevenant"/>
    <x v="16"/>
    <x v="1"/>
    <n v="50000"/>
    <x v="1"/>
    <x v="0"/>
    <s v="17/8/GALFR23FA"/>
    <s v="Oui"/>
  </r>
  <r>
    <d v="2017-08-30T00:00:00"/>
    <s v="Frais de taxi"/>
    <x v="1"/>
    <x v="1"/>
    <n v="20000"/>
    <x v="1"/>
    <x v="0"/>
    <s v="17/8/GALFR24TO"/>
    <s v="Oui"/>
  </r>
  <r>
    <d v="2017-08-30T00:00:00"/>
    <s v="food contrevenant"/>
    <x v="16"/>
    <x v="1"/>
    <n v="50000"/>
    <x v="1"/>
    <x v="0"/>
    <s v="17/8/GALFR25FA"/>
    <s v="Oui"/>
  </r>
  <r>
    <d v="2017-08-30T00:00:00"/>
    <s v="Taxi moto maison-DNEF-Interpol- ratoma pour signature et depot du soit transmis et la cloture de transmission"/>
    <x v="1"/>
    <x v="1"/>
    <n v="70000"/>
    <x v="2"/>
    <x v="0"/>
    <s v="17/8/GALFR10TO"/>
    <s v="Oui"/>
  </r>
  <r>
    <d v="2017-08-30T00:00:00"/>
    <s v="Food allowance du trafiquant"/>
    <x v="16"/>
    <x v="6"/>
    <n v="50000"/>
    <x v="2"/>
    <x v="0"/>
    <s v="17/8/GALFR11TO"/>
    <s v="Oui"/>
  </r>
  <r>
    <d v="2017-08-30T00:00:00"/>
    <s v="Versement à cissé interpol"/>
    <x v="8"/>
    <x v="1"/>
    <n v="400000"/>
    <x v="2"/>
    <x v="0"/>
    <s v="17/8/GALFR21BO"/>
    <s v="Oui"/>
  </r>
  <r>
    <d v="2017-08-30T00:00:00"/>
    <s v="Photocophie PV,imprission et photocophie  Soit transmis,cloture"/>
    <x v="6"/>
    <x v="1"/>
    <n v="48000"/>
    <x v="2"/>
    <x v="0"/>
    <s v="17/8/GALFR12S"/>
    <s v="Oui"/>
  </r>
  <r>
    <d v="2017-08-30T00:00:00"/>
    <s v="Food allowance"/>
    <x v="0"/>
    <x v="1"/>
    <n v="50000"/>
    <x v="1"/>
    <x v="0"/>
    <s v="17/8/GALFR11FA"/>
    <s v="Oui"/>
  </r>
  <r>
    <d v="2017-08-30T00:00:00"/>
    <s v="Taxi moto ratoma-maison"/>
    <x v="1"/>
    <x v="1"/>
    <n v="5000"/>
    <x v="2"/>
    <x v="0"/>
    <s v="17/8/GALFR13TO"/>
    <s v="Oui"/>
  </r>
  <r>
    <d v="2017-08-30T00:00:00"/>
    <s v="Taxi maison-bureau(aller-retour)"/>
    <x v="1"/>
    <x v="2"/>
    <n v="10000"/>
    <x v="3"/>
    <x v="0"/>
    <s v="17/8/GALFR16TU"/>
    <s v="Oui"/>
  </r>
  <r>
    <d v="2017-08-30T00:00:00"/>
    <s v="Transport Bureau-centre ville pour achat de la carte mémoire pour goppro"/>
    <x v="1"/>
    <x v="2"/>
    <n v="40000"/>
    <x v="3"/>
    <x v="0"/>
    <s v="17/8/GALFR16TU"/>
    <s v="Oui"/>
  </r>
  <r>
    <d v="2017-08-30T00:00:00"/>
    <s v="Achat de la carte mémoire 32 G pour Goppro"/>
    <x v="15"/>
    <x v="2"/>
    <n v="150000"/>
    <x v="3"/>
    <x v="0"/>
    <s v="17/8/GALFR31AM"/>
    <s v="Oui"/>
  </r>
  <r>
    <d v="2017-08-30T00:00:00"/>
    <s v="Food allowance journalière"/>
    <x v="0"/>
    <x v="0"/>
    <n v="80000"/>
    <x v="6"/>
    <x v="0"/>
    <s v="17/8/GALFR36FA"/>
    <s v="Oui"/>
  </r>
  <r>
    <d v="2017-08-30T00:00:00"/>
    <s v="Transport Kilometre 15-Madina-scierie-Teliko"/>
    <x v="1"/>
    <x v="0"/>
    <n v="27000"/>
    <x v="6"/>
    <x v="0"/>
    <s v="17/8/GALFR37TE"/>
    <s v="Oui"/>
  </r>
  <r>
    <d v="2017-08-30T00:00:00"/>
    <s v="Transport journalier Maison-Bureau A/R"/>
    <x v="1"/>
    <x v="0"/>
    <n v="15000"/>
    <x v="4"/>
    <x v="0"/>
    <s v="17/8/GALFR19TU"/>
    <s v="Oui"/>
  </r>
  <r>
    <d v="2017-08-30T00:00:00"/>
    <s v="Transport Bureau-sonfonia-Enta-coyah-Gbessia pour enquête"/>
    <x v="1"/>
    <x v="0"/>
    <n v="42500"/>
    <x v="4"/>
    <x v="0"/>
    <s v="17/8/GALF"/>
    <s v="Oui"/>
  </r>
  <r>
    <d v="2017-08-31T00:00:00"/>
    <s v="Paiement salaire E19 Aoû/17"/>
    <x v="4"/>
    <x v="0"/>
    <n v="1600000"/>
    <x v="5"/>
    <x v="0"/>
    <s v="17/8/GALFES08E"/>
    <s v="Oui"/>
  </r>
  <r>
    <d v="2017-08-31T00:00:00"/>
    <s v="Paiement Bonus à E19 pour l'opération peau de panthère à Conakry"/>
    <x v="8"/>
    <x v="6"/>
    <n v="2000000"/>
    <x v="5"/>
    <x v="0"/>
    <s v="17/8/GALFR36BO"/>
    <s v="Oui"/>
  </r>
  <r>
    <d v="2017-08-31T00:00:00"/>
    <s v="Frais de transfert/orange money (1 000 000fg) à E1"/>
    <x v="3"/>
    <x v="3"/>
    <n v="20000"/>
    <x v="5"/>
    <x v="0"/>
    <s v="17/8/GALFR0029706F"/>
    <s v="Oui"/>
  </r>
  <r>
    <d v="2017-08-31T00:00:00"/>
    <s v="Frais de transfert/orange money (1 090 000fg) à E1"/>
    <x v="3"/>
    <x v="3"/>
    <n v="34000"/>
    <x v="5"/>
    <x v="0"/>
    <s v="17/8/GALFR0029707"/>
    <s v="Oui"/>
  </r>
  <r>
    <d v="2017-08-31T00:00:00"/>
    <s v="Paiement salaire Août/17 de Maïmouna Baldé pour l'entretien des bureaux"/>
    <x v="6"/>
    <x v="3"/>
    <n v="500000"/>
    <x v="5"/>
    <x v="0"/>
    <s v="17/8/GALFR43SA"/>
    <s v="Oui"/>
  </r>
  <r>
    <d v="2017-08-31T00:00:00"/>
    <s v="Transfert/orange money à Me SOVOGUI pour paiement  honoraire pour le suivi des dossiers juridiques de GALF"/>
    <x v="17"/>
    <x v="1"/>
    <n v="1750000"/>
    <x v="5"/>
    <x v="0"/>
    <s v="17/8/GALFR0029708"/>
    <s v="Oui"/>
  </r>
  <r>
    <d v="2017-08-31T00:00:00"/>
    <s v="Remboursement à Mamadou alpha Diallo transfert E-recharge à l'équipe du bureau"/>
    <x v="2"/>
    <x v="3"/>
    <n v="400000"/>
    <x v="5"/>
    <x v="0"/>
    <s v="17/8/GALFR37R"/>
    <s v="Oui"/>
  </r>
  <r>
    <d v="2017-08-31T00:00:00"/>
    <s v="Paiement E-recharge pour l'équipe du bureau"/>
    <x v="2"/>
    <x v="3"/>
    <n v="400000"/>
    <x v="5"/>
    <x v="0"/>
    <s v="17/8/GALFR37R"/>
    <s v="Oui"/>
  </r>
  <r>
    <d v="2017-08-31T00:00:00"/>
    <s v="Achat de dijoncteur pour le forage pour la montée de l'eau dans la cube"/>
    <x v="9"/>
    <x v="3"/>
    <n v="73000"/>
    <x v="5"/>
    <x v="0"/>
    <s v="17/8/GALFR39A"/>
    <s v="Oui"/>
  </r>
  <r>
    <d v="2017-08-31T00:00:00"/>
    <s v="Frais main d'œuvre reparation du installation du dijoncteur pour le forage"/>
    <x v="6"/>
    <x v="3"/>
    <n v="40000"/>
    <x v="5"/>
    <x v="0"/>
    <s v="17/8/GALFR40MO"/>
    <s v="Oui"/>
  </r>
  <r>
    <d v="2017-08-31T00:00:00"/>
    <s v="Frais transport bureau centre émetteur +  complement prix du dijoncteur "/>
    <x v="6"/>
    <x v="3"/>
    <n v="45000"/>
    <x v="5"/>
    <x v="0"/>
    <s v="17/8/GALFR41A"/>
    <s v="Oui"/>
  </r>
  <r>
    <d v="2017-08-31T00:00:00"/>
    <s v="Règlement facture Internet pour échéance mois de sepetembre/17"/>
    <x v="10"/>
    <x v="3"/>
    <n v="3000000"/>
    <x v="5"/>
    <x v="0"/>
    <s v="17/8/GALFFAC185"/>
    <s v="Oui"/>
  </r>
  <r>
    <d v="2017-08-31T00:00:00"/>
    <s v="Frais de taxi moto maison-DPJ A"/>
    <x v="1"/>
    <x v="1"/>
    <n v="60000"/>
    <x v="1"/>
    <x v="0"/>
    <s v="17/8/GALFR26TO"/>
    <s v="Oui"/>
  </r>
  <r>
    <d v="2017-08-31T00:00:00"/>
    <s v="food contrevenant"/>
    <x v="16"/>
    <x v="1"/>
    <n v="50000"/>
    <x v="1"/>
    <x v="0"/>
    <s v="17/8/GALFR28FA"/>
    <s v="Oui"/>
  </r>
  <r>
    <d v="2017-08-31T00:00:00"/>
    <s v="jail visit"/>
    <x v="16"/>
    <x v="1"/>
    <n v="50000"/>
    <x v="1"/>
    <x v="0"/>
    <s v="17/8/GALFR29FA"/>
    <s v="Oui"/>
  </r>
  <r>
    <d v="2017-08-31T00:00:00"/>
    <s v="Frais de carburant pour deferement"/>
    <x v="1"/>
    <x v="1"/>
    <n v="80000"/>
    <x v="1"/>
    <x v="0"/>
    <s v="17/8/GALFR31CO"/>
    <s v="Oui"/>
  </r>
  <r>
    <d v="2017-08-31T00:00:00"/>
    <s v="frais d'encre imprimante"/>
    <x v="9"/>
    <x v="3"/>
    <n v="170000"/>
    <x v="1"/>
    <x v="0"/>
    <s v="17/8/GALF"/>
    <s v="Oui"/>
  </r>
  <r>
    <d v="2017-08-31T00:00:00"/>
    <s v="frais de transport Centre ville -maison R"/>
    <x v="1"/>
    <x v="1"/>
    <n v="60000"/>
    <x v="1"/>
    <x v="0"/>
    <s v="17/8/GALFR34TU"/>
    <s v="Oui"/>
  </r>
  <r>
    <d v="2017-08-31T00:00:00"/>
    <s v="Versement a Sessou pour frais de transport"/>
    <x v="1"/>
    <x v="1"/>
    <n v="60000"/>
    <x v="1"/>
    <x v="0"/>
    <s v="17/8/GALFR15TO"/>
    <s v="Oui"/>
  </r>
  <r>
    <d v="2017-08-31T00:00:00"/>
    <s v="Transport DPJ-TPI Kaloum"/>
    <x v="1"/>
    <x v="1"/>
    <n v="4500"/>
    <x v="1"/>
    <x v="0"/>
    <s v="17/8/GALFR35TU"/>
    <s v="Oui"/>
  </r>
  <r>
    <d v="2017-08-31T00:00:00"/>
    <s v="Taxi moto maison -BMG pour recuperation des frais de déferement du tranfiquant"/>
    <x v="1"/>
    <x v="1"/>
    <n v="17000"/>
    <x v="2"/>
    <x v="0"/>
    <s v="17/8/GALFR16TO"/>
    <s v="Oui"/>
  </r>
  <r>
    <d v="2017-08-31T00:00:00"/>
    <s v="Taxi moto BMG-TPI-Maison central -Interpol maison pour le deferement du trafiquant"/>
    <x v="1"/>
    <x v="1"/>
    <n v="60000"/>
    <x v="1"/>
    <x v="0"/>
    <s v="17/8/GALFR15TO"/>
    <s v="Oui"/>
  </r>
  <r>
    <d v="2017-08-31T00:00:00"/>
    <s v="Paiement bonus au journal Le Standard cas verdict braconnier "/>
    <x v="8"/>
    <x v="2"/>
    <n v="100000"/>
    <x v="3"/>
    <x v="0"/>
    <s v="17/8/GALFR9BM"/>
    <s v="Oui"/>
  </r>
  <r>
    <d v="2017-08-31T00:00:00"/>
    <s v="Paiement bonus au journal Affiches Guinéennes  cas verdict braconnier "/>
    <x v="8"/>
    <x v="2"/>
    <n v="100000"/>
    <x v="3"/>
    <x v="0"/>
    <s v="17/8/GALFR8BM"/>
    <s v="Oui"/>
  </r>
  <r>
    <d v="2017-08-31T00:00:00"/>
    <s v="Paiement bonus au journal L'Indexeur   cas verdict braconnier "/>
    <x v="8"/>
    <x v="2"/>
    <n v="100000"/>
    <x v="3"/>
    <x v="0"/>
    <s v="17/8/GALFR7BM"/>
    <s v="Oui"/>
  </r>
  <r>
    <d v="2017-08-31T00:00:00"/>
    <s v="Paiement bonus au journal Nouvelle Elite   cas verdict braconnier "/>
    <x v="8"/>
    <x v="2"/>
    <n v="100000"/>
    <x v="3"/>
    <x v="0"/>
    <s v="17/8/GALFR6BM"/>
    <s v="Oui"/>
  </r>
  <r>
    <d v="2017-08-31T00:00:00"/>
    <s v="Paiement bonus à radio soleil fm pour obtention élément sonore    cas arrestation et  verdict braconnier, retard de l'instruction dans l'affaire colonel mayanga au tpi de kindia et l'assassinat de wayne lotter défenseur des pasphydermes tenzanien  "/>
    <x v="8"/>
    <x v="2"/>
    <n v="210000"/>
    <x v="3"/>
    <x v="0"/>
    <s v="17/8/GALFR12BM"/>
    <s v="Oui"/>
  </r>
  <r>
    <d v="2017-08-31T00:00:00"/>
    <s v="Paiement bonus à la radio bonheur fm pour interview sur arrestation et condamnation du braconnier "/>
    <x v="8"/>
    <x v="2"/>
    <n v="100000"/>
    <x v="3"/>
    <x v="0"/>
    <s v="17/8/GALFR10BM"/>
    <s v="Oui"/>
  </r>
  <r>
    <d v="2017-08-31T00:00:00"/>
    <s v="Food allowance journalière"/>
    <x v="0"/>
    <x v="0"/>
    <n v="80000"/>
    <x v="6"/>
    <x v="0"/>
    <s v="17/8/GALFR38FA"/>
    <s v="Oui"/>
  </r>
  <r>
    <d v="2017-08-31T00:00:00"/>
    <s v="Transport Hôtel-Gare routière"/>
    <x v="1"/>
    <x v="0"/>
    <n v="5000"/>
    <x v="6"/>
    <x v="0"/>
    <s v="17/8/GALFR39TE"/>
    <s v="Oui"/>
  </r>
  <r>
    <d v="2017-08-31T00:00:00"/>
    <s v="Transport Mamou-Dabola"/>
    <x v="1"/>
    <x v="0"/>
    <n v="55000"/>
    <x v="6"/>
    <x v="0"/>
    <s v="17/8/GALFR40TE"/>
    <s v="Oui"/>
  </r>
  <r>
    <d v="2017-08-31T00:00:00"/>
    <s v="Frais d'Hôtel"/>
    <x v="0"/>
    <x v="0"/>
    <n v="1980000"/>
    <x v="6"/>
    <x v="0"/>
    <s v="17/8/GALFFSNH"/>
    <s v="Oui"/>
  </r>
  <r>
    <d v="2017-08-31T00:00:00"/>
    <s v="Transport journalier Maison-Bureau A/R"/>
    <x v="1"/>
    <x v="0"/>
    <n v="15000"/>
    <x v="4"/>
    <x v="0"/>
    <s v="17/8/GALFR19TU"/>
    <s v="Oui"/>
  </r>
  <r>
    <d v="2017-08-31T00:00:00"/>
    <s v="Taxi bureau maison"/>
    <x v="1"/>
    <x v="0"/>
    <n v="15000"/>
    <x v="0"/>
    <x v="0"/>
    <s v="17/8/GALFR20TU"/>
    <s v="Oui"/>
  </r>
  <r>
    <d v="2017-08-31T00:00:00"/>
    <s v="Carte de recharge orange pour enquête "/>
    <x v="2"/>
    <x v="0"/>
    <n v="10000"/>
    <x v="0"/>
    <x v="0"/>
    <s v="17/8/GALFCR"/>
    <s v="Oui"/>
  </r>
  <r>
    <d v="2017-08-31T00:00:00"/>
    <s v="Facture service WEB  Août/17"/>
    <x v="12"/>
    <x v="3"/>
    <n v="22600"/>
    <x v="11"/>
    <x v="0"/>
    <s v="17/8/GALF"/>
    <s v="Oui"/>
  </r>
  <r>
    <d v="2017-08-31T00:00:00"/>
    <s v="Taxe frais fixe au 31/08/2017"/>
    <x v="12"/>
    <x v="3"/>
    <n v="4576"/>
    <x v="11"/>
    <x v="0"/>
    <s v="17/8/GALF"/>
    <s v="Oui"/>
  </r>
  <r>
    <d v="2017-08-31T00:00:00"/>
    <s v="Commission Manipulation de compte Août/17"/>
    <x v="12"/>
    <x v="3"/>
    <n v="25424"/>
    <x v="11"/>
    <x v="0"/>
    <s v="17/8/GALF"/>
    <s v="Oui"/>
  </r>
  <r>
    <d v="2017-08-31T00:00:00"/>
    <s v="Frais demande extrait de compte "/>
    <x v="12"/>
    <x v="3"/>
    <n v="5650"/>
    <x v="11"/>
    <x v="0"/>
    <s v="17/8/GALF"/>
    <s v="Oui"/>
  </r>
  <r>
    <d v="2017-08-31T00:00:00"/>
    <s v="Taxe frais fixe au 31/08/2017"/>
    <x v="12"/>
    <x v="3"/>
    <n v="27297.5"/>
    <x v="12"/>
    <x v="0"/>
    <s v="17/8/GALF"/>
    <s v="Oui"/>
  </r>
  <r>
    <d v="2017-08-31T00:00:00"/>
    <s v="Commission Manipulation de compte Août/17"/>
    <x v="12"/>
    <x v="3"/>
    <n v="151702.5"/>
    <x v="12"/>
    <x v="0"/>
    <s v="17/8/GALF"/>
    <s v="Oui"/>
  </r>
  <r>
    <d v="2017-08-31T00:00:00"/>
    <s v="Frais de Virement sur compte GALF prélévé par la BPMG"/>
    <x v="12"/>
    <x v="3"/>
    <n v="2678685"/>
    <x v="12"/>
    <x v="0"/>
    <s v="17/8/GALF"/>
    <s v="Oui"/>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eau croisé dynamique4" cacheId="1" applyNumberFormats="0" applyBorderFormats="0" applyFontFormats="0" applyPatternFormats="0" applyAlignmentFormats="0" applyWidthHeightFormats="1" dataCaption="Valeurs" updatedVersion="5" minRefreshableVersion="3" useAutoFormatting="1" itemPrintTitles="1" createdVersion="5" indent="0" outline="1" outlineData="1" multipleFieldFilters="0">
  <location ref="A3:B17" firstHeaderRow="1" firstDataRow="1" firstDataCol="1"/>
  <pivotFields count="9">
    <pivotField numFmtId="14" showAll="0"/>
    <pivotField showAll="0"/>
    <pivotField showAll="0"/>
    <pivotField showAll="0"/>
    <pivotField dataField="1" showAll="0"/>
    <pivotField axis="axisRow" showAll="0">
      <items count="14">
        <item x="11"/>
        <item x="12"/>
        <item x="10"/>
        <item x="6"/>
        <item x="4"/>
        <item x="0"/>
        <item x="9"/>
        <item x="8"/>
        <item x="5"/>
        <item x="1"/>
        <item x="7"/>
        <item x="2"/>
        <item x="3"/>
        <item t="default"/>
      </items>
    </pivotField>
    <pivotField showAll="0"/>
    <pivotField showAll="0"/>
    <pivotField showAll="0"/>
  </pivotFields>
  <rowFields count="1">
    <field x="5"/>
  </rowFields>
  <rowItems count="14">
    <i>
      <x/>
    </i>
    <i>
      <x v="1"/>
    </i>
    <i>
      <x v="2"/>
    </i>
    <i>
      <x v="3"/>
    </i>
    <i>
      <x v="4"/>
    </i>
    <i>
      <x v="5"/>
    </i>
    <i>
      <x v="6"/>
    </i>
    <i>
      <x v="7"/>
    </i>
    <i>
      <x v="8"/>
    </i>
    <i>
      <x v="9"/>
    </i>
    <i>
      <x v="10"/>
    </i>
    <i>
      <x v="11"/>
    </i>
    <i>
      <x v="12"/>
    </i>
    <i t="grand">
      <x/>
    </i>
  </rowItems>
  <colItems count="1">
    <i/>
  </colItems>
  <dataFields count="1">
    <dataField name="Somme de Montant dépensé"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eau croisé dynamique9" cacheId="1" applyNumberFormats="0" applyBorderFormats="0" applyFontFormats="0" applyPatternFormats="0" applyAlignmentFormats="0" applyWidthHeightFormats="1" dataCaption="Valeurs" updatedVersion="5" minRefreshableVersion="3" useAutoFormatting="1" itemPrintTitles="1" createdVersion="5" indent="0" outline="1" outlineData="1" multipleFieldFilters="0">
  <location ref="A3:T13" firstHeaderRow="1" firstDataRow="2" firstDataCol="1"/>
  <pivotFields count="9">
    <pivotField numFmtId="14" showAll="0"/>
    <pivotField showAll="0"/>
    <pivotField axis="axisCol" showAll="0">
      <items count="19">
        <item x="7"/>
        <item x="12"/>
        <item x="8"/>
        <item x="15"/>
        <item x="13"/>
        <item x="10"/>
        <item x="16"/>
        <item x="17"/>
        <item x="9"/>
        <item x="4"/>
        <item x="11"/>
        <item x="6"/>
        <item x="14"/>
        <item x="2"/>
        <item x="3"/>
        <item x="1"/>
        <item x="0"/>
        <item x="5"/>
        <item t="default"/>
      </items>
    </pivotField>
    <pivotField axis="axisRow" showAll="0">
      <items count="8">
        <item x="0"/>
        <item x="1"/>
        <item x="5"/>
        <item x="2"/>
        <item x="3"/>
        <item x="6"/>
        <item x="4"/>
        <item t="default"/>
      </items>
    </pivotField>
    <pivotField dataField="1" showAll="0"/>
    <pivotField showAll="0"/>
    <pivotField axis="axisRow" showAll="0">
      <items count="3">
        <item m="1" x="1"/>
        <item x="0"/>
        <item t="default"/>
      </items>
    </pivotField>
    <pivotField showAll="0"/>
    <pivotField showAll="0"/>
  </pivotFields>
  <rowFields count="2">
    <field x="6"/>
    <field x="3"/>
  </rowFields>
  <rowItems count="9">
    <i>
      <x v="1"/>
    </i>
    <i r="1">
      <x/>
    </i>
    <i r="1">
      <x v="1"/>
    </i>
    <i r="1">
      <x v="2"/>
    </i>
    <i r="1">
      <x v="3"/>
    </i>
    <i r="1">
      <x v="4"/>
    </i>
    <i r="1">
      <x v="5"/>
    </i>
    <i r="1">
      <x v="6"/>
    </i>
    <i t="grand">
      <x/>
    </i>
  </rowItems>
  <colFields count="1">
    <field x="2"/>
  </colFields>
  <colItems count="19">
    <i>
      <x/>
    </i>
    <i>
      <x v="1"/>
    </i>
    <i>
      <x v="2"/>
    </i>
    <i>
      <x v="3"/>
    </i>
    <i>
      <x v="4"/>
    </i>
    <i>
      <x v="5"/>
    </i>
    <i>
      <x v="6"/>
    </i>
    <i>
      <x v="7"/>
    </i>
    <i>
      <x v="8"/>
    </i>
    <i>
      <x v="9"/>
    </i>
    <i>
      <x v="10"/>
    </i>
    <i>
      <x v="11"/>
    </i>
    <i>
      <x v="12"/>
    </i>
    <i>
      <x v="13"/>
    </i>
    <i>
      <x v="14"/>
    </i>
    <i>
      <x v="15"/>
    </i>
    <i>
      <x v="16"/>
    </i>
    <i>
      <x v="17"/>
    </i>
    <i t="grand">
      <x/>
    </i>
  </colItems>
  <dataFields count="1">
    <dataField name="Somme de Montant dépensé"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eau croisé dynamique5" cacheId="0" applyNumberFormats="0" applyBorderFormats="0" applyFontFormats="0" applyPatternFormats="0" applyAlignmentFormats="0" applyWidthHeightFormats="1" dataCaption="Valeurs" updatedVersion="5" minRefreshableVersion="3" useAutoFormatting="1" itemPrintTitles="1" createdVersion="5" indent="0" outline="1" outlineData="1" multipleFieldFilters="0">
  <location ref="A3:B16" firstHeaderRow="1" firstDataRow="1" firstDataCol="1"/>
  <pivotFields count="5">
    <pivotField showAll="0"/>
    <pivotField axis="axisRow" showAll="0">
      <items count="14">
        <item m="1" x="12"/>
        <item x="11"/>
        <item x="5"/>
        <item x="3"/>
        <item x="1"/>
        <item x="10"/>
        <item x="8"/>
        <item x="2"/>
        <item x="9"/>
        <item x="6"/>
        <item x="7"/>
        <item x="4"/>
        <item x="0"/>
        <item t="default"/>
      </items>
    </pivotField>
    <pivotField showAll="0"/>
    <pivotField showAll="0"/>
    <pivotField dataField="1" showAll="0"/>
  </pivotFields>
  <rowFields count="1">
    <field x="1"/>
  </rowFields>
  <rowItems count="13">
    <i>
      <x v="1"/>
    </i>
    <i>
      <x v="2"/>
    </i>
    <i>
      <x v="3"/>
    </i>
    <i>
      <x v="4"/>
    </i>
    <i>
      <x v="5"/>
    </i>
    <i>
      <x v="6"/>
    </i>
    <i>
      <x v="7"/>
    </i>
    <i>
      <x v="8"/>
    </i>
    <i>
      <x v="9"/>
    </i>
    <i>
      <x v="10"/>
    </i>
    <i>
      <x v="11"/>
    </i>
    <i>
      <x v="12"/>
    </i>
    <i t="grand">
      <x/>
    </i>
  </rowItems>
  <colItems count="1">
    <i/>
  </colItems>
  <dataFields count="1">
    <dataField name="Somme de SORTIES" fld="4"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abSelected="1" workbookViewId="0">
      <selection activeCell="L1" sqref="L1"/>
    </sheetView>
  </sheetViews>
  <sheetFormatPr baseColWidth="10" defaultRowHeight="15" x14ac:dyDescent="0.25"/>
  <cols>
    <col min="2" max="2" width="17" customWidth="1"/>
    <col min="3" max="3" width="16.28515625" customWidth="1"/>
    <col min="4" max="4" width="17.85546875" customWidth="1"/>
    <col min="5" max="5" width="16.85546875" customWidth="1"/>
    <col min="6" max="6" width="14.85546875" customWidth="1"/>
    <col min="7" max="7" width="15.85546875" customWidth="1"/>
    <col min="9" max="9" width="18.85546875" customWidth="1"/>
    <col min="10" max="10" width="18.28515625" customWidth="1"/>
  </cols>
  <sheetData>
    <row r="1" spans="1:10" ht="51.75" x14ac:dyDescent="0.25">
      <c r="A1" s="115" t="s">
        <v>753</v>
      </c>
      <c r="B1" s="115" t="s">
        <v>754</v>
      </c>
      <c r="C1" s="116" t="s">
        <v>782</v>
      </c>
      <c r="D1" s="116" t="s">
        <v>755</v>
      </c>
      <c r="E1" s="116" t="s">
        <v>756</v>
      </c>
      <c r="F1" s="116" t="s">
        <v>757</v>
      </c>
      <c r="G1" s="116" t="s">
        <v>758</v>
      </c>
      <c r="H1" s="117" t="s">
        <v>759</v>
      </c>
      <c r="I1" s="117" t="s">
        <v>760</v>
      </c>
      <c r="J1" s="116" t="s">
        <v>783</v>
      </c>
    </row>
    <row r="2" spans="1:10" x14ac:dyDescent="0.25">
      <c r="A2" s="118" t="s">
        <v>18</v>
      </c>
      <c r="B2" s="119" t="s">
        <v>12</v>
      </c>
      <c r="C2" s="120">
        <v>30000</v>
      </c>
      <c r="D2" s="123">
        <f>+GETPIVOTDATA("SORTIES",'Montant reçu indivuel'!$A$3,"Nom","Castro")</f>
        <v>710000</v>
      </c>
      <c r="E2" s="121">
        <f>+GETPIVOTDATA("Montant dépensé",Individuel!$A$3,"Nom","Castro")</f>
        <v>540000</v>
      </c>
      <c r="F2" s="121"/>
      <c r="G2" s="122"/>
      <c r="H2" s="120"/>
      <c r="I2" s="232">
        <v>72000</v>
      </c>
      <c r="J2" s="124">
        <f t="shared" ref="J2:J12" si="0">+C2+D2-E2-I2</f>
        <v>128000</v>
      </c>
    </row>
    <row r="3" spans="1:10" x14ac:dyDescent="0.25">
      <c r="A3" s="118" t="s">
        <v>422</v>
      </c>
      <c r="B3" s="119" t="s">
        <v>120</v>
      </c>
      <c r="C3" s="120">
        <v>0</v>
      </c>
      <c r="D3" s="123">
        <f>+GETPIVOTDATA("SORTIES",'Montant reçu indivuel'!$A$3,"Nom","E1")</f>
        <v>6417500</v>
      </c>
      <c r="E3" s="121">
        <f>+GETPIVOTDATA("Montant dépensé",Individuel!$A$3,"Nom","E1")</f>
        <v>6302000</v>
      </c>
      <c r="F3" s="121"/>
      <c r="G3" s="122"/>
      <c r="H3" s="120"/>
      <c r="I3" s="232">
        <v>106000</v>
      </c>
      <c r="J3" s="124">
        <f t="shared" si="0"/>
        <v>9500</v>
      </c>
    </row>
    <row r="4" spans="1:10" x14ac:dyDescent="0.25">
      <c r="A4" s="118" t="s">
        <v>436</v>
      </c>
      <c r="B4" s="119" t="s">
        <v>120</v>
      </c>
      <c r="C4" s="125">
        <v>-1352000</v>
      </c>
      <c r="D4" s="119">
        <f>+GETPIVOTDATA("SORTIES",'Montant reçu indivuel'!$A$3,"Nom","E17")</f>
        <v>3608000</v>
      </c>
      <c r="E4" s="121">
        <f>+GETPIVOTDATA("Montant dépensé",Individuel!$A$3,"Nom","E17")</f>
        <v>2256000</v>
      </c>
      <c r="F4" s="121"/>
      <c r="G4" s="122"/>
      <c r="H4" s="120"/>
      <c r="I4" s="232"/>
      <c r="J4" s="124">
        <f t="shared" si="0"/>
        <v>0</v>
      </c>
    </row>
    <row r="5" spans="1:10" x14ac:dyDescent="0.25">
      <c r="A5" s="118" t="s">
        <v>450</v>
      </c>
      <c r="B5" s="119" t="s">
        <v>120</v>
      </c>
      <c r="C5" s="125">
        <v>28000</v>
      </c>
      <c r="D5" s="123">
        <f>+GETPIVOTDATA("SORTIES",'Montant reçu indivuel'!$A$3,"Nom","E19")</f>
        <v>6636000</v>
      </c>
      <c r="E5" s="121">
        <f>+GETPIVOTDATA("Montant dépensé",Individuel!$A$3,"Nom","E19")</f>
        <v>6308000</v>
      </c>
      <c r="F5" s="121"/>
      <c r="G5" s="122"/>
      <c r="H5" s="120"/>
      <c r="I5" s="232">
        <v>100000</v>
      </c>
      <c r="J5" s="124">
        <f t="shared" si="0"/>
        <v>256000</v>
      </c>
    </row>
    <row r="6" spans="1:10" x14ac:dyDescent="0.25">
      <c r="A6" s="118" t="s">
        <v>214</v>
      </c>
      <c r="B6" s="119" t="s">
        <v>120</v>
      </c>
      <c r="C6" s="125">
        <v>-970000</v>
      </c>
      <c r="D6" s="119">
        <f>+GETPIVOTDATA("SORTIES",'Montant reçu indivuel'!$A$3,"Nom","E21")</f>
        <v>3832228</v>
      </c>
      <c r="E6" s="121">
        <f>+GETPIVOTDATA("Montant dépensé",Individuel!$A$3,"Nom","E21")</f>
        <v>2862228</v>
      </c>
      <c r="F6" s="121"/>
      <c r="G6" s="122"/>
      <c r="H6" s="120"/>
      <c r="I6" s="232"/>
      <c r="J6" s="124">
        <f t="shared" si="0"/>
        <v>0</v>
      </c>
    </row>
    <row r="7" spans="1:10" x14ac:dyDescent="0.25">
      <c r="A7" s="118" t="s">
        <v>125</v>
      </c>
      <c r="B7" s="119" t="s">
        <v>120</v>
      </c>
      <c r="C7" s="125">
        <v>-1710000</v>
      </c>
      <c r="D7" s="119">
        <f>+GETPIVOTDATA("SORTIES",'Montant reçu indivuel'!$A$3,"Nom","E37")</f>
        <v>3760000</v>
      </c>
      <c r="E7" s="121">
        <f>+GETPIVOTDATA("Montant dépensé",Individuel!$A$3,"Nom","E37")</f>
        <v>1970000</v>
      </c>
      <c r="F7" s="121"/>
      <c r="G7" s="122"/>
      <c r="H7" s="120"/>
      <c r="I7" s="232">
        <v>50000</v>
      </c>
      <c r="J7" s="124">
        <f t="shared" si="0"/>
        <v>30000</v>
      </c>
    </row>
    <row r="8" spans="1:10" x14ac:dyDescent="0.25">
      <c r="A8" s="118" t="s">
        <v>20</v>
      </c>
      <c r="B8" s="119" t="s">
        <v>19</v>
      </c>
      <c r="C8" s="120">
        <v>0</v>
      </c>
      <c r="D8" s="119">
        <f>+GETPIVOTDATA("SORTIES",'Montant reçu indivuel'!$A$3,"Nom","Moné")</f>
        <v>43275340</v>
      </c>
      <c r="E8" s="121">
        <f>+GETPIVOTDATA("Montant dépensé",Individuel!$A$3,"Nom","Moné")</f>
        <v>43275340</v>
      </c>
      <c r="F8" s="121"/>
      <c r="G8" s="122"/>
      <c r="H8" s="120"/>
      <c r="I8" s="232"/>
      <c r="J8" s="124">
        <f t="shared" si="0"/>
        <v>0</v>
      </c>
    </row>
    <row r="9" spans="1:10" x14ac:dyDescent="0.25">
      <c r="A9" s="118" t="s">
        <v>13</v>
      </c>
      <c r="B9" s="119" t="s">
        <v>12</v>
      </c>
      <c r="C9" s="125">
        <v>1174500</v>
      </c>
      <c r="D9" s="119">
        <f>+GETPIVOTDATA("SORTIES",'Montant reçu indivuel'!$A$3,"Nom","Odette")</f>
        <v>7443000</v>
      </c>
      <c r="E9" s="121">
        <f>+GETPIVOTDATA("Montant dépensé",Individuel!$A$3,"Nom","Odette")</f>
        <v>8278500</v>
      </c>
      <c r="F9" s="121"/>
      <c r="G9" s="122"/>
      <c r="H9" s="120"/>
      <c r="I9" s="232">
        <v>339000</v>
      </c>
      <c r="J9" s="124">
        <f t="shared" si="0"/>
        <v>0</v>
      </c>
    </row>
    <row r="10" spans="1:10" x14ac:dyDescent="0.25">
      <c r="A10" s="118" t="s">
        <v>132</v>
      </c>
      <c r="B10" s="119" t="s">
        <v>23</v>
      </c>
      <c r="C10" s="125"/>
      <c r="D10" s="119">
        <f>+GETPIVOTDATA("SORTIES",'Montant reçu indivuel'!$A$3,"Nom","Saidou")</f>
        <v>1862500</v>
      </c>
      <c r="E10" s="121">
        <f>+GETPIVOTDATA("Montant dépensé",Individuel!$A$3,"Nom","Saidou")</f>
        <v>1480500</v>
      </c>
      <c r="F10" s="121"/>
      <c r="G10" s="122"/>
      <c r="H10" s="120"/>
      <c r="I10" s="232">
        <v>25000</v>
      </c>
      <c r="J10" s="124">
        <f t="shared" si="0"/>
        <v>357000</v>
      </c>
    </row>
    <row r="11" spans="1:10" x14ac:dyDescent="0.25">
      <c r="A11" s="118" t="s">
        <v>16</v>
      </c>
      <c r="B11" s="119" t="s">
        <v>12</v>
      </c>
      <c r="C11" s="125">
        <v>80000</v>
      </c>
      <c r="D11" s="119">
        <f>+GETPIVOTDATA("SORTIES",'Montant reçu indivuel'!$A$3,"Nom","Sessou")</f>
        <v>1190000</v>
      </c>
      <c r="E11" s="121">
        <f>+GETPIVOTDATA("Montant dépensé",Individuel!$A$3,"Nom","Sessou")</f>
        <v>1254000</v>
      </c>
      <c r="F11" s="121"/>
      <c r="G11" s="122"/>
      <c r="H11" s="120"/>
      <c r="I11" s="232"/>
      <c r="J11" s="124">
        <f t="shared" si="0"/>
        <v>16000</v>
      </c>
    </row>
    <row r="12" spans="1:10" x14ac:dyDescent="0.25">
      <c r="A12" s="118" t="s">
        <v>654</v>
      </c>
      <c r="B12" s="119" t="s">
        <v>27</v>
      </c>
      <c r="C12" s="125">
        <v>340000</v>
      </c>
      <c r="D12" s="119">
        <f>+GETPIVOTDATA("SORTIES",'Montant reçu indivuel'!$A$3,"Nom","Tamba")</f>
        <v>3845000</v>
      </c>
      <c r="E12" s="121">
        <f>+GETPIVOTDATA("Montant dépensé",Individuel!$A$3,"Nom","Tamba ")</f>
        <v>3975000</v>
      </c>
      <c r="F12" s="121"/>
      <c r="G12" s="122"/>
      <c r="H12" s="120"/>
      <c r="I12" s="232"/>
      <c r="J12" s="124">
        <f t="shared" si="0"/>
        <v>210000</v>
      </c>
    </row>
    <row r="13" spans="1:10" x14ac:dyDescent="0.25">
      <c r="A13" s="126" t="s">
        <v>761</v>
      </c>
      <c r="B13" s="127"/>
      <c r="C13" s="128">
        <f>SUM(C2:C12)</f>
        <v>-2379500</v>
      </c>
      <c r="D13" s="129">
        <f>SUM(D2:D12)</f>
        <v>82579568</v>
      </c>
      <c r="E13" s="129">
        <f>SUM(E2:E12)</f>
        <v>78501568</v>
      </c>
      <c r="F13" s="129"/>
      <c r="G13" s="128">
        <f>SUM(G2:G12)</f>
        <v>0</v>
      </c>
      <c r="H13" s="128">
        <f>SUM(H2:H12)</f>
        <v>0</v>
      </c>
      <c r="I13" s="128">
        <f>SUM(I2:I12)</f>
        <v>692000</v>
      </c>
      <c r="J13" s="130">
        <f>SUM(J2:J12)</f>
        <v>1006500</v>
      </c>
    </row>
    <row r="14" spans="1:10" x14ac:dyDescent="0.25">
      <c r="A14" s="131" t="s">
        <v>762</v>
      </c>
      <c r="B14" s="132" t="s">
        <v>763</v>
      </c>
      <c r="C14" s="133">
        <v>15210431</v>
      </c>
      <c r="D14" s="133"/>
      <c r="E14" s="133">
        <f>+GETPIVOTDATA("Montant dépensé",Individuel!$A$3,"Nom","BPMG GNF")</f>
        <v>31127250</v>
      </c>
      <c r="F14" s="133">
        <f>89583485+89961451</f>
        <v>179544936</v>
      </c>
      <c r="G14" s="133">
        <f>12000000+8000000+10000000+10000000+10000000+10000000+10000000+10000000+8000000</f>
        <v>88000000</v>
      </c>
      <c r="H14" s="134"/>
      <c r="I14" s="133">
        <v>0</v>
      </c>
      <c r="J14" s="135">
        <f>+C14+D14-E14+F14-G14+H14</f>
        <v>75628117</v>
      </c>
    </row>
    <row r="15" spans="1:10" x14ac:dyDescent="0.25">
      <c r="A15" s="136" t="s">
        <v>764</v>
      </c>
      <c r="B15" s="137" t="s">
        <v>765</v>
      </c>
      <c r="C15" s="138">
        <v>2978302</v>
      </c>
      <c r="D15" s="139">
        <f>24699.7*8950</f>
        <v>221062315</v>
      </c>
      <c r="E15" s="140">
        <f>+GETPIVOTDATA("Montant dépensé",Individuel!$A$3,"Nom","BPMG USD")</f>
        <v>2857685</v>
      </c>
      <c r="F15" s="141">
        <v>-179544936</v>
      </c>
      <c r="G15" s="142"/>
      <c r="H15" s="139"/>
      <c r="I15" s="140"/>
      <c r="J15" s="143">
        <f>+C15+D15-E15+F15-G15+H15</f>
        <v>41637996</v>
      </c>
    </row>
    <row r="16" spans="1:10" x14ac:dyDescent="0.25">
      <c r="A16" s="144"/>
      <c r="B16" s="145">
        <v>0</v>
      </c>
      <c r="C16" s="145"/>
      <c r="D16" s="145"/>
      <c r="E16" s="145"/>
      <c r="F16" s="145"/>
      <c r="G16" s="146"/>
      <c r="H16" s="145"/>
      <c r="I16" s="145"/>
      <c r="J16" s="143">
        <f>+C16+D16-E16+G16</f>
        <v>0</v>
      </c>
    </row>
    <row r="17" spans="1:10" ht="15.75" thickBot="1" x14ac:dyDescent="0.3">
      <c r="A17" s="147" t="s">
        <v>766</v>
      </c>
      <c r="B17" s="147"/>
      <c r="C17" s="148">
        <f t="shared" ref="C17:J17" si="1">SUM(C14:C16)</f>
        <v>18188733</v>
      </c>
      <c r="D17" s="148">
        <f t="shared" si="1"/>
        <v>221062315</v>
      </c>
      <c r="E17" s="148">
        <f t="shared" si="1"/>
        <v>33984935</v>
      </c>
      <c r="F17" s="148">
        <f t="shared" si="1"/>
        <v>0</v>
      </c>
      <c r="G17" s="148">
        <f t="shared" si="1"/>
        <v>88000000</v>
      </c>
      <c r="H17" s="149">
        <f t="shared" si="1"/>
        <v>0</v>
      </c>
      <c r="I17" s="150">
        <f t="shared" si="1"/>
        <v>0</v>
      </c>
      <c r="J17" s="151">
        <f t="shared" si="1"/>
        <v>117266113</v>
      </c>
    </row>
    <row r="18" spans="1:10" ht="15.75" thickBot="1" x14ac:dyDescent="0.3">
      <c r="A18" s="152" t="s">
        <v>767</v>
      </c>
      <c r="B18" s="153"/>
      <c r="C18" s="154">
        <f>+C13+C17</f>
        <v>15809233</v>
      </c>
      <c r="D18" s="154">
        <f>+D13+D17</f>
        <v>303641883</v>
      </c>
      <c r="E18" s="154">
        <f>+E13+E17</f>
        <v>112486503</v>
      </c>
      <c r="F18" s="154"/>
      <c r="G18" s="154">
        <f>+G13+G17</f>
        <v>88000000</v>
      </c>
      <c r="H18" s="154">
        <f>+H13+H17</f>
        <v>0</v>
      </c>
      <c r="I18" s="154">
        <f>+I13+I17</f>
        <v>692000</v>
      </c>
      <c r="J18" s="155">
        <f>+J13+J17</f>
        <v>118272613</v>
      </c>
    </row>
    <row r="19" spans="1:10" x14ac:dyDescent="0.25">
      <c r="A19" s="156"/>
      <c r="B19" s="156"/>
      <c r="C19" s="156"/>
      <c r="D19" s="156"/>
      <c r="E19" s="157"/>
      <c r="F19" s="156"/>
      <c r="G19" s="156"/>
      <c r="H19" s="156"/>
      <c r="I19" s="156"/>
      <c r="J19" s="156"/>
    </row>
    <row r="20" spans="1:10" x14ac:dyDescent="0.25">
      <c r="A20" s="158" t="s">
        <v>768</v>
      </c>
      <c r="B20" s="159"/>
      <c r="C20" s="160">
        <v>4417830</v>
      </c>
      <c r="D20" s="159">
        <v>88692000</v>
      </c>
      <c r="E20" s="159">
        <v>82579568</v>
      </c>
      <c r="F20" s="159"/>
      <c r="G20" s="159"/>
      <c r="H20" s="159"/>
      <c r="I20" s="159">
        <f>C20+D20-E20</f>
        <v>10530262</v>
      </c>
      <c r="J20" s="156"/>
    </row>
    <row r="21" spans="1:10" x14ac:dyDescent="0.25">
      <c r="A21" s="161"/>
      <c r="B21" s="161"/>
      <c r="C21" s="161"/>
      <c r="D21" s="161"/>
      <c r="E21" s="161"/>
      <c r="F21" s="161"/>
      <c r="G21" s="161"/>
      <c r="H21" s="161"/>
      <c r="I21" s="161"/>
      <c r="J21" s="156"/>
    </row>
    <row r="22" spans="1:10" x14ac:dyDescent="0.25">
      <c r="A22" s="162" t="s">
        <v>769</v>
      </c>
      <c r="B22" s="163"/>
      <c r="C22" s="161"/>
      <c r="D22" s="162" t="s">
        <v>770</v>
      </c>
      <c r="E22" s="163"/>
      <c r="F22" s="164"/>
      <c r="G22" s="161"/>
      <c r="H22" s="162" t="s">
        <v>771</v>
      </c>
      <c r="I22" s="163"/>
      <c r="J22" s="165"/>
    </row>
    <row r="23" spans="1:10" x14ac:dyDescent="0.25">
      <c r="A23" s="166" t="s">
        <v>772</v>
      </c>
      <c r="B23" s="167">
        <f>+C20</f>
        <v>4417830</v>
      </c>
      <c r="C23" s="161"/>
      <c r="D23" s="166" t="s">
        <v>773</v>
      </c>
      <c r="E23" s="168">
        <f>+D17</f>
        <v>221062315</v>
      </c>
      <c r="F23" s="164"/>
      <c r="G23" s="161"/>
      <c r="H23" s="166" t="s">
        <v>772</v>
      </c>
      <c r="I23" s="168">
        <f>+I20</f>
        <v>10530262</v>
      </c>
      <c r="J23" s="156"/>
    </row>
    <row r="24" spans="1:10" x14ac:dyDescent="0.25">
      <c r="A24" s="166" t="s">
        <v>774</v>
      </c>
      <c r="B24" s="168">
        <f>+C17</f>
        <v>18188733</v>
      </c>
      <c r="C24" s="161"/>
      <c r="D24" s="166" t="s">
        <v>775</v>
      </c>
      <c r="E24" s="168">
        <f>+E18</f>
        <v>112486503</v>
      </c>
      <c r="F24" s="164"/>
      <c r="G24" s="161"/>
      <c r="H24" s="166" t="s">
        <v>774</v>
      </c>
      <c r="I24" s="168">
        <f>+J17</f>
        <v>117266113</v>
      </c>
      <c r="J24" s="156"/>
    </row>
    <row r="25" spans="1:10" x14ac:dyDescent="0.25">
      <c r="A25" s="166" t="s">
        <v>776</v>
      </c>
      <c r="B25" s="168">
        <f>+C13</f>
        <v>-2379500</v>
      </c>
      <c r="C25" s="161"/>
      <c r="D25" s="166"/>
      <c r="E25" s="168"/>
      <c r="F25" s="164"/>
      <c r="G25" s="161"/>
      <c r="H25" s="166" t="s">
        <v>777</v>
      </c>
      <c r="I25" s="168">
        <f>+J13</f>
        <v>1006500</v>
      </c>
      <c r="J25" s="156"/>
    </row>
    <row r="26" spans="1:10" x14ac:dyDescent="0.25">
      <c r="A26" s="169" t="s">
        <v>778</v>
      </c>
      <c r="B26" s="170">
        <f>SUM(B23:B25)</f>
        <v>20227063</v>
      </c>
      <c r="C26" s="161"/>
      <c r="D26" s="169"/>
      <c r="E26" s="170">
        <f>+E23-E24-E25</f>
        <v>108575812</v>
      </c>
      <c r="F26" s="164"/>
      <c r="G26" s="161"/>
      <c r="H26" s="169" t="s">
        <v>778</v>
      </c>
      <c r="I26" s="170">
        <f>SUM(I23:I25)</f>
        <v>128802875</v>
      </c>
      <c r="J26" s="156"/>
    </row>
    <row r="27" spans="1:10" x14ac:dyDescent="0.25">
      <c r="A27" s="161"/>
      <c r="B27" s="161"/>
      <c r="C27" s="161"/>
      <c r="D27" s="161"/>
      <c r="E27" s="161"/>
      <c r="F27" s="161"/>
      <c r="G27" s="161"/>
      <c r="H27" s="161"/>
      <c r="I27" s="161"/>
      <c r="J27" s="156"/>
    </row>
    <row r="28" spans="1:10" x14ac:dyDescent="0.25">
      <c r="A28" s="161" t="s">
        <v>779</v>
      </c>
      <c r="B28" s="161">
        <f>+B26+E26</f>
        <v>128802875</v>
      </c>
      <c r="C28" s="161"/>
      <c r="D28" s="161"/>
      <c r="E28" s="161"/>
      <c r="F28" s="161"/>
      <c r="G28" s="161"/>
      <c r="H28" s="161"/>
      <c r="I28" s="161"/>
      <c r="J28" s="171"/>
    </row>
    <row r="29" spans="1:10" x14ac:dyDescent="0.25">
      <c r="A29" s="161" t="s">
        <v>780</v>
      </c>
      <c r="B29" s="161">
        <f>+I26</f>
        <v>128802875</v>
      </c>
    </row>
    <row r="30" spans="1:10" x14ac:dyDescent="0.25">
      <c r="A30" s="172" t="s">
        <v>781</v>
      </c>
      <c r="B30" s="172">
        <f>+B28-B29</f>
        <v>0</v>
      </c>
      <c r="C30" s="173"/>
      <c r="D30" s="17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7"/>
  <sheetViews>
    <sheetView workbookViewId="0">
      <selection activeCell="D17" sqref="D17"/>
    </sheetView>
  </sheetViews>
  <sheetFormatPr baseColWidth="10" defaultRowHeight="15" x14ac:dyDescent="0.25"/>
  <cols>
    <col min="1" max="1" width="21" bestFit="1" customWidth="1"/>
    <col min="2" max="2" width="27.140625" bestFit="1" customWidth="1"/>
  </cols>
  <sheetData>
    <row r="3" spans="1:2" x14ac:dyDescent="0.25">
      <c r="A3" s="41" t="s">
        <v>633</v>
      </c>
      <c r="B3" t="s">
        <v>632</v>
      </c>
    </row>
    <row r="4" spans="1:2" x14ac:dyDescent="0.25">
      <c r="A4" s="42" t="s">
        <v>29</v>
      </c>
      <c r="B4" s="40">
        <v>31127250</v>
      </c>
    </row>
    <row r="5" spans="1:2" x14ac:dyDescent="0.25">
      <c r="A5" s="42" t="s">
        <v>582</v>
      </c>
      <c r="B5" s="40">
        <v>2857685</v>
      </c>
    </row>
    <row r="6" spans="1:2" x14ac:dyDescent="0.25">
      <c r="A6" s="42" t="s">
        <v>18</v>
      </c>
      <c r="B6" s="40">
        <v>540000</v>
      </c>
    </row>
    <row r="7" spans="1:2" x14ac:dyDescent="0.25">
      <c r="A7" s="42" t="s">
        <v>422</v>
      </c>
      <c r="B7" s="40">
        <v>6302000</v>
      </c>
    </row>
    <row r="8" spans="1:2" x14ac:dyDescent="0.25">
      <c r="A8" s="42" t="s">
        <v>436</v>
      </c>
      <c r="B8" s="40">
        <v>2256000</v>
      </c>
    </row>
    <row r="9" spans="1:2" x14ac:dyDescent="0.25">
      <c r="A9" s="42" t="s">
        <v>450</v>
      </c>
      <c r="B9" s="40">
        <v>6308000</v>
      </c>
    </row>
    <row r="10" spans="1:2" x14ac:dyDescent="0.25">
      <c r="A10" s="42" t="s">
        <v>214</v>
      </c>
      <c r="B10" s="40">
        <v>2862228</v>
      </c>
    </row>
    <row r="11" spans="1:2" x14ac:dyDescent="0.25">
      <c r="A11" s="42" t="s">
        <v>125</v>
      </c>
      <c r="B11" s="40">
        <v>1970000</v>
      </c>
    </row>
    <row r="12" spans="1:2" x14ac:dyDescent="0.25">
      <c r="A12" s="42" t="s">
        <v>20</v>
      </c>
      <c r="B12" s="40">
        <v>43275340</v>
      </c>
    </row>
    <row r="13" spans="1:2" x14ac:dyDescent="0.25">
      <c r="A13" s="42" t="s">
        <v>13</v>
      </c>
      <c r="B13" s="40">
        <v>8278500</v>
      </c>
    </row>
    <row r="14" spans="1:2" x14ac:dyDescent="0.25">
      <c r="A14" s="42" t="s">
        <v>132</v>
      </c>
      <c r="B14" s="40">
        <v>1480500</v>
      </c>
    </row>
    <row r="15" spans="1:2" x14ac:dyDescent="0.25">
      <c r="A15" s="42" t="s">
        <v>16</v>
      </c>
      <c r="B15" s="40">
        <v>1254000</v>
      </c>
    </row>
    <row r="16" spans="1:2" x14ac:dyDescent="0.25">
      <c r="A16" s="42" t="s">
        <v>316</v>
      </c>
      <c r="B16" s="40">
        <v>3975000</v>
      </c>
    </row>
    <row r="17" spans="1:2" x14ac:dyDescent="0.25">
      <c r="A17" s="42" t="s">
        <v>634</v>
      </c>
      <c r="B17" s="40">
        <v>112486503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13"/>
  <sheetViews>
    <sheetView topLeftCell="G1" workbookViewId="0">
      <selection activeCell="L21" sqref="L21"/>
    </sheetView>
  </sheetViews>
  <sheetFormatPr baseColWidth="10" defaultRowHeight="15" x14ac:dyDescent="0.25"/>
  <cols>
    <col min="1" max="1" width="27.140625" bestFit="1" customWidth="1"/>
    <col min="2" max="2" width="23.85546875" bestFit="1" customWidth="1"/>
    <col min="3" max="3" width="9.85546875" customWidth="1"/>
    <col min="4" max="4" width="8" customWidth="1"/>
    <col min="5" max="5" width="11.85546875" bestFit="1" customWidth="1"/>
    <col min="6" max="6" width="8" customWidth="1"/>
    <col min="7" max="7" width="8.28515625" customWidth="1"/>
    <col min="8" max="8" width="8" customWidth="1"/>
    <col min="9" max="9" width="11.85546875" bestFit="1" customWidth="1"/>
    <col min="10" max="10" width="15.28515625" bestFit="1" customWidth="1"/>
    <col min="11" max="11" width="10" customWidth="1"/>
    <col min="12" max="12" width="14.7109375" bestFit="1" customWidth="1"/>
    <col min="13" max="13" width="8" customWidth="1"/>
    <col min="14" max="14" width="13.5703125" bestFit="1" customWidth="1"/>
    <col min="15" max="15" width="10.5703125" customWidth="1"/>
    <col min="16" max="16" width="12.85546875" bestFit="1" customWidth="1"/>
    <col min="17" max="17" width="9.42578125" customWidth="1"/>
    <col min="18" max="18" width="17.42578125" bestFit="1" customWidth="1"/>
    <col min="19" max="19" width="13.140625" bestFit="1" customWidth="1"/>
    <col min="20" max="20" width="12.5703125" bestFit="1" customWidth="1"/>
  </cols>
  <sheetData>
    <row r="3" spans="1:20" x14ac:dyDescent="0.25">
      <c r="A3" s="41" t="s">
        <v>632</v>
      </c>
      <c r="B3" s="41" t="s">
        <v>635</v>
      </c>
    </row>
    <row r="4" spans="1:20" x14ac:dyDescent="0.25">
      <c r="A4" s="41" t="s">
        <v>633</v>
      </c>
      <c r="B4" t="s">
        <v>625</v>
      </c>
      <c r="C4" t="s">
        <v>30</v>
      </c>
      <c r="D4" t="s">
        <v>217</v>
      </c>
      <c r="E4" t="s">
        <v>213</v>
      </c>
      <c r="F4" t="s">
        <v>206</v>
      </c>
      <c r="G4" t="s">
        <v>204</v>
      </c>
      <c r="H4" t="s">
        <v>260</v>
      </c>
      <c r="I4" t="s">
        <v>218</v>
      </c>
      <c r="J4" t="s">
        <v>142</v>
      </c>
      <c r="K4" t="s">
        <v>24</v>
      </c>
      <c r="L4" t="s">
        <v>205</v>
      </c>
      <c r="M4" t="s">
        <v>21</v>
      </c>
      <c r="N4" t="s">
        <v>25</v>
      </c>
      <c r="O4" t="s">
        <v>139</v>
      </c>
      <c r="P4" t="s">
        <v>140</v>
      </c>
      <c r="Q4" t="s">
        <v>9</v>
      </c>
      <c r="R4" t="s">
        <v>443</v>
      </c>
      <c r="S4" t="s">
        <v>421</v>
      </c>
      <c r="T4" t="s">
        <v>634</v>
      </c>
    </row>
    <row r="5" spans="1:20" x14ac:dyDescent="0.25">
      <c r="A5" s="42" t="s">
        <v>829</v>
      </c>
      <c r="B5" s="40">
        <v>3300000</v>
      </c>
      <c r="C5" s="40">
        <v>2972435</v>
      </c>
      <c r="D5" s="40">
        <v>9400000</v>
      </c>
      <c r="E5" s="40">
        <v>210000</v>
      </c>
      <c r="F5" s="40">
        <v>8910000</v>
      </c>
      <c r="G5" s="40">
        <v>6000000</v>
      </c>
      <c r="H5" s="40">
        <v>405000</v>
      </c>
      <c r="I5" s="40">
        <v>1750000</v>
      </c>
      <c r="J5" s="40">
        <v>4847500</v>
      </c>
      <c r="K5" s="40">
        <v>46748478</v>
      </c>
      <c r="L5" s="40">
        <v>109590</v>
      </c>
      <c r="M5" s="40">
        <v>4745000</v>
      </c>
      <c r="N5" s="40">
        <v>5000</v>
      </c>
      <c r="O5" s="40">
        <v>2629000</v>
      </c>
      <c r="P5" s="40">
        <v>308000</v>
      </c>
      <c r="Q5" s="40">
        <v>8549000</v>
      </c>
      <c r="R5" s="40">
        <v>11058500</v>
      </c>
      <c r="S5" s="40">
        <v>539000</v>
      </c>
      <c r="T5" s="40">
        <v>112486503</v>
      </c>
    </row>
    <row r="6" spans="1:20" x14ac:dyDescent="0.25">
      <c r="A6" s="231" t="s">
        <v>10</v>
      </c>
      <c r="B6" s="40">
        <v>3300000</v>
      </c>
      <c r="C6" s="40"/>
      <c r="D6" s="40"/>
      <c r="E6" s="40"/>
      <c r="F6" s="40"/>
      <c r="G6" s="40"/>
      <c r="H6" s="40"/>
      <c r="I6" s="40"/>
      <c r="J6" s="40"/>
      <c r="K6" s="40">
        <v>12913978</v>
      </c>
      <c r="L6" s="40"/>
      <c r="M6" s="40"/>
      <c r="N6" s="40"/>
      <c r="O6" s="40">
        <v>229000</v>
      </c>
      <c r="P6" s="40"/>
      <c r="Q6" s="40">
        <v>3615500</v>
      </c>
      <c r="R6" s="40">
        <v>7815000</v>
      </c>
      <c r="S6" s="40">
        <v>539000</v>
      </c>
      <c r="T6" s="40">
        <v>28412478</v>
      </c>
    </row>
    <row r="7" spans="1:20" x14ac:dyDescent="0.25">
      <c r="A7" s="231" t="s">
        <v>12</v>
      </c>
      <c r="B7" s="40"/>
      <c r="C7" s="40"/>
      <c r="D7" s="40">
        <v>400000</v>
      </c>
      <c r="E7" s="40"/>
      <c r="F7" s="40"/>
      <c r="G7" s="40"/>
      <c r="H7" s="40">
        <v>305000</v>
      </c>
      <c r="I7" s="40">
        <v>1750000</v>
      </c>
      <c r="J7" s="40"/>
      <c r="K7" s="40">
        <v>9955000</v>
      </c>
      <c r="L7" s="40"/>
      <c r="M7" s="40">
        <v>48000</v>
      </c>
      <c r="N7" s="40"/>
      <c r="O7" s="40"/>
      <c r="P7" s="40"/>
      <c r="Q7" s="40">
        <v>1899000</v>
      </c>
      <c r="R7" s="40">
        <v>3243500</v>
      </c>
      <c r="S7" s="40"/>
      <c r="T7" s="40">
        <v>17600500</v>
      </c>
    </row>
    <row r="8" spans="1:20" x14ac:dyDescent="0.25">
      <c r="A8" s="231" t="s">
        <v>23</v>
      </c>
      <c r="B8" s="40"/>
      <c r="C8" s="40"/>
      <c r="D8" s="40"/>
      <c r="E8" s="40"/>
      <c r="F8" s="40">
        <v>8910000</v>
      </c>
      <c r="G8" s="40"/>
      <c r="H8" s="40"/>
      <c r="I8" s="40"/>
      <c r="J8" s="40"/>
      <c r="K8" s="40">
        <v>13467500</v>
      </c>
      <c r="L8" s="40"/>
      <c r="M8" s="40"/>
      <c r="N8" s="40"/>
      <c r="O8" s="40"/>
      <c r="P8" s="40"/>
      <c r="Q8" s="40">
        <v>1010000</v>
      </c>
      <c r="R8" s="40"/>
      <c r="S8" s="40"/>
      <c r="T8" s="40">
        <v>23387500</v>
      </c>
    </row>
    <row r="9" spans="1:20" x14ac:dyDescent="0.25">
      <c r="A9" s="231" t="s">
        <v>27</v>
      </c>
      <c r="B9" s="40"/>
      <c r="C9" s="40"/>
      <c r="D9" s="40">
        <v>3330000</v>
      </c>
      <c r="E9" s="40">
        <v>150000</v>
      </c>
      <c r="F9" s="40"/>
      <c r="G9" s="40"/>
      <c r="H9" s="40"/>
      <c r="I9" s="40"/>
      <c r="J9" s="40"/>
      <c r="K9" s="40">
        <v>2613750</v>
      </c>
      <c r="L9" s="40"/>
      <c r="M9" s="40"/>
      <c r="N9" s="40"/>
      <c r="O9" s="40"/>
      <c r="P9" s="40"/>
      <c r="Q9" s="40">
        <v>471000</v>
      </c>
      <c r="R9" s="40"/>
      <c r="S9" s="40"/>
      <c r="T9" s="40">
        <v>6564750</v>
      </c>
    </row>
    <row r="10" spans="1:20" x14ac:dyDescent="0.25">
      <c r="A10" s="231" t="s">
        <v>19</v>
      </c>
      <c r="B10" s="40"/>
      <c r="C10" s="40">
        <v>2972435</v>
      </c>
      <c r="D10" s="40"/>
      <c r="E10" s="40">
        <v>60000</v>
      </c>
      <c r="F10" s="40"/>
      <c r="G10" s="40">
        <v>6000000</v>
      </c>
      <c r="H10" s="40"/>
      <c r="I10" s="40"/>
      <c r="J10" s="40">
        <v>4847500</v>
      </c>
      <c r="K10" s="40">
        <v>6476250</v>
      </c>
      <c r="L10" s="40">
        <v>109590</v>
      </c>
      <c r="M10" s="40">
        <v>4697000</v>
      </c>
      <c r="N10" s="40">
        <v>5000</v>
      </c>
      <c r="O10" s="40">
        <v>2400000</v>
      </c>
      <c r="P10" s="40">
        <v>308000</v>
      </c>
      <c r="Q10" s="40">
        <v>1153500</v>
      </c>
      <c r="R10" s="40"/>
      <c r="S10" s="40"/>
      <c r="T10" s="40">
        <v>29029275</v>
      </c>
    </row>
    <row r="11" spans="1:20" x14ac:dyDescent="0.25">
      <c r="A11" s="231" t="s">
        <v>216</v>
      </c>
      <c r="B11" s="40"/>
      <c r="C11" s="40"/>
      <c r="D11" s="40">
        <v>5670000</v>
      </c>
      <c r="E11" s="40"/>
      <c r="F11" s="40"/>
      <c r="G11" s="40"/>
      <c r="H11" s="40">
        <v>100000</v>
      </c>
      <c r="I11" s="40"/>
      <c r="J11" s="40"/>
      <c r="K11" s="40"/>
      <c r="L11" s="40"/>
      <c r="M11" s="40"/>
      <c r="N11" s="40"/>
      <c r="O11" s="40"/>
      <c r="P11" s="40"/>
      <c r="Q11" s="40">
        <v>400000</v>
      </c>
      <c r="R11" s="40"/>
      <c r="S11" s="40"/>
      <c r="T11" s="40">
        <v>6170000</v>
      </c>
    </row>
    <row r="12" spans="1:20" x14ac:dyDescent="0.25">
      <c r="A12" s="231" t="s">
        <v>25</v>
      </c>
      <c r="B12" s="40"/>
      <c r="C12" s="40"/>
      <c r="D12" s="40"/>
      <c r="E12" s="40"/>
      <c r="F12" s="40"/>
      <c r="G12" s="40"/>
      <c r="H12" s="40"/>
      <c r="I12" s="40"/>
      <c r="J12" s="40"/>
      <c r="K12" s="40">
        <v>1322000</v>
      </c>
      <c r="L12" s="40"/>
      <c r="M12" s="40"/>
      <c r="N12" s="40"/>
      <c r="O12" s="40"/>
      <c r="P12" s="40"/>
      <c r="Q12" s="40"/>
      <c r="R12" s="40"/>
      <c r="S12" s="40"/>
      <c r="T12" s="40">
        <v>1322000</v>
      </c>
    </row>
    <row r="13" spans="1:20" x14ac:dyDescent="0.25">
      <c r="A13" s="42" t="s">
        <v>634</v>
      </c>
      <c r="B13" s="40">
        <v>3300000</v>
      </c>
      <c r="C13" s="40">
        <v>2972435</v>
      </c>
      <c r="D13" s="40">
        <v>9400000</v>
      </c>
      <c r="E13" s="40">
        <v>210000</v>
      </c>
      <c r="F13" s="40">
        <v>8910000</v>
      </c>
      <c r="G13" s="40">
        <v>6000000</v>
      </c>
      <c r="H13" s="40">
        <v>405000</v>
      </c>
      <c r="I13" s="40">
        <v>1750000</v>
      </c>
      <c r="J13" s="40">
        <v>4847500</v>
      </c>
      <c r="K13" s="40">
        <v>46748478</v>
      </c>
      <c r="L13" s="40">
        <v>109590</v>
      </c>
      <c r="M13" s="40">
        <v>4745000</v>
      </c>
      <c r="N13" s="40">
        <v>5000</v>
      </c>
      <c r="O13" s="40">
        <v>2629000</v>
      </c>
      <c r="P13" s="40">
        <v>308000</v>
      </c>
      <c r="Q13" s="40">
        <v>8549000</v>
      </c>
      <c r="R13" s="40">
        <v>11058500</v>
      </c>
      <c r="S13" s="40">
        <v>539000</v>
      </c>
      <c r="T13" s="40">
        <v>112486503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0"/>
  <sheetViews>
    <sheetView topLeftCell="A111" workbookViewId="0">
      <selection activeCell="J135" sqref="J135"/>
    </sheetView>
  </sheetViews>
  <sheetFormatPr baseColWidth="10" defaultRowHeight="15" x14ac:dyDescent="0.25"/>
  <cols>
    <col min="1" max="1" width="10.42578125" customWidth="1"/>
    <col min="2" max="2" width="63.140625" customWidth="1"/>
    <col min="4" max="4" width="9.85546875" customWidth="1"/>
    <col min="8" max="8" width="18.5703125" customWidth="1"/>
  </cols>
  <sheetData>
    <row r="1" spans="1:9" ht="30" x14ac:dyDescent="0.25">
      <c r="A1" s="175" t="s">
        <v>0</v>
      </c>
      <c r="B1" s="176" t="s">
        <v>1</v>
      </c>
      <c r="C1" s="1" t="s">
        <v>2</v>
      </c>
      <c r="D1" s="1" t="s">
        <v>3</v>
      </c>
      <c r="E1" s="177" t="s">
        <v>4</v>
      </c>
      <c r="F1" s="1" t="s">
        <v>5</v>
      </c>
      <c r="G1" s="1" t="s">
        <v>6</v>
      </c>
      <c r="H1" s="1" t="s">
        <v>7</v>
      </c>
      <c r="I1" s="1" t="s">
        <v>8</v>
      </c>
    </row>
    <row r="2" spans="1:9" x14ac:dyDescent="0.25">
      <c r="A2" s="23">
        <v>42948</v>
      </c>
      <c r="B2" s="174" t="s">
        <v>785</v>
      </c>
      <c r="C2" s="10" t="s">
        <v>443</v>
      </c>
      <c r="D2" s="3" t="s">
        <v>10</v>
      </c>
      <c r="E2" s="178">
        <v>40000</v>
      </c>
      <c r="F2" s="174" t="s">
        <v>450</v>
      </c>
      <c r="G2" s="5" t="s">
        <v>829</v>
      </c>
      <c r="H2" s="14" t="s">
        <v>136</v>
      </c>
      <c r="I2" s="5" t="s">
        <v>11</v>
      </c>
    </row>
    <row r="3" spans="1:9" x14ac:dyDescent="0.25">
      <c r="A3" s="28">
        <v>42948</v>
      </c>
      <c r="B3" s="3" t="s">
        <v>34</v>
      </c>
      <c r="C3" s="3" t="s">
        <v>9</v>
      </c>
      <c r="D3" s="3" t="s">
        <v>12</v>
      </c>
      <c r="E3" s="4">
        <v>5000</v>
      </c>
      <c r="F3" s="5" t="s">
        <v>13</v>
      </c>
      <c r="G3" s="5" t="s">
        <v>829</v>
      </c>
      <c r="H3" s="14" t="s">
        <v>136</v>
      </c>
      <c r="I3" s="5" t="s">
        <v>11</v>
      </c>
    </row>
    <row r="4" spans="1:9" x14ac:dyDescent="0.25">
      <c r="A4" s="28">
        <v>42948</v>
      </c>
      <c r="B4" s="3" t="s">
        <v>14</v>
      </c>
      <c r="C4" s="3" t="s">
        <v>443</v>
      </c>
      <c r="D4" s="3" t="s">
        <v>12</v>
      </c>
      <c r="E4" s="31">
        <v>80000</v>
      </c>
      <c r="F4" s="5" t="s">
        <v>13</v>
      </c>
      <c r="G4" s="5" t="s">
        <v>829</v>
      </c>
      <c r="H4" s="14" t="s">
        <v>424</v>
      </c>
      <c r="I4" s="5" t="s">
        <v>11</v>
      </c>
    </row>
    <row r="5" spans="1:9" x14ac:dyDescent="0.25">
      <c r="A5" s="28">
        <v>42948</v>
      </c>
      <c r="B5" s="14" t="s">
        <v>15</v>
      </c>
      <c r="C5" s="3" t="s">
        <v>9</v>
      </c>
      <c r="D5" s="3" t="s">
        <v>12</v>
      </c>
      <c r="E5" s="31">
        <v>16000</v>
      </c>
      <c r="F5" s="4" t="s">
        <v>16</v>
      </c>
      <c r="G5" s="5" t="s">
        <v>829</v>
      </c>
      <c r="H5" s="14" t="s">
        <v>373</v>
      </c>
      <c r="I5" s="5" t="s">
        <v>11</v>
      </c>
    </row>
    <row r="6" spans="1:9" x14ac:dyDescent="0.25">
      <c r="A6" s="2">
        <v>42948</v>
      </c>
      <c r="B6" s="14" t="s">
        <v>279</v>
      </c>
      <c r="C6" s="3" t="s">
        <v>9</v>
      </c>
      <c r="D6" s="3" t="s">
        <v>27</v>
      </c>
      <c r="E6" s="31">
        <v>10000</v>
      </c>
      <c r="F6" s="4" t="s">
        <v>316</v>
      </c>
      <c r="G6" s="5" t="s">
        <v>829</v>
      </c>
      <c r="H6" s="3" t="s">
        <v>323</v>
      </c>
      <c r="I6" s="5" t="s">
        <v>11</v>
      </c>
    </row>
    <row r="7" spans="1:9" x14ac:dyDescent="0.25">
      <c r="A7" s="2">
        <v>42948</v>
      </c>
      <c r="B7" s="3" t="s">
        <v>621</v>
      </c>
      <c r="C7" s="10" t="s">
        <v>443</v>
      </c>
      <c r="D7" s="3" t="s">
        <v>10</v>
      </c>
      <c r="E7" s="31">
        <v>80000</v>
      </c>
      <c r="F7" s="4" t="s">
        <v>436</v>
      </c>
      <c r="G7" s="5" t="s">
        <v>829</v>
      </c>
      <c r="H7" s="3" t="s">
        <v>517</v>
      </c>
      <c r="I7" s="5" t="s">
        <v>11</v>
      </c>
    </row>
    <row r="8" spans="1:9" x14ac:dyDescent="0.25">
      <c r="A8" s="2">
        <v>42948</v>
      </c>
      <c r="B8" s="3" t="s">
        <v>617</v>
      </c>
      <c r="C8" s="10" t="s">
        <v>443</v>
      </c>
      <c r="D8" s="3" t="s">
        <v>10</v>
      </c>
      <c r="E8" s="31">
        <v>150000</v>
      </c>
      <c r="F8" s="4" t="s">
        <v>436</v>
      </c>
      <c r="G8" s="5" t="s">
        <v>829</v>
      </c>
      <c r="H8" s="3" t="s">
        <v>520</v>
      </c>
      <c r="I8" s="5" t="s">
        <v>11</v>
      </c>
    </row>
    <row r="9" spans="1:9" x14ac:dyDescent="0.25">
      <c r="A9" s="2">
        <v>42948</v>
      </c>
      <c r="B9" s="3" t="s">
        <v>620</v>
      </c>
      <c r="C9" s="3" t="s">
        <v>9</v>
      </c>
      <c r="D9" s="3" t="s">
        <v>10</v>
      </c>
      <c r="E9" s="31">
        <v>40000</v>
      </c>
      <c r="F9" s="4" t="s">
        <v>436</v>
      </c>
      <c r="G9" s="5" t="s">
        <v>829</v>
      </c>
      <c r="H9" s="3" t="s">
        <v>488</v>
      </c>
      <c r="I9" s="5" t="s">
        <v>11</v>
      </c>
    </row>
    <row r="10" spans="1:9" x14ac:dyDescent="0.25">
      <c r="A10" s="2">
        <v>42948</v>
      </c>
      <c r="B10" s="3" t="s">
        <v>619</v>
      </c>
      <c r="C10" s="3" t="s">
        <v>9</v>
      </c>
      <c r="D10" s="3" t="s">
        <v>10</v>
      </c>
      <c r="E10" s="31">
        <v>5000</v>
      </c>
      <c r="F10" s="4" t="s">
        <v>436</v>
      </c>
      <c r="G10" s="5" t="s">
        <v>829</v>
      </c>
      <c r="H10" s="3" t="s">
        <v>518</v>
      </c>
      <c r="I10" s="5" t="s">
        <v>11</v>
      </c>
    </row>
    <row r="11" spans="1:9" x14ac:dyDescent="0.25">
      <c r="A11" s="2">
        <v>42948</v>
      </c>
      <c r="B11" s="3" t="s">
        <v>618</v>
      </c>
      <c r="C11" s="3" t="s">
        <v>9</v>
      </c>
      <c r="D11" s="3" t="s">
        <v>10</v>
      </c>
      <c r="E11" s="31">
        <v>5000</v>
      </c>
      <c r="F11" s="4" t="s">
        <v>436</v>
      </c>
      <c r="G11" s="5" t="s">
        <v>829</v>
      </c>
      <c r="H11" s="3" t="s">
        <v>519</v>
      </c>
      <c r="I11" s="5" t="s">
        <v>11</v>
      </c>
    </row>
    <row r="12" spans="1:9" x14ac:dyDescent="0.25">
      <c r="A12" s="29">
        <v>42949</v>
      </c>
      <c r="B12" s="25" t="s">
        <v>26</v>
      </c>
      <c r="C12" s="3" t="s">
        <v>139</v>
      </c>
      <c r="D12" s="3" t="s">
        <v>19</v>
      </c>
      <c r="E12" s="30">
        <v>400000</v>
      </c>
      <c r="F12" s="4" t="s">
        <v>20</v>
      </c>
      <c r="G12" s="5" t="s">
        <v>829</v>
      </c>
      <c r="H12" s="3" t="s">
        <v>143</v>
      </c>
      <c r="I12" s="5" t="s">
        <v>11</v>
      </c>
    </row>
    <row r="13" spans="1:9" x14ac:dyDescent="0.25">
      <c r="A13" s="29">
        <v>42949</v>
      </c>
      <c r="B13" s="25" t="s">
        <v>35</v>
      </c>
      <c r="C13" s="3" t="s">
        <v>9</v>
      </c>
      <c r="D13" s="3" t="s">
        <v>19</v>
      </c>
      <c r="E13" s="30">
        <v>33500</v>
      </c>
      <c r="F13" s="4" t="s">
        <v>20</v>
      </c>
      <c r="G13" s="5" t="s">
        <v>829</v>
      </c>
      <c r="H13" s="3" t="s">
        <v>144</v>
      </c>
      <c r="I13" s="5" t="s">
        <v>11</v>
      </c>
    </row>
    <row r="14" spans="1:9" x14ac:dyDescent="0.25">
      <c r="A14" s="29">
        <v>42949</v>
      </c>
      <c r="B14" s="25" t="s">
        <v>36</v>
      </c>
      <c r="C14" s="5" t="s">
        <v>140</v>
      </c>
      <c r="D14" s="5" t="s">
        <v>19</v>
      </c>
      <c r="E14" s="30">
        <v>20000</v>
      </c>
      <c r="F14" s="4" t="s">
        <v>20</v>
      </c>
      <c r="G14" s="5" t="s">
        <v>829</v>
      </c>
      <c r="H14" s="3" t="s">
        <v>145</v>
      </c>
      <c r="I14" s="5" t="s">
        <v>11</v>
      </c>
    </row>
    <row r="15" spans="1:9" x14ac:dyDescent="0.25">
      <c r="A15" s="29">
        <v>42949</v>
      </c>
      <c r="B15" s="25" t="s">
        <v>578</v>
      </c>
      <c r="C15" s="3" t="s">
        <v>24</v>
      </c>
      <c r="D15" s="3" t="s">
        <v>19</v>
      </c>
      <c r="E15" s="30">
        <v>1700000</v>
      </c>
      <c r="F15" s="4" t="s">
        <v>20</v>
      </c>
      <c r="G15" s="5" t="s">
        <v>829</v>
      </c>
      <c r="H15" s="3" t="s">
        <v>146</v>
      </c>
      <c r="I15" s="5" t="s">
        <v>11</v>
      </c>
    </row>
    <row r="16" spans="1:9" x14ac:dyDescent="0.25">
      <c r="A16" s="28">
        <v>42949</v>
      </c>
      <c r="B16" s="3" t="s">
        <v>14</v>
      </c>
      <c r="C16" s="10" t="s">
        <v>443</v>
      </c>
      <c r="D16" s="3" t="s">
        <v>12</v>
      </c>
      <c r="E16" s="31">
        <v>80000</v>
      </c>
      <c r="F16" s="5" t="s">
        <v>13</v>
      </c>
      <c r="G16" s="5" t="s">
        <v>829</v>
      </c>
      <c r="H16" s="14" t="s">
        <v>424</v>
      </c>
      <c r="I16" s="5" t="s">
        <v>11</v>
      </c>
    </row>
    <row r="17" spans="1:9" x14ac:dyDescent="0.25">
      <c r="A17" s="28">
        <v>42949</v>
      </c>
      <c r="B17" s="3" t="s">
        <v>34</v>
      </c>
      <c r="C17" s="3" t="s">
        <v>9</v>
      </c>
      <c r="D17" s="3" t="s">
        <v>12</v>
      </c>
      <c r="E17" s="31">
        <v>6000</v>
      </c>
      <c r="F17" s="5" t="s">
        <v>13</v>
      </c>
      <c r="G17" s="5" t="s">
        <v>829</v>
      </c>
      <c r="H17" s="14" t="s">
        <v>136</v>
      </c>
      <c r="I17" s="5" t="s">
        <v>11</v>
      </c>
    </row>
    <row r="18" spans="1:9" x14ac:dyDescent="0.25">
      <c r="A18" s="28">
        <v>42949</v>
      </c>
      <c r="B18" s="3" t="s">
        <v>34</v>
      </c>
      <c r="C18" s="3" t="s">
        <v>9</v>
      </c>
      <c r="D18" s="3" t="s">
        <v>12</v>
      </c>
      <c r="E18" s="31">
        <v>5000</v>
      </c>
      <c r="F18" s="3" t="s">
        <v>13</v>
      </c>
      <c r="G18" s="5" t="s">
        <v>829</v>
      </c>
      <c r="H18" s="14" t="s">
        <v>136</v>
      </c>
      <c r="I18" s="5" t="s">
        <v>11</v>
      </c>
    </row>
    <row r="19" spans="1:9" x14ac:dyDescent="0.25">
      <c r="A19" s="28">
        <v>42949</v>
      </c>
      <c r="B19" s="14" t="s">
        <v>15</v>
      </c>
      <c r="C19" s="3" t="s">
        <v>9</v>
      </c>
      <c r="D19" s="3" t="s">
        <v>12</v>
      </c>
      <c r="E19" s="31">
        <v>16000</v>
      </c>
      <c r="F19" s="4" t="s">
        <v>16</v>
      </c>
      <c r="G19" s="5" t="s">
        <v>829</v>
      </c>
      <c r="H19" s="14" t="s">
        <v>373</v>
      </c>
      <c r="I19" s="5" t="s">
        <v>11</v>
      </c>
    </row>
    <row r="20" spans="1:9" x14ac:dyDescent="0.25">
      <c r="A20" s="2">
        <v>42949</v>
      </c>
      <c r="B20" s="14" t="s">
        <v>279</v>
      </c>
      <c r="C20" s="3" t="s">
        <v>9</v>
      </c>
      <c r="D20" s="3" t="s">
        <v>27</v>
      </c>
      <c r="E20" s="31">
        <v>10000</v>
      </c>
      <c r="F20" s="4" t="s">
        <v>316</v>
      </c>
      <c r="G20" s="5" t="s">
        <v>829</v>
      </c>
      <c r="H20" s="3" t="s">
        <v>323</v>
      </c>
      <c r="I20" s="5" t="s">
        <v>11</v>
      </c>
    </row>
    <row r="21" spans="1:9" x14ac:dyDescent="0.25">
      <c r="A21" s="2">
        <v>42949</v>
      </c>
      <c r="B21" s="3" t="s">
        <v>617</v>
      </c>
      <c r="C21" s="10" t="s">
        <v>443</v>
      </c>
      <c r="D21" s="3" t="s">
        <v>10</v>
      </c>
      <c r="E21" s="31">
        <v>150000</v>
      </c>
      <c r="F21" s="4" t="s">
        <v>436</v>
      </c>
      <c r="G21" s="5" t="s">
        <v>829</v>
      </c>
      <c r="H21" s="3" t="s">
        <v>520</v>
      </c>
      <c r="I21" s="5" t="s">
        <v>11</v>
      </c>
    </row>
    <row r="22" spans="1:9" x14ac:dyDescent="0.25">
      <c r="A22" s="2">
        <v>42949</v>
      </c>
      <c r="B22" s="3" t="s">
        <v>621</v>
      </c>
      <c r="C22" s="10" t="s">
        <v>443</v>
      </c>
      <c r="D22" s="3" t="s">
        <v>10</v>
      </c>
      <c r="E22" s="31">
        <v>80000</v>
      </c>
      <c r="F22" s="4" t="s">
        <v>436</v>
      </c>
      <c r="G22" s="5" t="s">
        <v>829</v>
      </c>
      <c r="H22" s="3" t="s">
        <v>466</v>
      </c>
      <c r="I22" s="5" t="s">
        <v>11</v>
      </c>
    </row>
    <row r="23" spans="1:9" x14ac:dyDescent="0.25">
      <c r="A23" s="2">
        <v>42949</v>
      </c>
      <c r="B23" s="3" t="s">
        <v>604</v>
      </c>
      <c r="C23" s="3" t="s">
        <v>421</v>
      </c>
      <c r="D23" s="3" t="s">
        <v>10</v>
      </c>
      <c r="E23" s="31">
        <v>20000</v>
      </c>
      <c r="F23" s="4" t="s">
        <v>436</v>
      </c>
      <c r="G23" s="5" t="s">
        <v>829</v>
      </c>
      <c r="H23" s="3" t="s">
        <v>521</v>
      </c>
      <c r="I23" s="5" t="s">
        <v>11</v>
      </c>
    </row>
    <row r="24" spans="1:9" x14ac:dyDescent="0.25">
      <c r="A24" s="2">
        <v>42949</v>
      </c>
      <c r="B24" s="3" t="s">
        <v>523</v>
      </c>
      <c r="C24" s="3" t="s">
        <v>9</v>
      </c>
      <c r="D24" s="3" t="s">
        <v>10</v>
      </c>
      <c r="E24" s="31">
        <v>20000</v>
      </c>
      <c r="F24" s="4" t="s">
        <v>436</v>
      </c>
      <c r="G24" s="5" t="s">
        <v>829</v>
      </c>
      <c r="H24" s="3" t="s">
        <v>522</v>
      </c>
      <c r="I24" s="5" t="s">
        <v>11</v>
      </c>
    </row>
    <row r="25" spans="1:9" x14ac:dyDescent="0.25">
      <c r="A25" s="29">
        <v>42950</v>
      </c>
      <c r="B25" s="25" t="s">
        <v>38</v>
      </c>
      <c r="C25" s="3" t="s">
        <v>9</v>
      </c>
      <c r="D25" s="3" t="s">
        <v>19</v>
      </c>
      <c r="E25" s="30">
        <v>150000</v>
      </c>
      <c r="F25" s="4" t="s">
        <v>20</v>
      </c>
      <c r="G25" s="5" t="s">
        <v>829</v>
      </c>
      <c r="H25" s="3" t="s">
        <v>147</v>
      </c>
      <c r="I25" s="5" t="s">
        <v>11</v>
      </c>
    </row>
    <row r="26" spans="1:9" x14ac:dyDescent="0.25">
      <c r="A26" s="29">
        <v>42950</v>
      </c>
      <c r="B26" s="25" t="s">
        <v>39</v>
      </c>
      <c r="C26" s="3" t="s">
        <v>24</v>
      </c>
      <c r="D26" s="5" t="s">
        <v>10</v>
      </c>
      <c r="E26" s="30">
        <v>1600000</v>
      </c>
      <c r="F26" s="3" t="s">
        <v>20</v>
      </c>
      <c r="G26" s="5" t="s">
        <v>829</v>
      </c>
      <c r="H26" s="3" t="s">
        <v>148</v>
      </c>
      <c r="I26" s="5" t="s">
        <v>11</v>
      </c>
    </row>
    <row r="27" spans="1:9" x14ac:dyDescent="0.25">
      <c r="A27" s="28">
        <v>42950</v>
      </c>
      <c r="B27" s="3" t="s">
        <v>14</v>
      </c>
      <c r="C27" s="10" t="s">
        <v>443</v>
      </c>
      <c r="D27" s="3" t="s">
        <v>12</v>
      </c>
      <c r="E27" s="31">
        <v>80000</v>
      </c>
      <c r="F27" s="4" t="s">
        <v>13</v>
      </c>
      <c r="G27" s="5" t="s">
        <v>829</v>
      </c>
      <c r="H27" s="14" t="s">
        <v>425</v>
      </c>
      <c r="I27" s="5" t="s">
        <v>11</v>
      </c>
    </row>
    <row r="28" spans="1:9" x14ac:dyDescent="0.25">
      <c r="A28" s="28">
        <v>42950</v>
      </c>
      <c r="B28" s="3" t="s">
        <v>14</v>
      </c>
      <c r="C28" s="10" t="s">
        <v>443</v>
      </c>
      <c r="D28" s="3" t="s">
        <v>12</v>
      </c>
      <c r="E28" s="31">
        <v>80000</v>
      </c>
      <c r="F28" s="4" t="s">
        <v>13</v>
      </c>
      <c r="G28" s="5" t="s">
        <v>829</v>
      </c>
      <c r="H28" s="14" t="s">
        <v>425</v>
      </c>
      <c r="I28" s="5" t="s">
        <v>11</v>
      </c>
    </row>
    <row r="29" spans="1:9" x14ac:dyDescent="0.25">
      <c r="A29" s="28">
        <v>42950</v>
      </c>
      <c r="B29" s="3" t="s">
        <v>34</v>
      </c>
      <c r="C29" s="3" t="s">
        <v>9</v>
      </c>
      <c r="D29" s="3" t="s">
        <v>12</v>
      </c>
      <c r="E29" s="31">
        <v>5000</v>
      </c>
      <c r="F29" s="4" t="s">
        <v>13</v>
      </c>
      <c r="G29" s="5" t="s">
        <v>829</v>
      </c>
      <c r="H29" s="14" t="s">
        <v>136</v>
      </c>
      <c r="I29" s="5" t="s">
        <v>11</v>
      </c>
    </row>
    <row r="30" spans="1:9" x14ac:dyDescent="0.25">
      <c r="A30" s="28">
        <v>42950</v>
      </c>
      <c r="B30" s="14" t="s">
        <v>15</v>
      </c>
      <c r="C30" s="3" t="s">
        <v>9</v>
      </c>
      <c r="D30" s="3" t="s">
        <v>12</v>
      </c>
      <c r="E30" s="31">
        <v>16000</v>
      </c>
      <c r="F30" s="4" t="s">
        <v>16</v>
      </c>
      <c r="G30" s="5" t="s">
        <v>829</v>
      </c>
      <c r="H30" s="14" t="s">
        <v>373</v>
      </c>
      <c r="I30" s="5" t="s">
        <v>11</v>
      </c>
    </row>
    <row r="31" spans="1:9" x14ac:dyDescent="0.25">
      <c r="A31" s="2">
        <v>42950</v>
      </c>
      <c r="B31" s="14" t="s">
        <v>279</v>
      </c>
      <c r="C31" s="3" t="s">
        <v>9</v>
      </c>
      <c r="D31" s="3" t="s">
        <v>27</v>
      </c>
      <c r="E31" s="31">
        <v>10000</v>
      </c>
      <c r="F31" s="4" t="s">
        <v>316</v>
      </c>
      <c r="G31" s="5" t="s">
        <v>829</v>
      </c>
      <c r="H31" s="3" t="s">
        <v>323</v>
      </c>
      <c r="I31" s="5" t="s">
        <v>11</v>
      </c>
    </row>
    <row r="32" spans="1:9" x14ac:dyDescent="0.25">
      <c r="A32" s="2">
        <v>42950</v>
      </c>
      <c r="B32" s="14" t="s">
        <v>317</v>
      </c>
      <c r="C32" s="3" t="s">
        <v>9</v>
      </c>
      <c r="D32" s="3" t="s">
        <v>27</v>
      </c>
      <c r="E32" s="31">
        <v>50000</v>
      </c>
      <c r="F32" s="4" t="s">
        <v>316</v>
      </c>
      <c r="G32" s="5" t="s">
        <v>829</v>
      </c>
      <c r="H32" s="3" t="s">
        <v>319</v>
      </c>
      <c r="I32" s="5" t="s">
        <v>11</v>
      </c>
    </row>
    <row r="33" spans="1:9" x14ac:dyDescent="0.25">
      <c r="A33" s="2">
        <v>42950</v>
      </c>
      <c r="B33" s="3" t="s">
        <v>401</v>
      </c>
      <c r="C33" s="3" t="s">
        <v>9</v>
      </c>
      <c r="D33" s="3" t="s">
        <v>10</v>
      </c>
      <c r="E33" s="31">
        <v>14000</v>
      </c>
      <c r="F33" s="3" t="s">
        <v>422</v>
      </c>
      <c r="G33" s="5" t="s">
        <v>829</v>
      </c>
      <c r="H33" s="3" t="s">
        <v>541</v>
      </c>
      <c r="I33" s="5" t="s">
        <v>11</v>
      </c>
    </row>
    <row r="34" spans="1:9" x14ac:dyDescent="0.25">
      <c r="A34" s="2">
        <v>42950</v>
      </c>
      <c r="B34" s="3" t="s">
        <v>617</v>
      </c>
      <c r="C34" s="10" t="s">
        <v>443</v>
      </c>
      <c r="D34" s="3" t="s">
        <v>10</v>
      </c>
      <c r="E34" s="31">
        <v>150000</v>
      </c>
      <c r="F34" s="4" t="s">
        <v>436</v>
      </c>
      <c r="G34" s="5" t="s">
        <v>829</v>
      </c>
      <c r="H34" s="3" t="s">
        <v>520</v>
      </c>
      <c r="I34" s="5" t="s">
        <v>11</v>
      </c>
    </row>
    <row r="35" spans="1:9" x14ac:dyDescent="0.25">
      <c r="A35" s="2">
        <v>42950</v>
      </c>
      <c r="B35" s="3" t="s">
        <v>621</v>
      </c>
      <c r="C35" s="10" t="s">
        <v>443</v>
      </c>
      <c r="D35" s="3" t="s">
        <v>10</v>
      </c>
      <c r="E35" s="31">
        <v>80000</v>
      </c>
      <c r="F35" s="4" t="s">
        <v>436</v>
      </c>
      <c r="G35" s="5" t="s">
        <v>829</v>
      </c>
      <c r="H35" s="3" t="s">
        <v>524</v>
      </c>
      <c r="I35" s="5" t="s">
        <v>11</v>
      </c>
    </row>
    <row r="36" spans="1:9" x14ac:dyDescent="0.25">
      <c r="A36" s="2">
        <v>42950</v>
      </c>
      <c r="B36" s="3" t="s">
        <v>604</v>
      </c>
      <c r="C36" s="3" t="s">
        <v>421</v>
      </c>
      <c r="D36" s="3" t="s">
        <v>10</v>
      </c>
      <c r="E36" s="31">
        <v>42000</v>
      </c>
      <c r="F36" s="4" t="s">
        <v>436</v>
      </c>
      <c r="G36" s="5" t="s">
        <v>829</v>
      </c>
      <c r="H36" s="3" t="s">
        <v>136</v>
      </c>
      <c r="I36" s="5" t="s">
        <v>11</v>
      </c>
    </row>
    <row r="37" spans="1:9" x14ac:dyDescent="0.25">
      <c r="A37" s="2">
        <v>42950</v>
      </c>
      <c r="B37" s="3" t="s">
        <v>523</v>
      </c>
      <c r="C37" s="3" t="s">
        <v>9</v>
      </c>
      <c r="D37" s="3" t="s">
        <v>10</v>
      </c>
      <c r="E37" s="31">
        <v>20000</v>
      </c>
      <c r="F37" s="4" t="s">
        <v>436</v>
      </c>
      <c r="G37" s="5" t="s">
        <v>829</v>
      </c>
      <c r="H37" s="3" t="s">
        <v>525</v>
      </c>
      <c r="I37" s="5" t="s">
        <v>11</v>
      </c>
    </row>
    <row r="38" spans="1:9" x14ac:dyDescent="0.25">
      <c r="A38" s="28">
        <v>42951</v>
      </c>
      <c r="B38" s="3" t="s">
        <v>34</v>
      </c>
      <c r="C38" s="3" t="s">
        <v>9</v>
      </c>
      <c r="D38" s="3" t="s">
        <v>12</v>
      </c>
      <c r="E38" s="31">
        <v>5000</v>
      </c>
      <c r="F38" s="4" t="s">
        <v>13</v>
      </c>
      <c r="G38" s="5" t="s">
        <v>829</v>
      </c>
      <c r="H38" s="14" t="s">
        <v>136</v>
      </c>
      <c r="I38" s="5" t="s">
        <v>11</v>
      </c>
    </row>
    <row r="39" spans="1:9" x14ac:dyDescent="0.25">
      <c r="A39" s="28">
        <v>42951</v>
      </c>
      <c r="B39" s="3" t="s">
        <v>34</v>
      </c>
      <c r="C39" s="3" t="s">
        <v>9</v>
      </c>
      <c r="D39" s="3" t="s">
        <v>12</v>
      </c>
      <c r="E39" s="31">
        <v>5000</v>
      </c>
      <c r="F39" s="4" t="s">
        <v>13</v>
      </c>
      <c r="G39" s="5" t="s">
        <v>829</v>
      </c>
      <c r="H39" s="14" t="s">
        <v>136</v>
      </c>
      <c r="I39" s="5" t="s">
        <v>11</v>
      </c>
    </row>
    <row r="40" spans="1:9" x14ac:dyDescent="0.25">
      <c r="A40" s="28">
        <v>42951</v>
      </c>
      <c r="B40" s="3" t="s">
        <v>93</v>
      </c>
      <c r="C40" s="3" t="s">
        <v>21</v>
      </c>
      <c r="D40" s="3" t="s">
        <v>19</v>
      </c>
      <c r="E40" s="31">
        <v>42000</v>
      </c>
      <c r="F40" s="4" t="s">
        <v>13</v>
      </c>
      <c r="G40" s="5" t="s">
        <v>829</v>
      </c>
      <c r="H40" s="14" t="s">
        <v>136</v>
      </c>
      <c r="I40" s="5" t="s">
        <v>11</v>
      </c>
    </row>
    <row r="41" spans="1:9" x14ac:dyDescent="0.25">
      <c r="A41" s="28">
        <v>42951</v>
      </c>
      <c r="B41" s="3" t="s">
        <v>94</v>
      </c>
      <c r="C41" s="3" t="s">
        <v>9</v>
      </c>
      <c r="D41" s="3" t="s">
        <v>12</v>
      </c>
      <c r="E41" s="31">
        <v>5000</v>
      </c>
      <c r="F41" s="4" t="s">
        <v>13</v>
      </c>
      <c r="G41" s="5" t="s">
        <v>829</v>
      </c>
      <c r="H41" s="14" t="s">
        <v>136</v>
      </c>
      <c r="I41" s="5" t="s">
        <v>11</v>
      </c>
    </row>
    <row r="42" spans="1:9" x14ac:dyDescent="0.25">
      <c r="A42" s="28">
        <v>42951</v>
      </c>
      <c r="B42" s="14" t="s">
        <v>15</v>
      </c>
      <c r="C42" s="3" t="s">
        <v>9</v>
      </c>
      <c r="D42" s="3" t="s">
        <v>12</v>
      </c>
      <c r="E42" s="31">
        <v>16000</v>
      </c>
      <c r="F42" s="4" t="s">
        <v>16</v>
      </c>
      <c r="G42" s="5" t="s">
        <v>829</v>
      </c>
      <c r="H42" s="14" t="s">
        <v>373</v>
      </c>
      <c r="I42" s="5" t="s">
        <v>11</v>
      </c>
    </row>
    <row r="43" spans="1:9" x14ac:dyDescent="0.25">
      <c r="A43" s="2">
        <v>42951</v>
      </c>
      <c r="B43" s="14" t="s">
        <v>280</v>
      </c>
      <c r="C43" s="3" t="s">
        <v>9</v>
      </c>
      <c r="D43" s="3" t="s">
        <v>27</v>
      </c>
      <c r="E43" s="31">
        <v>10000</v>
      </c>
      <c r="F43" s="4" t="s">
        <v>316</v>
      </c>
      <c r="G43" s="5" t="s">
        <v>829</v>
      </c>
      <c r="H43" s="3" t="s">
        <v>319</v>
      </c>
      <c r="I43" s="5" t="s">
        <v>11</v>
      </c>
    </row>
    <row r="44" spans="1:9" x14ac:dyDescent="0.25">
      <c r="A44" s="2">
        <v>42951</v>
      </c>
      <c r="B44" s="3" t="s">
        <v>617</v>
      </c>
      <c r="C44" s="10" t="s">
        <v>443</v>
      </c>
      <c r="D44" s="3" t="s">
        <v>10</v>
      </c>
      <c r="E44" s="31">
        <v>150000</v>
      </c>
      <c r="F44" s="4" t="s">
        <v>436</v>
      </c>
      <c r="G44" s="5" t="s">
        <v>829</v>
      </c>
      <c r="H44" s="3" t="s">
        <v>520</v>
      </c>
      <c r="I44" s="5" t="s">
        <v>11</v>
      </c>
    </row>
    <row r="45" spans="1:9" x14ac:dyDescent="0.25">
      <c r="A45" s="2">
        <v>42951</v>
      </c>
      <c r="B45" s="3" t="s">
        <v>621</v>
      </c>
      <c r="C45" s="10" t="s">
        <v>443</v>
      </c>
      <c r="D45" s="3" t="s">
        <v>10</v>
      </c>
      <c r="E45" s="31">
        <v>80000</v>
      </c>
      <c r="F45" s="4" t="s">
        <v>436</v>
      </c>
      <c r="G45" s="5" t="s">
        <v>829</v>
      </c>
      <c r="H45" s="3" t="s">
        <v>395</v>
      </c>
      <c r="I45" s="5" t="s">
        <v>11</v>
      </c>
    </row>
    <row r="46" spans="1:9" x14ac:dyDescent="0.25">
      <c r="A46" s="2">
        <v>42951</v>
      </c>
      <c r="B46" s="3" t="s">
        <v>439</v>
      </c>
      <c r="C46" s="3" t="s">
        <v>9</v>
      </c>
      <c r="D46" s="3" t="s">
        <v>10</v>
      </c>
      <c r="E46" s="31">
        <v>20000</v>
      </c>
      <c r="F46" s="4" t="s">
        <v>436</v>
      </c>
      <c r="G46" s="5" t="s">
        <v>829</v>
      </c>
      <c r="H46" s="3" t="s">
        <v>471</v>
      </c>
      <c r="I46" s="5" t="s">
        <v>11</v>
      </c>
    </row>
    <row r="47" spans="1:9" x14ac:dyDescent="0.25">
      <c r="A47" s="2">
        <v>42951</v>
      </c>
      <c r="B47" s="3" t="s">
        <v>465</v>
      </c>
      <c r="C47" s="3" t="s">
        <v>9</v>
      </c>
      <c r="D47" s="3" t="s">
        <v>10</v>
      </c>
      <c r="E47" s="31">
        <v>15000</v>
      </c>
      <c r="F47" s="4" t="s">
        <v>450</v>
      </c>
      <c r="G47" s="5" t="s">
        <v>829</v>
      </c>
      <c r="H47" s="3" t="s">
        <v>466</v>
      </c>
      <c r="I47" s="5" t="s">
        <v>11</v>
      </c>
    </row>
    <row r="48" spans="1:9" x14ac:dyDescent="0.25">
      <c r="A48" s="2">
        <v>42951</v>
      </c>
      <c r="B48" s="3" t="s">
        <v>460</v>
      </c>
      <c r="C48" s="3" t="s">
        <v>9</v>
      </c>
      <c r="D48" s="3" t="s">
        <v>10</v>
      </c>
      <c r="E48" s="31">
        <v>250000</v>
      </c>
      <c r="F48" s="4" t="s">
        <v>450</v>
      </c>
      <c r="G48" s="3" t="s">
        <v>829</v>
      </c>
      <c r="H48" s="3" t="s">
        <v>467</v>
      </c>
      <c r="I48" s="5" t="s">
        <v>11</v>
      </c>
    </row>
    <row r="49" spans="1:9" x14ac:dyDescent="0.25">
      <c r="A49" s="2">
        <v>42951</v>
      </c>
      <c r="B49" s="3" t="s">
        <v>622</v>
      </c>
      <c r="C49" s="3" t="s">
        <v>625</v>
      </c>
      <c r="D49" s="3" t="s">
        <v>10</v>
      </c>
      <c r="E49" s="31">
        <v>80000</v>
      </c>
      <c r="F49" s="4" t="s">
        <v>450</v>
      </c>
      <c r="G49" s="5" t="s">
        <v>829</v>
      </c>
      <c r="H49" s="3" t="s">
        <v>390</v>
      </c>
      <c r="I49" s="5" t="s">
        <v>11</v>
      </c>
    </row>
    <row r="50" spans="1:9" x14ac:dyDescent="0.25">
      <c r="A50" s="28">
        <v>42952</v>
      </c>
      <c r="B50" s="3" t="s">
        <v>14</v>
      </c>
      <c r="C50" s="10" t="s">
        <v>443</v>
      </c>
      <c r="D50" s="3" t="s">
        <v>12</v>
      </c>
      <c r="E50" s="31">
        <v>80000</v>
      </c>
      <c r="F50" s="4" t="s">
        <v>13</v>
      </c>
      <c r="G50" s="5" t="s">
        <v>829</v>
      </c>
      <c r="H50" s="14" t="s">
        <v>426</v>
      </c>
      <c r="I50" s="5" t="s">
        <v>11</v>
      </c>
    </row>
    <row r="51" spans="1:9" x14ac:dyDescent="0.25">
      <c r="A51" s="2">
        <v>42952</v>
      </c>
      <c r="B51" s="14" t="s">
        <v>324</v>
      </c>
      <c r="C51" s="3" t="s">
        <v>217</v>
      </c>
      <c r="D51" s="3" t="s">
        <v>27</v>
      </c>
      <c r="E51" s="31">
        <v>100000</v>
      </c>
      <c r="F51" s="4" t="s">
        <v>316</v>
      </c>
      <c r="G51" s="5" t="s">
        <v>829</v>
      </c>
      <c r="H51" s="3" t="s">
        <v>327</v>
      </c>
      <c r="I51" s="5" t="s">
        <v>11</v>
      </c>
    </row>
    <row r="52" spans="1:9" x14ac:dyDescent="0.25">
      <c r="A52" s="2">
        <v>42952</v>
      </c>
      <c r="B52" s="14" t="s">
        <v>281</v>
      </c>
      <c r="C52" s="3" t="s">
        <v>217</v>
      </c>
      <c r="D52" s="3" t="s">
        <v>27</v>
      </c>
      <c r="E52" s="31">
        <v>100000</v>
      </c>
      <c r="F52" s="4" t="s">
        <v>316</v>
      </c>
      <c r="G52" s="5" t="s">
        <v>829</v>
      </c>
      <c r="H52" s="3" t="s">
        <v>326</v>
      </c>
      <c r="I52" s="5" t="s">
        <v>11</v>
      </c>
    </row>
    <row r="53" spans="1:9" x14ac:dyDescent="0.25">
      <c r="A53" s="2">
        <v>42952</v>
      </c>
      <c r="B53" s="3" t="s">
        <v>617</v>
      </c>
      <c r="C53" s="10" t="s">
        <v>443</v>
      </c>
      <c r="D53" s="3" t="s">
        <v>10</v>
      </c>
      <c r="E53" s="31">
        <v>150000</v>
      </c>
      <c r="F53" s="4" t="s">
        <v>436</v>
      </c>
      <c r="G53" s="5" t="s">
        <v>829</v>
      </c>
      <c r="H53" s="3" t="s">
        <v>520</v>
      </c>
      <c r="I53" s="5" t="s">
        <v>11</v>
      </c>
    </row>
    <row r="54" spans="1:9" x14ac:dyDescent="0.25">
      <c r="A54" s="2">
        <v>42952</v>
      </c>
      <c r="B54" s="3" t="s">
        <v>784</v>
      </c>
      <c r="C54" s="3" t="s">
        <v>9</v>
      </c>
      <c r="D54" s="3" t="s">
        <v>10</v>
      </c>
      <c r="E54" s="31">
        <v>250000</v>
      </c>
      <c r="F54" s="4" t="s">
        <v>436</v>
      </c>
      <c r="G54" s="5" t="s">
        <v>829</v>
      </c>
      <c r="H54" s="3" t="s">
        <v>488</v>
      </c>
      <c r="I54" s="5" t="s">
        <v>11</v>
      </c>
    </row>
    <row r="55" spans="1:9" x14ac:dyDescent="0.25">
      <c r="A55" s="2">
        <v>42952</v>
      </c>
      <c r="B55" s="3" t="s">
        <v>437</v>
      </c>
      <c r="C55" s="10" t="s">
        <v>443</v>
      </c>
      <c r="D55" s="3" t="s">
        <v>10</v>
      </c>
      <c r="E55" s="31">
        <v>80000</v>
      </c>
      <c r="F55" s="4" t="s">
        <v>436</v>
      </c>
      <c r="G55" s="5" t="s">
        <v>829</v>
      </c>
      <c r="H55" s="3" t="s">
        <v>396</v>
      </c>
      <c r="I55" s="5" t="s">
        <v>11</v>
      </c>
    </row>
    <row r="56" spans="1:9" x14ac:dyDescent="0.25">
      <c r="A56" s="2">
        <v>42952</v>
      </c>
      <c r="B56" s="3" t="s">
        <v>616</v>
      </c>
      <c r="C56" s="3" t="s">
        <v>9</v>
      </c>
      <c r="D56" s="3" t="s">
        <v>10</v>
      </c>
      <c r="E56" s="31">
        <v>15000</v>
      </c>
      <c r="F56" s="4" t="s">
        <v>436</v>
      </c>
      <c r="G56" s="3" t="s">
        <v>829</v>
      </c>
      <c r="H56" s="3" t="s">
        <v>472</v>
      </c>
      <c r="I56" s="5" t="s">
        <v>11</v>
      </c>
    </row>
    <row r="57" spans="1:9" x14ac:dyDescent="0.25">
      <c r="A57" s="2">
        <v>42952</v>
      </c>
      <c r="B57" s="3" t="s">
        <v>452</v>
      </c>
      <c r="C57" s="3" t="s">
        <v>625</v>
      </c>
      <c r="D57" s="3" t="s">
        <v>10</v>
      </c>
      <c r="E57" s="31">
        <v>80000</v>
      </c>
      <c r="F57" s="4" t="s">
        <v>450</v>
      </c>
      <c r="G57" s="3" t="s">
        <v>829</v>
      </c>
      <c r="H57" s="3" t="s">
        <v>391</v>
      </c>
      <c r="I57" s="5" t="s">
        <v>11</v>
      </c>
    </row>
    <row r="58" spans="1:9" x14ac:dyDescent="0.25">
      <c r="A58" s="2">
        <v>42952</v>
      </c>
      <c r="B58" s="3" t="s">
        <v>623</v>
      </c>
      <c r="C58" s="3" t="s">
        <v>9</v>
      </c>
      <c r="D58" s="3" t="s">
        <v>10</v>
      </c>
      <c r="E58" s="31">
        <v>10000</v>
      </c>
      <c r="F58" s="4" t="s">
        <v>450</v>
      </c>
      <c r="G58" s="5" t="s">
        <v>829</v>
      </c>
      <c r="H58" s="3" t="s">
        <v>468</v>
      </c>
      <c r="I58" s="5" t="s">
        <v>11</v>
      </c>
    </row>
    <row r="59" spans="1:9" x14ac:dyDescent="0.25">
      <c r="A59" s="2">
        <v>42952</v>
      </c>
      <c r="B59" s="3" t="s">
        <v>455</v>
      </c>
      <c r="C59" s="3" t="s">
        <v>625</v>
      </c>
      <c r="D59" s="3" t="s">
        <v>10</v>
      </c>
      <c r="E59" s="31">
        <v>250000</v>
      </c>
      <c r="F59" s="4" t="s">
        <v>450</v>
      </c>
      <c r="G59" s="5" t="s">
        <v>829</v>
      </c>
      <c r="H59" s="3" t="s">
        <v>469</v>
      </c>
      <c r="I59" s="5" t="s">
        <v>11</v>
      </c>
    </row>
    <row r="60" spans="1:9" x14ac:dyDescent="0.25">
      <c r="A60" s="28">
        <v>42953</v>
      </c>
      <c r="B60" s="3" t="s">
        <v>14</v>
      </c>
      <c r="C60" s="10" t="s">
        <v>443</v>
      </c>
      <c r="D60" s="3" t="s">
        <v>12</v>
      </c>
      <c r="E60" s="31">
        <v>80000</v>
      </c>
      <c r="F60" s="4" t="s">
        <v>13</v>
      </c>
      <c r="G60" s="3" t="s">
        <v>829</v>
      </c>
      <c r="H60" s="14" t="s">
        <v>426</v>
      </c>
      <c r="I60" s="5" t="s">
        <v>11</v>
      </c>
    </row>
    <row r="61" spans="1:9" x14ac:dyDescent="0.25">
      <c r="A61" s="28">
        <v>42953</v>
      </c>
      <c r="B61" s="3" t="s">
        <v>34</v>
      </c>
      <c r="C61" s="3" t="s">
        <v>9</v>
      </c>
      <c r="D61" s="3" t="s">
        <v>12</v>
      </c>
      <c r="E61" s="31">
        <v>5000</v>
      </c>
      <c r="F61" s="4" t="s">
        <v>13</v>
      </c>
      <c r="G61" s="3" t="s">
        <v>829</v>
      </c>
      <c r="H61" s="14" t="s">
        <v>429</v>
      </c>
      <c r="I61" s="5" t="s">
        <v>11</v>
      </c>
    </row>
    <row r="62" spans="1:9" x14ac:dyDescent="0.25">
      <c r="A62" s="28">
        <v>42953</v>
      </c>
      <c r="B62" s="3" t="s">
        <v>14</v>
      </c>
      <c r="C62" s="10" t="s">
        <v>443</v>
      </c>
      <c r="D62" s="3" t="s">
        <v>12</v>
      </c>
      <c r="E62" s="31">
        <v>80000</v>
      </c>
      <c r="F62" s="4" t="s">
        <v>13</v>
      </c>
      <c r="G62" s="3" t="s">
        <v>829</v>
      </c>
      <c r="H62" s="14" t="s">
        <v>428</v>
      </c>
      <c r="I62" s="5" t="s">
        <v>11</v>
      </c>
    </row>
    <row r="63" spans="1:9" x14ac:dyDescent="0.25">
      <c r="A63" s="2">
        <v>42953</v>
      </c>
      <c r="B63" s="3" t="s">
        <v>523</v>
      </c>
      <c r="C63" s="3" t="s">
        <v>9</v>
      </c>
      <c r="D63" s="3" t="s">
        <v>10</v>
      </c>
      <c r="E63" s="31">
        <v>10000</v>
      </c>
      <c r="F63" s="4" t="s">
        <v>450</v>
      </c>
      <c r="G63" s="5" t="s">
        <v>829</v>
      </c>
      <c r="H63" s="3" t="s">
        <v>470</v>
      </c>
      <c r="I63" s="5" t="s">
        <v>11</v>
      </c>
    </row>
    <row r="64" spans="1:9" x14ac:dyDescent="0.25">
      <c r="A64" s="2">
        <v>42953</v>
      </c>
      <c r="B64" s="3" t="s">
        <v>452</v>
      </c>
      <c r="C64" s="3" t="s">
        <v>625</v>
      </c>
      <c r="D64" s="3" t="s">
        <v>10</v>
      </c>
      <c r="E64" s="31">
        <v>80000</v>
      </c>
      <c r="F64" s="4" t="s">
        <v>450</v>
      </c>
      <c r="G64" s="5" t="s">
        <v>829</v>
      </c>
      <c r="H64" s="3" t="s">
        <v>395</v>
      </c>
      <c r="I64" s="5" t="s">
        <v>11</v>
      </c>
    </row>
    <row r="65" spans="1:9" x14ac:dyDescent="0.25">
      <c r="A65" s="2">
        <v>42953</v>
      </c>
      <c r="B65" s="3" t="s">
        <v>455</v>
      </c>
      <c r="C65" s="3" t="s">
        <v>625</v>
      </c>
      <c r="D65" s="3" t="s">
        <v>10</v>
      </c>
      <c r="E65" s="31">
        <v>250000</v>
      </c>
      <c r="F65" s="4" t="s">
        <v>450</v>
      </c>
      <c r="G65" s="3" t="s">
        <v>829</v>
      </c>
      <c r="H65" s="3" t="s">
        <v>469</v>
      </c>
      <c r="I65" s="5" t="s">
        <v>11</v>
      </c>
    </row>
    <row r="66" spans="1:9" x14ac:dyDescent="0.25">
      <c r="A66" s="29">
        <v>42954</v>
      </c>
      <c r="B66" s="25" t="s">
        <v>141</v>
      </c>
      <c r="C66" s="3" t="s">
        <v>21</v>
      </c>
      <c r="D66" s="5" t="s">
        <v>19</v>
      </c>
      <c r="E66" s="30">
        <v>500000</v>
      </c>
      <c r="F66" s="3" t="s">
        <v>20</v>
      </c>
      <c r="G66" s="5" t="s">
        <v>829</v>
      </c>
      <c r="H66" s="3" t="s">
        <v>149</v>
      </c>
      <c r="I66" s="5" t="s">
        <v>11</v>
      </c>
    </row>
    <row r="67" spans="1:9" ht="15.75" x14ac:dyDescent="0.25">
      <c r="A67" s="29">
        <v>42954</v>
      </c>
      <c r="B67" s="32" t="s">
        <v>247</v>
      </c>
      <c r="C67" s="3" t="s">
        <v>24</v>
      </c>
      <c r="D67" s="5" t="s">
        <v>25</v>
      </c>
      <c r="E67" s="33">
        <v>518000</v>
      </c>
      <c r="F67" s="3" t="s">
        <v>20</v>
      </c>
      <c r="G67" s="5" t="s">
        <v>829</v>
      </c>
      <c r="H67" s="3" t="s">
        <v>248</v>
      </c>
      <c r="I67" s="5" t="s">
        <v>11</v>
      </c>
    </row>
    <row r="68" spans="1:9" x14ac:dyDescent="0.25">
      <c r="A68" s="29">
        <v>42954</v>
      </c>
      <c r="B68" s="25" t="s">
        <v>38</v>
      </c>
      <c r="C68" s="3" t="s">
        <v>9</v>
      </c>
      <c r="D68" s="5" t="s">
        <v>19</v>
      </c>
      <c r="E68" s="30">
        <v>150000</v>
      </c>
      <c r="F68" s="3" t="s">
        <v>20</v>
      </c>
      <c r="G68" s="5" t="s">
        <v>829</v>
      </c>
      <c r="H68" s="3" t="s">
        <v>150</v>
      </c>
      <c r="I68" s="5" t="s">
        <v>11</v>
      </c>
    </row>
    <row r="69" spans="1:9" x14ac:dyDescent="0.25">
      <c r="A69" s="29">
        <v>42954</v>
      </c>
      <c r="B69" s="25" t="s">
        <v>40</v>
      </c>
      <c r="C69" s="3" t="s">
        <v>9</v>
      </c>
      <c r="D69" s="5" t="s">
        <v>19</v>
      </c>
      <c r="E69" s="30">
        <v>70000</v>
      </c>
      <c r="F69" s="3" t="s">
        <v>20</v>
      </c>
      <c r="G69" s="5" t="s">
        <v>829</v>
      </c>
      <c r="H69" s="3" t="s">
        <v>151</v>
      </c>
      <c r="I69" s="5" t="s">
        <v>11</v>
      </c>
    </row>
    <row r="70" spans="1:9" x14ac:dyDescent="0.25">
      <c r="A70" s="29">
        <v>42954</v>
      </c>
      <c r="B70" s="25" t="s">
        <v>127</v>
      </c>
      <c r="C70" s="5" t="s">
        <v>9</v>
      </c>
      <c r="D70" s="5" t="s">
        <v>23</v>
      </c>
      <c r="E70" s="30">
        <v>80000</v>
      </c>
      <c r="F70" s="14" t="s">
        <v>132</v>
      </c>
      <c r="G70" s="5" t="s">
        <v>829</v>
      </c>
      <c r="H70" s="14" t="s">
        <v>221</v>
      </c>
      <c r="I70" s="5" t="s">
        <v>11</v>
      </c>
    </row>
    <row r="71" spans="1:9" x14ac:dyDescent="0.25">
      <c r="A71" s="29">
        <v>42954</v>
      </c>
      <c r="B71" s="25" t="s">
        <v>128</v>
      </c>
      <c r="C71" s="5" t="s">
        <v>9</v>
      </c>
      <c r="D71" s="5" t="s">
        <v>23</v>
      </c>
      <c r="E71" s="30">
        <v>20000</v>
      </c>
      <c r="F71" s="14" t="s">
        <v>132</v>
      </c>
      <c r="G71" s="5" t="s">
        <v>829</v>
      </c>
      <c r="H71" s="14" t="s">
        <v>222</v>
      </c>
      <c r="I71" s="5" t="s">
        <v>11</v>
      </c>
    </row>
    <row r="72" spans="1:9" x14ac:dyDescent="0.25">
      <c r="A72" s="29">
        <v>42954</v>
      </c>
      <c r="B72" s="25" t="s">
        <v>129</v>
      </c>
      <c r="C72" s="5" t="s">
        <v>9</v>
      </c>
      <c r="D72" s="5" t="s">
        <v>23</v>
      </c>
      <c r="E72" s="30">
        <v>130000</v>
      </c>
      <c r="F72" s="14" t="s">
        <v>132</v>
      </c>
      <c r="G72" s="5" t="s">
        <v>829</v>
      </c>
      <c r="H72" s="14" t="s">
        <v>223</v>
      </c>
      <c r="I72" s="5" t="s">
        <v>11</v>
      </c>
    </row>
    <row r="73" spans="1:9" x14ac:dyDescent="0.25">
      <c r="A73" s="28">
        <v>42954</v>
      </c>
      <c r="B73" s="3" t="s">
        <v>583</v>
      </c>
      <c r="C73" s="3" t="s">
        <v>9</v>
      </c>
      <c r="D73" s="3" t="s">
        <v>10</v>
      </c>
      <c r="E73" s="31">
        <v>34000</v>
      </c>
      <c r="F73" s="14" t="s">
        <v>125</v>
      </c>
      <c r="G73" s="5" t="s">
        <v>829</v>
      </c>
      <c r="H73" s="3" t="s">
        <v>263</v>
      </c>
      <c r="I73" s="5" t="s">
        <v>11</v>
      </c>
    </row>
    <row r="74" spans="1:9" x14ac:dyDescent="0.25">
      <c r="A74" s="28">
        <v>42954</v>
      </c>
      <c r="B74" s="3" t="s">
        <v>121</v>
      </c>
      <c r="C74" s="3" t="s">
        <v>9</v>
      </c>
      <c r="D74" s="3" t="s">
        <v>10</v>
      </c>
      <c r="E74" s="31">
        <v>15000</v>
      </c>
      <c r="F74" s="4" t="s">
        <v>125</v>
      </c>
      <c r="G74" s="5" t="s">
        <v>829</v>
      </c>
      <c r="H74" s="14" t="s">
        <v>134</v>
      </c>
      <c r="I74" s="5" t="s">
        <v>11</v>
      </c>
    </row>
    <row r="75" spans="1:9" x14ac:dyDescent="0.25">
      <c r="A75" s="28">
        <v>42954</v>
      </c>
      <c r="B75" s="3" t="s">
        <v>584</v>
      </c>
      <c r="C75" s="3" t="s">
        <v>9</v>
      </c>
      <c r="D75" s="3" t="s">
        <v>12</v>
      </c>
      <c r="E75" s="31">
        <v>4000</v>
      </c>
      <c r="F75" s="4" t="s">
        <v>13</v>
      </c>
      <c r="G75" s="5" t="s">
        <v>829</v>
      </c>
      <c r="H75" s="14" t="s">
        <v>430</v>
      </c>
      <c r="I75" s="5" t="s">
        <v>11</v>
      </c>
    </row>
    <row r="76" spans="1:9" x14ac:dyDescent="0.25">
      <c r="A76" s="28">
        <v>42954</v>
      </c>
      <c r="B76" s="3" t="s">
        <v>95</v>
      </c>
      <c r="C76" s="3" t="s">
        <v>9</v>
      </c>
      <c r="D76" s="3" t="s">
        <v>12</v>
      </c>
      <c r="E76" s="31">
        <v>10000</v>
      </c>
      <c r="F76" s="4" t="s">
        <v>13</v>
      </c>
      <c r="G76" s="5" t="s">
        <v>829</v>
      </c>
      <c r="H76" s="14" t="s">
        <v>431</v>
      </c>
      <c r="I76" s="5" t="s">
        <v>11</v>
      </c>
    </row>
    <row r="77" spans="1:9" x14ac:dyDescent="0.25">
      <c r="A77" s="28">
        <v>42954</v>
      </c>
      <c r="B77" s="14" t="s">
        <v>15</v>
      </c>
      <c r="C77" s="3" t="s">
        <v>9</v>
      </c>
      <c r="D77" s="3" t="s">
        <v>12</v>
      </c>
      <c r="E77" s="31">
        <v>16000</v>
      </c>
      <c r="F77" s="4" t="s">
        <v>16</v>
      </c>
      <c r="G77" s="5" t="s">
        <v>829</v>
      </c>
      <c r="H77" s="14" t="s">
        <v>373</v>
      </c>
      <c r="I77" s="5" t="s">
        <v>11</v>
      </c>
    </row>
    <row r="78" spans="1:9" x14ac:dyDescent="0.25">
      <c r="A78" s="2">
        <v>42954</v>
      </c>
      <c r="B78" s="14" t="s">
        <v>279</v>
      </c>
      <c r="C78" s="3" t="s">
        <v>9</v>
      </c>
      <c r="D78" s="3" t="s">
        <v>27</v>
      </c>
      <c r="E78" s="31">
        <v>10000</v>
      </c>
      <c r="F78" s="4" t="s">
        <v>316</v>
      </c>
      <c r="G78" s="5" t="s">
        <v>829</v>
      </c>
      <c r="H78" s="3" t="s">
        <v>322</v>
      </c>
      <c r="I78" s="5" t="s">
        <v>11</v>
      </c>
    </row>
    <row r="79" spans="1:9" x14ac:dyDescent="0.25">
      <c r="A79" s="2">
        <v>42954</v>
      </c>
      <c r="B79" s="14" t="s">
        <v>282</v>
      </c>
      <c r="C79" s="3" t="s">
        <v>21</v>
      </c>
      <c r="D79" s="3" t="s">
        <v>19</v>
      </c>
      <c r="E79" s="31">
        <v>100000</v>
      </c>
      <c r="F79" s="4" t="s">
        <v>316</v>
      </c>
      <c r="G79" s="5" t="s">
        <v>829</v>
      </c>
      <c r="H79" s="3" t="s">
        <v>320</v>
      </c>
      <c r="I79" s="5" t="s">
        <v>11</v>
      </c>
    </row>
    <row r="80" spans="1:9" x14ac:dyDescent="0.25">
      <c r="A80" s="2">
        <v>42954</v>
      </c>
      <c r="B80" s="14" t="s">
        <v>283</v>
      </c>
      <c r="C80" s="3" t="s">
        <v>9</v>
      </c>
      <c r="D80" s="3" t="s">
        <v>27</v>
      </c>
      <c r="E80" s="31">
        <v>50000</v>
      </c>
      <c r="F80" s="4" t="s">
        <v>316</v>
      </c>
      <c r="G80" s="5" t="s">
        <v>829</v>
      </c>
      <c r="H80" s="3" t="s">
        <v>321</v>
      </c>
      <c r="I80" s="5" t="s">
        <v>11</v>
      </c>
    </row>
    <row r="81" spans="1:9" x14ac:dyDescent="0.25">
      <c r="A81" s="2">
        <v>42954</v>
      </c>
      <c r="B81" s="3" t="s">
        <v>621</v>
      </c>
      <c r="C81" s="3" t="s">
        <v>443</v>
      </c>
      <c r="D81" s="3" t="s">
        <v>10</v>
      </c>
      <c r="E81" s="31">
        <v>80000</v>
      </c>
      <c r="F81" s="4" t="s">
        <v>422</v>
      </c>
      <c r="G81" s="5" t="s">
        <v>829</v>
      </c>
      <c r="H81" s="3" t="s">
        <v>537</v>
      </c>
      <c r="I81" s="5" t="s">
        <v>11</v>
      </c>
    </row>
    <row r="82" spans="1:9" x14ac:dyDescent="0.25">
      <c r="A82" s="2">
        <v>42954</v>
      </c>
      <c r="B82" s="3" t="s">
        <v>624</v>
      </c>
      <c r="C82" s="3" t="s">
        <v>443</v>
      </c>
      <c r="D82" s="3" t="s">
        <v>10</v>
      </c>
      <c r="E82" s="31">
        <v>80000</v>
      </c>
      <c r="F82" s="4" t="s">
        <v>422</v>
      </c>
      <c r="G82" s="5" t="s">
        <v>829</v>
      </c>
      <c r="H82" s="3" t="s">
        <v>539</v>
      </c>
      <c r="I82" s="5" t="s">
        <v>11</v>
      </c>
    </row>
    <row r="83" spans="1:9" x14ac:dyDescent="0.25">
      <c r="A83" s="2">
        <v>42954</v>
      </c>
      <c r="B83" s="3" t="s">
        <v>585</v>
      </c>
      <c r="C83" s="14" t="s">
        <v>139</v>
      </c>
      <c r="D83" s="3" t="s">
        <v>10</v>
      </c>
      <c r="E83" s="31">
        <v>20000</v>
      </c>
      <c r="F83" s="4" t="s">
        <v>422</v>
      </c>
      <c r="G83" s="5" t="s">
        <v>829</v>
      </c>
      <c r="H83" s="3" t="s">
        <v>540</v>
      </c>
      <c r="I83" s="5" t="s">
        <v>11</v>
      </c>
    </row>
    <row r="84" spans="1:9" x14ac:dyDescent="0.25">
      <c r="A84" s="2">
        <v>42954</v>
      </c>
      <c r="B84" s="3" t="s">
        <v>402</v>
      </c>
      <c r="C84" s="14" t="s">
        <v>9</v>
      </c>
      <c r="D84" s="3" t="s">
        <v>10</v>
      </c>
      <c r="E84" s="31">
        <v>120000</v>
      </c>
      <c r="F84" s="4" t="s">
        <v>422</v>
      </c>
      <c r="G84" s="5" t="s">
        <v>829</v>
      </c>
      <c r="H84" s="3" t="s">
        <v>231</v>
      </c>
      <c r="I84" s="5" t="s">
        <v>11</v>
      </c>
    </row>
    <row r="85" spans="1:9" x14ac:dyDescent="0.25">
      <c r="A85" s="2">
        <v>42954</v>
      </c>
      <c r="B85" s="3" t="s">
        <v>403</v>
      </c>
      <c r="C85" s="3" t="s">
        <v>9</v>
      </c>
      <c r="D85" s="3" t="s">
        <v>10</v>
      </c>
      <c r="E85" s="31">
        <v>120000</v>
      </c>
      <c r="F85" s="4" t="s">
        <v>422</v>
      </c>
      <c r="G85" s="5" t="s">
        <v>829</v>
      </c>
      <c r="H85" s="3" t="s">
        <v>536</v>
      </c>
      <c r="I85" s="5" t="s">
        <v>11</v>
      </c>
    </row>
    <row r="86" spans="1:9" x14ac:dyDescent="0.25">
      <c r="A86" s="2">
        <v>42954</v>
      </c>
      <c r="B86" s="3" t="s">
        <v>442</v>
      </c>
      <c r="C86" s="3" t="s">
        <v>9</v>
      </c>
      <c r="D86" s="3" t="s">
        <v>10</v>
      </c>
      <c r="E86" s="31">
        <v>10000</v>
      </c>
      <c r="F86" s="4" t="s">
        <v>450</v>
      </c>
      <c r="G86" s="3" t="s">
        <v>829</v>
      </c>
      <c r="H86" s="3" t="s">
        <v>471</v>
      </c>
      <c r="I86" s="5" t="s">
        <v>11</v>
      </c>
    </row>
    <row r="87" spans="1:9" x14ac:dyDescent="0.25">
      <c r="A87" s="2">
        <v>42954</v>
      </c>
      <c r="B87" s="3" t="s">
        <v>452</v>
      </c>
      <c r="C87" s="3" t="s">
        <v>443</v>
      </c>
      <c r="D87" s="3" t="s">
        <v>10</v>
      </c>
      <c r="E87" s="31">
        <v>80000</v>
      </c>
      <c r="F87" s="4" t="s">
        <v>450</v>
      </c>
      <c r="G87" s="5" t="s">
        <v>829</v>
      </c>
      <c r="H87" s="3" t="s">
        <v>396</v>
      </c>
      <c r="I87" s="5" t="s">
        <v>11</v>
      </c>
    </row>
    <row r="88" spans="1:9" x14ac:dyDescent="0.25">
      <c r="A88" s="2">
        <v>42954</v>
      </c>
      <c r="B88" s="3" t="s">
        <v>455</v>
      </c>
      <c r="C88" s="3" t="s">
        <v>625</v>
      </c>
      <c r="D88" s="3" t="s">
        <v>10</v>
      </c>
      <c r="E88" s="31">
        <v>250000</v>
      </c>
      <c r="F88" s="4" t="s">
        <v>450</v>
      </c>
      <c r="G88" s="3" t="s">
        <v>829</v>
      </c>
      <c r="H88" s="3" t="s">
        <v>469</v>
      </c>
      <c r="I88" s="5" t="s">
        <v>11</v>
      </c>
    </row>
    <row r="89" spans="1:9" x14ac:dyDescent="0.25">
      <c r="A89" s="29">
        <v>42955</v>
      </c>
      <c r="B89" s="25" t="s">
        <v>586</v>
      </c>
      <c r="C89" s="3" t="s">
        <v>21</v>
      </c>
      <c r="D89" s="5" t="s">
        <v>19</v>
      </c>
      <c r="E89" s="30">
        <v>30000</v>
      </c>
      <c r="F89" s="3" t="s">
        <v>20</v>
      </c>
      <c r="G89" s="5" t="s">
        <v>829</v>
      </c>
      <c r="H89" s="3" t="s">
        <v>363</v>
      </c>
      <c r="I89" s="5" t="s">
        <v>11</v>
      </c>
    </row>
    <row r="90" spans="1:9" x14ac:dyDescent="0.25">
      <c r="A90" s="29">
        <v>42955</v>
      </c>
      <c r="B90" s="25" t="s">
        <v>41</v>
      </c>
      <c r="C90" s="14" t="s">
        <v>24</v>
      </c>
      <c r="D90" s="5" t="s">
        <v>25</v>
      </c>
      <c r="E90" s="30">
        <v>14000</v>
      </c>
      <c r="F90" s="4" t="s">
        <v>20</v>
      </c>
      <c r="G90" s="5" t="s">
        <v>829</v>
      </c>
      <c r="H90" s="3" t="s">
        <v>152</v>
      </c>
      <c r="I90" s="5" t="s">
        <v>11</v>
      </c>
    </row>
    <row r="91" spans="1:9" x14ac:dyDescent="0.25">
      <c r="A91" s="29">
        <v>42955</v>
      </c>
      <c r="B91" s="25" t="s">
        <v>32</v>
      </c>
      <c r="C91" s="14" t="s">
        <v>139</v>
      </c>
      <c r="D91" s="5" t="s">
        <v>19</v>
      </c>
      <c r="E91" s="30">
        <v>400000</v>
      </c>
      <c r="F91" s="4" t="s">
        <v>20</v>
      </c>
      <c r="G91" s="5" t="s">
        <v>829</v>
      </c>
      <c r="H91" s="3" t="s">
        <v>153</v>
      </c>
      <c r="I91" s="5" t="s">
        <v>11</v>
      </c>
    </row>
    <row r="92" spans="1:9" x14ac:dyDescent="0.25">
      <c r="A92" s="29">
        <v>42955</v>
      </c>
      <c r="B92" s="25" t="s">
        <v>587</v>
      </c>
      <c r="C92" s="5" t="s">
        <v>142</v>
      </c>
      <c r="D92" s="5" t="s">
        <v>19</v>
      </c>
      <c r="E92" s="30">
        <v>250000</v>
      </c>
      <c r="F92" s="4" t="s">
        <v>20</v>
      </c>
      <c r="G92" s="5" t="s">
        <v>829</v>
      </c>
      <c r="H92" s="3" t="s">
        <v>154</v>
      </c>
      <c r="I92" s="5" t="s">
        <v>11</v>
      </c>
    </row>
    <row r="93" spans="1:9" x14ac:dyDescent="0.25">
      <c r="A93" s="29">
        <v>42955</v>
      </c>
      <c r="B93" s="25" t="s">
        <v>42</v>
      </c>
      <c r="C93" s="14" t="s">
        <v>142</v>
      </c>
      <c r="D93" s="5" t="s">
        <v>19</v>
      </c>
      <c r="E93" s="30">
        <v>147000</v>
      </c>
      <c r="F93" s="4" t="s">
        <v>20</v>
      </c>
      <c r="G93" s="5" t="s">
        <v>829</v>
      </c>
      <c r="H93" s="3" t="s">
        <v>155</v>
      </c>
      <c r="I93" s="5" t="s">
        <v>11</v>
      </c>
    </row>
    <row r="94" spans="1:9" x14ac:dyDescent="0.25">
      <c r="A94" s="29">
        <v>42955</v>
      </c>
      <c r="B94" s="25" t="s">
        <v>43</v>
      </c>
      <c r="C94" s="14" t="s">
        <v>204</v>
      </c>
      <c r="D94" s="5" t="s">
        <v>19</v>
      </c>
      <c r="E94" s="30">
        <v>3000000</v>
      </c>
      <c r="F94" s="4" t="s">
        <v>20</v>
      </c>
      <c r="G94" s="3" t="s">
        <v>829</v>
      </c>
      <c r="H94" s="3" t="s">
        <v>156</v>
      </c>
      <c r="I94" s="5" t="s">
        <v>11</v>
      </c>
    </row>
    <row r="95" spans="1:9" x14ac:dyDescent="0.25">
      <c r="A95" s="29">
        <v>42955</v>
      </c>
      <c r="B95" s="25" t="s">
        <v>36</v>
      </c>
      <c r="C95" s="14" t="s">
        <v>140</v>
      </c>
      <c r="D95" s="5" t="s">
        <v>19</v>
      </c>
      <c r="E95" s="30">
        <v>20000</v>
      </c>
      <c r="F95" s="4" t="s">
        <v>20</v>
      </c>
      <c r="G95" s="3" t="s">
        <v>829</v>
      </c>
      <c r="H95" s="3" t="s">
        <v>157</v>
      </c>
      <c r="I95" s="5" t="s">
        <v>11</v>
      </c>
    </row>
    <row r="96" spans="1:9" x14ac:dyDescent="0.25">
      <c r="A96" s="29">
        <v>42955</v>
      </c>
      <c r="B96" s="25" t="s">
        <v>44</v>
      </c>
      <c r="C96" s="14" t="s">
        <v>140</v>
      </c>
      <c r="D96" s="5" t="s">
        <v>19</v>
      </c>
      <c r="E96" s="30">
        <v>36000</v>
      </c>
      <c r="F96" s="4" t="s">
        <v>20</v>
      </c>
      <c r="G96" s="3" t="s">
        <v>829</v>
      </c>
      <c r="H96" s="3" t="s">
        <v>158</v>
      </c>
      <c r="I96" s="5" t="s">
        <v>11</v>
      </c>
    </row>
    <row r="97" spans="1:9" x14ac:dyDescent="0.25">
      <c r="A97" s="29">
        <v>42955</v>
      </c>
      <c r="B97" s="25" t="s">
        <v>45</v>
      </c>
      <c r="C97" s="3" t="s">
        <v>24</v>
      </c>
      <c r="D97" s="3" t="s">
        <v>10</v>
      </c>
      <c r="E97" s="30">
        <v>1600000</v>
      </c>
      <c r="F97" s="4" t="s">
        <v>20</v>
      </c>
      <c r="G97" s="5" t="s">
        <v>829</v>
      </c>
      <c r="H97" s="3" t="s">
        <v>148</v>
      </c>
      <c r="I97" s="5" t="s">
        <v>11</v>
      </c>
    </row>
    <row r="98" spans="1:9" x14ac:dyDescent="0.25">
      <c r="A98" s="28">
        <v>42955</v>
      </c>
      <c r="B98" s="3" t="s">
        <v>121</v>
      </c>
      <c r="C98" s="3" t="s">
        <v>9</v>
      </c>
      <c r="D98" s="3" t="s">
        <v>10</v>
      </c>
      <c r="E98" s="31">
        <v>15000</v>
      </c>
      <c r="F98" s="4" t="s">
        <v>125</v>
      </c>
      <c r="G98" s="5" t="s">
        <v>829</v>
      </c>
      <c r="H98" s="14" t="s">
        <v>134</v>
      </c>
      <c r="I98" s="5" t="s">
        <v>11</v>
      </c>
    </row>
    <row r="99" spans="1:9" x14ac:dyDescent="0.25">
      <c r="A99" s="28">
        <v>42955</v>
      </c>
      <c r="B99" s="3" t="s">
        <v>588</v>
      </c>
      <c r="C99" s="3" t="s">
        <v>9</v>
      </c>
      <c r="D99" s="3" t="s">
        <v>10</v>
      </c>
      <c r="E99" s="31">
        <v>7500</v>
      </c>
      <c r="F99" s="4" t="s">
        <v>125</v>
      </c>
      <c r="G99" s="5" t="s">
        <v>829</v>
      </c>
      <c r="H99" s="3" t="s">
        <v>263</v>
      </c>
      <c r="I99" s="5" t="s">
        <v>11</v>
      </c>
    </row>
    <row r="100" spans="1:9" x14ac:dyDescent="0.25">
      <c r="A100" s="28">
        <v>42955</v>
      </c>
      <c r="B100" s="3" t="s">
        <v>14</v>
      </c>
      <c r="C100" s="10" t="s">
        <v>443</v>
      </c>
      <c r="D100" s="3" t="s">
        <v>91</v>
      </c>
      <c r="E100" s="31">
        <v>80000</v>
      </c>
      <c r="F100" s="25" t="s">
        <v>13</v>
      </c>
      <c r="G100" s="5" t="s">
        <v>829</v>
      </c>
      <c r="H100" s="14" t="s">
        <v>432</v>
      </c>
      <c r="I100" s="5" t="s">
        <v>11</v>
      </c>
    </row>
    <row r="101" spans="1:9" x14ac:dyDescent="0.25">
      <c r="A101" s="28">
        <v>42955</v>
      </c>
      <c r="B101" s="3" t="s">
        <v>96</v>
      </c>
      <c r="C101" s="3" t="s">
        <v>9</v>
      </c>
      <c r="D101" s="3" t="s">
        <v>91</v>
      </c>
      <c r="E101" s="31">
        <v>2000</v>
      </c>
      <c r="F101" s="25" t="s">
        <v>13</v>
      </c>
      <c r="G101" s="5" t="s">
        <v>829</v>
      </c>
      <c r="H101" s="14" t="s">
        <v>433</v>
      </c>
      <c r="I101" s="5" t="s">
        <v>11</v>
      </c>
    </row>
    <row r="102" spans="1:9" x14ac:dyDescent="0.25">
      <c r="A102" s="28">
        <v>42955</v>
      </c>
      <c r="B102" s="3" t="s">
        <v>97</v>
      </c>
      <c r="C102" s="10" t="s">
        <v>443</v>
      </c>
      <c r="D102" s="3" t="s">
        <v>91</v>
      </c>
      <c r="E102" s="31">
        <v>2200000</v>
      </c>
      <c r="F102" s="25" t="s">
        <v>13</v>
      </c>
      <c r="G102" s="5" t="s">
        <v>829</v>
      </c>
      <c r="H102" s="14" t="s">
        <v>423</v>
      </c>
      <c r="I102" s="5" t="s">
        <v>11</v>
      </c>
    </row>
    <row r="103" spans="1:9" x14ac:dyDescent="0.25">
      <c r="A103" s="28">
        <v>42955</v>
      </c>
      <c r="B103" s="3" t="s">
        <v>98</v>
      </c>
      <c r="C103" s="3" t="s">
        <v>9</v>
      </c>
      <c r="D103" s="3" t="s">
        <v>91</v>
      </c>
      <c r="E103" s="31">
        <v>250000</v>
      </c>
      <c r="F103" s="25" t="s">
        <v>13</v>
      </c>
      <c r="G103" s="5" t="s">
        <v>829</v>
      </c>
      <c r="H103" s="14" t="s">
        <v>427</v>
      </c>
      <c r="I103" s="5" t="s">
        <v>11</v>
      </c>
    </row>
    <row r="104" spans="1:9" x14ac:dyDescent="0.25">
      <c r="A104" s="28">
        <v>42955</v>
      </c>
      <c r="B104" s="14" t="s">
        <v>15</v>
      </c>
      <c r="C104" s="3" t="s">
        <v>9</v>
      </c>
      <c r="D104" s="3" t="s">
        <v>12</v>
      </c>
      <c r="E104" s="31">
        <v>16000</v>
      </c>
      <c r="F104" s="4" t="s">
        <v>16</v>
      </c>
      <c r="G104" s="3" t="s">
        <v>829</v>
      </c>
      <c r="H104" s="5" t="s">
        <v>359</v>
      </c>
      <c r="I104" s="5" t="s">
        <v>11</v>
      </c>
    </row>
    <row r="105" spans="1:9" x14ac:dyDescent="0.25">
      <c r="A105" s="2">
        <v>42955</v>
      </c>
      <c r="B105" s="14" t="s">
        <v>279</v>
      </c>
      <c r="C105" s="3" t="s">
        <v>9</v>
      </c>
      <c r="D105" s="3" t="s">
        <v>27</v>
      </c>
      <c r="E105" s="31">
        <v>10000</v>
      </c>
      <c r="F105" s="4" t="s">
        <v>316</v>
      </c>
      <c r="G105" s="5" t="s">
        <v>829</v>
      </c>
      <c r="H105" s="3" t="s">
        <v>322</v>
      </c>
      <c r="I105" s="5" t="s">
        <v>11</v>
      </c>
    </row>
    <row r="106" spans="1:9" x14ac:dyDescent="0.25">
      <c r="A106" s="2">
        <v>42955</v>
      </c>
      <c r="B106" s="25" t="s">
        <v>542</v>
      </c>
      <c r="C106" s="3" t="s">
        <v>9</v>
      </c>
      <c r="D106" s="3" t="s">
        <v>10</v>
      </c>
      <c r="E106" s="31">
        <v>14000</v>
      </c>
      <c r="F106" s="4" t="s">
        <v>422</v>
      </c>
      <c r="G106" s="5" t="s">
        <v>829</v>
      </c>
      <c r="H106" s="3" t="s">
        <v>543</v>
      </c>
      <c r="I106" s="5" t="s">
        <v>11</v>
      </c>
    </row>
    <row r="107" spans="1:9" x14ac:dyDescent="0.25">
      <c r="A107" s="2">
        <v>42955</v>
      </c>
      <c r="B107" s="3" t="s">
        <v>438</v>
      </c>
      <c r="C107" s="3" t="s">
        <v>421</v>
      </c>
      <c r="D107" s="3" t="s">
        <v>10</v>
      </c>
      <c r="E107" s="31">
        <v>50000</v>
      </c>
      <c r="F107" s="4" t="s">
        <v>436</v>
      </c>
      <c r="G107" s="5" t="s">
        <v>829</v>
      </c>
      <c r="H107" s="3" t="s">
        <v>526</v>
      </c>
      <c r="I107" s="5" t="s">
        <v>11</v>
      </c>
    </row>
    <row r="108" spans="1:9" x14ac:dyDescent="0.25">
      <c r="A108" s="2">
        <v>42955</v>
      </c>
      <c r="B108" s="3" t="s">
        <v>442</v>
      </c>
      <c r="C108" s="3" t="s">
        <v>9</v>
      </c>
      <c r="D108" s="3" t="s">
        <v>10</v>
      </c>
      <c r="E108" s="31">
        <v>10000</v>
      </c>
      <c r="F108" s="4" t="s">
        <v>450</v>
      </c>
      <c r="G108" s="3" t="s">
        <v>829</v>
      </c>
      <c r="H108" s="3" t="s">
        <v>472</v>
      </c>
      <c r="I108" s="5" t="s">
        <v>11</v>
      </c>
    </row>
    <row r="109" spans="1:9" x14ac:dyDescent="0.25">
      <c r="A109" s="2">
        <v>42955</v>
      </c>
      <c r="B109" s="3" t="s">
        <v>452</v>
      </c>
      <c r="C109" s="3" t="s">
        <v>625</v>
      </c>
      <c r="D109" s="3" t="s">
        <v>10</v>
      </c>
      <c r="E109" s="31">
        <v>80000</v>
      </c>
      <c r="F109" s="4" t="s">
        <v>450</v>
      </c>
      <c r="G109" s="5" t="s">
        <v>829</v>
      </c>
      <c r="H109" s="3" t="s">
        <v>475</v>
      </c>
      <c r="I109" s="5" t="s">
        <v>11</v>
      </c>
    </row>
    <row r="110" spans="1:9" x14ac:dyDescent="0.25">
      <c r="A110" s="2">
        <v>42955</v>
      </c>
      <c r="B110" s="3" t="s">
        <v>455</v>
      </c>
      <c r="C110" s="3" t="s">
        <v>625</v>
      </c>
      <c r="D110" s="3" t="s">
        <v>10</v>
      </c>
      <c r="E110" s="31">
        <v>250000</v>
      </c>
      <c r="F110" s="4" t="s">
        <v>450</v>
      </c>
      <c r="G110" s="5" t="s">
        <v>829</v>
      </c>
      <c r="H110" s="3" t="s">
        <v>469</v>
      </c>
      <c r="I110" s="5" t="s">
        <v>11</v>
      </c>
    </row>
    <row r="111" spans="1:9" x14ac:dyDescent="0.25">
      <c r="A111" s="29">
        <v>42956</v>
      </c>
      <c r="B111" s="25" t="s">
        <v>46</v>
      </c>
      <c r="C111" s="3" t="s">
        <v>9</v>
      </c>
      <c r="D111" s="5" t="s">
        <v>10</v>
      </c>
      <c r="E111" s="30">
        <v>70000</v>
      </c>
      <c r="F111" s="4" t="s">
        <v>20</v>
      </c>
      <c r="G111" s="3" t="s">
        <v>829</v>
      </c>
      <c r="H111" s="3" t="s">
        <v>159</v>
      </c>
      <c r="I111" s="5" t="s">
        <v>11</v>
      </c>
    </row>
    <row r="112" spans="1:9" x14ac:dyDescent="0.25">
      <c r="A112" s="28">
        <v>42956</v>
      </c>
      <c r="B112" s="3" t="s">
        <v>121</v>
      </c>
      <c r="C112" s="3" t="s">
        <v>9</v>
      </c>
      <c r="D112" s="3" t="s">
        <v>10</v>
      </c>
      <c r="E112" s="31">
        <v>15000</v>
      </c>
      <c r="F112" s="4" t="s">
        <v>125</v>
      </c>
      <c r="G112" s="5" t="s">
        <v>829</v>
      </c>
      <c r="H112" s="14" t="s">
        <v>134</v>
      </c>
      <c r="I112" s="5" t="s">
        <v>11</v>
      </c>
    </row>
    <row r="113" spans="1:9" x14ac:dyDescent="0.25">
      <c r="A113" s="28">
        <v>42956</v>
      </c>
      <c r="B113" s="3" t="s">
        <v>99</v>
      </c>
      <c r="C113" s="3" t="s">
        <v>9</v>
      </c>
      <c r="D113" s="3" t="s">
        <v>12</v>
      </c>
      <c r="E113" s="31">
        <v>60000</v>
      </c>
      <c r="F113" s="25" t="s">
        <v>13</v>
      </c>
      <c r="G113" s="5" t="s">
        <v>829</v>
      </c>
      <c r="H113" s="14" t="s">
        <v>434</v>
      </c>
      <c r="I113" s="5" t="s">
        <v>11</v>
      </c>
    </row>
    <row r="114" spans="1:9" x14ac:dyDescent="0.25">
      <c r="A114" s="28">
        <v>42956</v>
      </c>
      <c r="B114" s="14" t="s">
        <v>15</v>
      </c>
      <c r="C114" s="3" t="s">
        <v>9</v>
      </c>
      <c r="D114" s="3" t="s">
        <v>12</v>
      </c>
      <c r="E114" s="31">
        <v>16000</v>
      </c>
      <c r="F114" s="4" t="s">
        <v>16</v>
      </c>
      <c r="G114" s="3" t="s">
        <v>829</v>
      </c>
      <c r="H114" s="5" t="s">
        <v>359</v>
      </c>
      <c r="I114" s="5" t="s">
        <v>11</v>
      </c>
    </row>
    <row r="115" spans="1:9" x14ac:dyDescent="0.25">
      <c r="A115" s="2">
        <v>42956</v>
      </c>
      <c r="B115" s="14" t="s">
        <v>279</v>
      </c>
      <c r="C115" s="3" t="s">
        <v>9</v>
      </c>
      <c r="D115" s="3" t="s">
        <v>27</v>
      </c>
      <c r="E115" s="31">
        <v>10000</v>
      </c>
      <c r="F115" s="4" t="s">
        <v>316</v>
      </c>
      <c r="G115" s="5" t="s">
        <v>829</v>
      </c>
      <c r="H115" s="3" t="s">
        <v>322</v>
      </c>
      <c r="I115" s="5" t="s">
        <v>11</v>
      </c>
    </row>
    <row r="116" spans="1:9" x14ac:dyDescent="0.25">
      <c r="A116" s="2">
        <v>42956</v>
      </c>
      <c r="B116" s="3" t="s">
        <v>404</v>
      </c>
      <c r="C116" s="14" t="s">
        <v>9</v>
      </c>
      <c r="D116" s="3" t="s">
        <v>10</v>
      </c>
      <c r="E116" s="31">
        <v>18000</v>
      </c>
      <c r="F116" s="4" t="s">
        <v>422</v>
      </c>
      <c r="G116" s="5" t="s">
        <v>829</v>
      </c>
      <c r="H116" s="3" t="s">
        <v>545</v>
      </c>
      <c r="I116" s="5" t="s">
        <v>11</v>
      </c>
    </row>
    <row r="117" spans="1:9" x14ac:dyDescent="0.25">
      <c r="A117" s="2">
        <v>42956</v>
      </c>
      <c r="B117" s="3" t="s">
        <v>589</v>
      </c>
      <c r="C117" s="3" t="s">
        <v>9</v>
      </c>
      <c r="D117" s="3" t="s">
        <v>10</v>
      </c>
      <c r="E117" s="31">
        <v>24000</v>
      </c>
      <c r="F117" s="4" t="s">
        <v>450</v>
      </c>
      <c r="G117" s="5" t="s">
        <v>829</v>
      </c>
      <c r="H117" s="3" t="s">
        <v>473</v>
      </c>
      <c r="I117" s="5" t="s">
        <v>11</v>
      </c>
    </row>
    <row r="118" spans="1:9" x14ac:dyDescent="0.25">
      <c r="A118" s="2">
        <v>42956</v>
      </c>
      <c r="B118" s="3" t="s">
        <v>477</v>
      </c>
      <c r="C118" s="3" t="s">
        <v>9</v>
      </c>
      <c r="D118" s="3" t="s">
        <v>10</v>
      </c>
      <c r="E118" s="31">
        <v>8000</v>
      </c>
      <c r="F118" s="4" t="s">
        <v>450</v>
      </c>
      <c r="G118" s="5" t="s">
        <v>829</v>
      </c>
      <c r="H118" s="3" t="s">
        <v>242</v>
      </c>
      <c r="I118" s="5" t="s">
        <v>11</v>
      </c>
    </row>
    <row r="119" spans="1:9" x14ac:dyDescent="0.25">
      <c r="A119" s="2">
        <v>42956</v>
      </c>
      <c r="B119" s="3" t="s">
        <v>452</v>
      </c>
      <c r="C119" s="3" t="s">
        <v>443</v>
      </c>
      <c r="D119" s="3" t="s">
        <v>10</v>
      </c>
      <c r="E119" s="31">
        <v>80000</v>
      </c>
      <c r="F119" s="4" t="s">
        <v>450</v>
      </c>
      <c r="G119" s="5" t="s">
        <v>829</v>
      </c>
      <c r="H119" s="3" t="s">
        <v>435</v>
      </c>
      <c r="I119" s="5" t="s">
        <v>11</v>
      </c>
    </row>
    <row r="120" spans="1:9" x14ac:dyDescent="0.25">
      <c r="A120" s="2">
        <v>42956</v>
      </c>
      <c r="B120" s="3" t="s">
        <v>455</v>
      </c>
      <c r="C120" s="3" t="s">
        <v>625</v>
      </c>
      <c r="D120" s="3" t="s">
        <v>10</v>
      </c>
      <c r="E120" s="31">
        <v>250000</v>
      </c>
      <c r="F120" s="4" t="s">
        <v>450</v>
      </c>
      <c r="G120" s="5" t="s">
        <v>829</v>
      </c>
      <c r="H120" s="3" t="s">
        <v>469</v>
      </c>
      <c r="I120" s="5" t="s">
        <v>11</v>
      </c>
    </row>
    <row r="121" spans="1:9" x14ac:dyDescent="0.25">
      <c r="A121" s="2">
        <v>42956</v>
      </c>
      <c r="B121" s="3" t="s">
        <v>444</v>
      </c>
      <c r="C121" s="3" t="s">
        <v>139</v>
      </c>
      <c r="D121" s="3" t="s">
        <v>10</v>
      </c>
      <c r="E121" s="31">
        <v>5000</v>
      </c>
      <c r="F121" s="4" t="s">
        <v>450</v>
      </c>
      <c r="G121" s="5" t="s">
        <v>829</v>
      </c>
      <c r="H121" s="3" t="s">
        <v>474</v>
      </c>
      <c r="I121" s="5" t="s">
        <v>11</v>
      </c>
    </row>
    <row r="122" spans="1:9" x14ac:dyDescent="0.25">
      <c r="A122" s="29">
        <v>42957</v>
      </c>
      <c r="B122" s="25" t="s">
        <v>47</v>
      </c>
      <c r="C122" s="14" t="s">
        <v>24</v>
      </c>
      <c r="D122" s="5" t="s">
        <v>25</v>
      </c>
      <c r="E122" s="30">
        <v>332000</v>
      </c>
      <c r="F122" s="5" t="s">
        <v>214</v>
      </c>
      <c r="G122" s="5" t="s">
        <v>829</v>
      </c>
      <c r="H122" s="3" t="s">
        <v>627</v>
      </c>
      <c r="I122" s="5" t="s">
        <v>11</v>
      </c>
    </row>
    <row r="123" spans="1:9" x14ac:dyDescent="0.25">
      <c r="A123" s="29">
        <v>42957</v>
      </c>
      <c r="B123" s="25" t="s">
        <v>41</v>
      </c>
      <c r="C123" s="14" t="s">
        <v>24</v>
      </c>
      <c r="D123" s="3" t="s">
        <v>25</v>
      </c>
      <c r="E123" s="30">
        <v>14000</v>
      </c>
      <c r="F123" s="5" t="s">
        <v>20</v>
      </c>
      <c r="G123" s="5" t="s">
        <v>829</v>
      </c>
      <c r="H123" s="3" t="s">
        <v>160</v>
      </c>
      <c r="I123" s="5" t="s">
        <v>11</v>
      </c>
    </row>
    <row r="124" spans="1:9" x14ac:dyDescent="0.25">
      <c r="A124" s="29">
        <v>42957</v>
      </c>
      <c r="B124" s="25" t="s">
        <v>48</v>
      </c>
      <c r="C124" s="3" t="s">
        <v>140</v>
      </c>
      <c r="D124" s="3" t="s">
        <v>19</v>
      </c>
      <c r="E124" s="30">
        <v>34000</v>
      </c>
      <c r="F124" s="3" t="s">
        <v>20</v>
      </c>
      <c r="G124" s="5" t="s">
        <v>829</v>
      </c>
      <c r="H124" s="3" t="s">
        <v>161</v>
      </c>
      <c r="I124" s="5" t="s">
        <v>11</v>
      </c>
    </row>
    <row r="125" spans="1:9" x14ac:dyDescent="0.25">
      <c r="A125" s="28">
        <v>42957</v>
      </c>
      <c r="B125" s="14" t="s">
        <v>121</v>
      </c>
      <c r="C125" s="3" t="s">
        <v>9</v>
      </c>
      <c r="D125" s="3" t="s">
        <v>10</v>
      </c>
      <c r="E125" s="31">
        <v>15000</v>
      </c>
      <c r="F125" s="4" t="s">
        <v>125</v>
      </c>
      <c r="G125" s="5" t="s">
        <v>829</v>
      </c>
      <c r="H125" s="14" t="s">
        <v>134</v>
      </c>
      <c r="I125" s="5" t="s">
        <v>11</v>
      </c>
    </row>
    <row r="126" spans="1:9" x14ac:dyDescent="0.25">
      <c r="A126" s="28">
        <v>42957</v>
      </c>
      <c r="B126" s="14" t="s">
        <v>15</v>
      </c>
      <c r="C126" s="3" t="s">
        <v>9</v>
      </c>
      <c r="D126" s="3" t="s">
        <v>12</v>
      </c>
      <c r="E126" s="31">
        <v>16000</v>
      </c>
      <c r="F126" s="4" t="s">
        <v>16</v>
      </c>
      <c r="G126" s="5" t="s">
        <v>829</v>
      </c>
      <c r="H126" s="5" t="s">
        <v>359</v>
      </c>
      <c r="I126" s="5" t="s">
        <v>11</v>
      </c>
    </row>
    <row r="127" spans="1:9" x14ac:dyDescent="0.25">
      <c r="A127" s="28">
        <v>42957</v>
      </c>
      <c r="B127" s="14" t="s">
        <v>112</v>
      </c>
      <c r="C127" s="3" t="s">
        <v>9</v>
      </c>
      <c r="D127" s="3" t="s">
        <v>12</v>
      </c>
      <c r="E127" s="31">
        <v>70000</v>
      </c>
      <c r="F127" s="4" t="s">
        <v>16</v>
      </c>
      <c r="G127" s="3" t="s">
        <v>829</v>
      </c>
      <c r="H127" s="3" t="s">
        <v>360</v>
      </c>
      <c r="I127" s="5" t="s">
        <v>11</v>
      </c>
    </row>
    <row r="128" spans="1:9" x14ac:dyDescent="0.25">
      <c r="A128" s="28">
        <v>42957</v>
      </c>
      <c r="B128" s="3" t="s">
        <v>17</v>
      </c>
      <c r="C128" s="14" t="s">
        <v>9</v>
      </c>
      <c r="D128" s="3" t="s">
        <v>12</v>
      </c>
      <c r="E128" s="3">
        <v>30000</v>
      </c>
      <c r="F128" s="3" t="s">
        <v>18</v>
      </c>
      <c r="G128" s="5" t="s">
        <v>829</v>
      </c>
      <c r="H128" s="3" t="s">
        <v>250</v>
      </c>
      <c r="I128" s="5" t="s">
        <v>11</v>
      </c>
    </row>
    <row r="129" spans="1:9" x14ac:dyDescent="0.25">
      <c r="A129" s="29">
        <v>42957</v>
      </c>
      <c r="B129" s="16" t="s">
        <v>626</v>
      </c>
      <c r="C129" s="3" t="s">
        <v>9</v>
      </c>
      <c r="D129" s="3" t="s">
        <v>10</v>
      </c>
      <c r="E129" s="31">
        <v>20000</v>
      </c>
      <c r="F129" s="3" t="s">
        <v>214</v>
      </c>
      <c r="G129" s="5" t="s">
        <v>829</v>
      </c>
      <c r="H129" s="3" t="s">
        <v>275</v>
      </c>
      <c r="I129" s="5" t="s">
        <v>11</v>
      </c>
    </row>
    <row r="130" spans="1:9" x14ac:dyDescent="0.25">
      <c r="A130" s="2">
        <v>42957</v>
      </c>
      <c r="B130" s="14" t="s">
        <v>279</v>
      </c>
      <c r="C130" s="3" t="s">
        <v>9</v>
      </c>
      <c r="D130" s="3" t="s">
        <v>27</v>
      </c>
      <c r="E130" s="31">
        <v>10000</v>
      </c>
      <c r="F130" s="4" t="s">
        <v>316</v>
      </c>
      <c r="G130" s="5" t="s">
        <v>829</v>
      </c>
      <c r="H130" s="3" t="s">
        <v>322</v>
      </c>
      <c r="I130" s="5" t="s">
        <v>11</v>
      </c>
    </row>
    <row r="131" spans="1:9" x14ac:dyDescent="0.25">
      <c r="A131" s="29">
        <v>42957</v>
      </c>
      <c r="B131" s="25" t="s">
        <v>544</v>
      </c>
      <c r="C131" s="14" t="s">
        <v>9</v>
      </c>
      <c r="D131" s="3" t="s">
        <v>10</v>
      </c>
      <c r="E131" s="31">
        <v>18000</v>
      </c>
      <c r="F131" s="4" t="s">
        <v>422</v>
      </c>
      <c r="G131" s="5" t="s">
        <v>829</v>
      </c>
      <c r="H131" s="3" t="s">
        <v>546</v>
      </c>
      <c r="I131" s="5" t="s">
        <v>11</v>
      </c>
    </row>
    <row r="132" spans="1:9" x14ac:dyDescent="0.25">
      <c r="A132" s="2">
        <v>42957</v>
      </c>
      <c r="B132" s="3" t="s">
        <v>602</v>
      </c>
      <c r="C132" s="3" t="s">
        <v>9</v>
      </c>
      <c r="D132" s="3" t="s">
        <v>10</v>
      </c>
      <c r="E132" s="31">
        <v>19500</v>
      </c>
      <c r="F132" s="4" t="s">
        <v>436</v>
      </c>
      <c r="G132" s="5" t="s">
        <v>829</v>
      </c>
      <c r="H132" s="3" t="s">
        <v>481</v>
      </c>
      <c r="I132" s="5" t="s">
        <v>11</v>
      </c>
    </row>
    <row r="133" spans="1:9" x14ac:dyDescent="0.25">
      <c r="A133" s="2">
        <v>42957</v>
      </c>
      <c r="B133" s="3" t="s">
        <v>442</v>
      </c>
      <c r="C133" s="3" t="s">
        <v>9</v>
      </c>
      <c r="D133" s="3" t="s">
        <v>10</v>
      </c>
      <c r="E133" s="31">
        <v>10000</v>
      </c>
      <c r="F133" s="4" t="s">
        <v>450</v>
      </c>
      <c r="G133" s="5" t="s">
        <v>829</v>
      </c>
      <c r="H133" s="3" t="s">
        <v>476</v>
      </c>
      <c r="I133" s="5" t="s">
        <v>11</v>
      </c>
    </row>
    <row r="134" spans="1:9" x14ac:dyDescent="0.25">
      <c r="A134" s="2">
        <v>42957</v>
      </c>
      <c r="B134" s="3" t="s">
        <v>452</v>
      </c>
      <c r="C134" s="3" t="s">
        <v>443</v>
      </c>
      <c r="D134" s="3" t="s">
        <v>10</v>
      </c>
      <c r="E134" s="31">
        <v>80000</v>
      </c>
      <c r="F134" s="4" t="s">
        <v>450</v>
      </c>
      <c r="G134" s="3" t="s">
        <v>829</v>
      </c>
      <c r="H134" s="3" t="s">
        <v>478</v>
      </c>
      <c r="I134" s="5" t="s">
        <v>11</v>
      </c>
    </row>
    <row r="135" spans="1:9" x14ac:dyDescent="0.25">
      <c r="A135" s="2">
        <v>42957</v>
      </c>
      <c r="B135" s="3" t="s">
        <v>455</v>
      </c>
      <c r="C135" s="3" t="s">
        <v>625</v>
      </c>
      <c r="D135" s="3" t="s">
        <v>10</v>
      </c>
      <c r="E135" s="31">
        <v>250000</v>
      </c>
      <c r="F135" s="4" t="s">
        <v>450</v>
      </c>
      <c r="G135" s="3" t="s">
        <v>829</v>
      </c>
      <c r="H135" s="3" t="s">
        <v>469</v>
      </c>
      <c r="I135" s="5" t="s">
        <v>11</v>
      </c>
    </row>
    <row r="136" spans="1:9" x14ac:dyDescent="0.25">
      <c r="A136" s="2">
        <v>42957</v>
      </c>
      <c r="B136" s="3" t="s">
        <v>444</v>
      </c>
      <c r="C136" s="3" t="s">
        <v>139</v>
      </c>
      <c r="D136" s="3" t="s">
        <v>10</v>
      </c>
      <c r="E136" s="31">
        <v>5000</v>
      </c>
      <c r="F136" s="4" t="s">
        <v>450</v>
      </c>
      <c r="G136" s="3" t="s">
        <v>829</v>
      </c>
      <c r="H136" s="3" t="s">
        <v>474</v>
      </c>
      <c r="I136" s="5" t="s">
        <v>11</v>
      </c>
    </row>
    <row r="137" spans="1:9" x14ac:dyDescent="0.25">
      <c r="A137" s="29">
        <v>42958</v>
      </c>
      <c r="B137" s="25" t="s">
        <v>49</v>
      </c>
      <c r="C137" s="3" t="s">
        <v>205</v>
      </c>
      <c r="D137" s="3" t="s">
        <v>19</v>
      </c>
      <c r="E137" s="30">
        <v>109590</v>
      </c>
      <c r="F137" s="14" t="s">
        <v>20</v>
      </c>
      <c r="G137" s="5" t="s">
        <v>829</v>
      </c>
      <c r="H137" s="3" t="s">
        <v>162</v>
      </c>
      <c r="I137" s="5" t="s">
        <v>11</v>
      </c>
    </row>
    <row r="138" spans="1:9" x14ac:dyDescent="0.25">
      <c r="A138" s="29">
        <v>42958</v>
      </c>
      <c r="B138" s="25" t="s">
        <v>50</v>
      </c>
      <c r="C138" s="14" t="s">
        <v>140</v>
      </c>
      <c r="D138" s="14" t="s">
        <v>19</v>
      </c>
      <c r="E138" s="30">
        <v>34000</v>
      </c>
      <c r="F138" s="14" t="s">
        <v>20</v>
      </c>
      <c r="G138" s="5" t="s">
        <v>829</v>
      </c>
      <c r="H138" s="3" t="s">
        <v>226</v>
      </c>
      <c r="I138" s="5" t="s">
        <v>11</v>
      </c>
    </row>
    <row r="139" spans="1:9" x14ac:dyDescent="0.25">
      <c r="A139" s="28">
        <v>42958</v>
      </c>
      <c r="B139" s="3" t="s">
        <v>121</v>
      </c>
      <c r="C139" s="3" t="s">
        <v>9</v>
      </c>
      <c r="D139" s="3" t="s">
        <v>10</v>
      </c>
      <c r="E139" s="31">
        <v>15000</v>
      </c>
      <c r="F139" s="3" t="s">
        <v>125</v>
      </c>
      <c r="G139" s="5" t="s">
        <v>829</v>
      </c>
      <c r="H139" s="14" t="s">
        <v>134</v>
      </c>
      <c r="I139" s="5" t="s">
        <v>11</v>
      </c>
    </row>
    <row r="140" spans="1:9" x14ac:dyDescent="0.25">
      <c r="A140" s="28">
        <v>42958</v>
      </c>
      <c r="B140" s="3" t="s">
        <v>269</v>
      </c>
      <c r="C140" s="3" t="s">
        <v>9</v>
      </c>
      <c r="D140" s="3" t="s">
        <v>10</v>
      </c>
      <c r="E140" s="31">
        <v>17500</v>
      </c>
      <c r="F140" s="4" t="s">
        <v>125</v>
      </c>
      <c r="G140" s="5" t="s">
        <v>829</v>
      </c>
      <c r="H140" s="14" t="s">
        <v>265</v>
      </c>
      <c r="I140" s="5" t="s">
        <v>11</v>
      </c>
    </row>
    <row r="141" spans="1:9" x14ac:dyDescent="0.25">
      <c r="A141" s="28">
        <v>42958</v>
      </c>
      <c r="B141" s="3" t="s">
        <v>122</v>
      </c>
      <c r="C141" s="3" t="s">
        <v>21</v>
      </c>
      <c r="D141" s="3" t="s">
        <v>19</v>
      </c>
      <c r="E141" s="31">
        <v>1200000</v>
      </c>
      <c r="F141" s="4" t="s">
        <v>125</v>
      </c>
      <c r="G141" s="5" t="s">
        <v>829</v>
      </c>
      <c r="H141" s="14" t="s">
        <v>264</v>
      </c>
      <c r="I141" s="5" t="s">
        <v>11</v>
      </c>
    </row>
    <row r="142" spans="1:9" x14ac:dyDescent="0.25">
      <c r="A142" s="28">
        <v>42958</v>
      </c>
      <c r="B142" s="3" t="s">
        <v>270</v>
      </c>
      <c r="C142" s="3" t="s">
        <v>9</v>
      </c>
      <c r="D142" s="3" t="s">
        <v>10</v>
      </c>
      <c r="E142" s="31">
        <v>16000</v>
      </c>
      <c r="F142" s="4" t="s">
        <v>125</v>
      </c>
      <c r="G142" s="5" t="s">
        <v>829</v>
      </c>
      <c r="H142" s="14" t="s">
        <v>136</v>
      </c>
      <c r="I142" s="5" t="s">
        <v>11</v>
      </c>
    </row>
    <row r="143" spans="1:9" x14ac:dyDescent="0.25">
      <c r="A143" s="28">
        <v>42958</v>
      </c>
      <c r="B143" s="3" t="s">
        <v>33</v>
      </c>
      <c r="C143" s="3" t="s">
        <v>9</v>
      </c>
      <c r="D143" s="3" t="s">
        <v>12</v>
      </c>
      <c r="E143" s="31">
        <v>13000</v>
      </c>
      <c r="F143" s="25" t="s">
        <v>13</v>
      </c>
      <c r="G143" s="5" t="s">
        <v>829</v>
      </c>
      <c r="H143" s="14" t="s">
        <v>136</v>
      </c>
      <c r="I143" s="5" t="s">
        <v>11</v>
      </c>
    </row>
    <row r="144" spans="1:9" x14ac:dyDescent="0.25">
      <c r="A144" s="28">
        <v>42958</v>
      </c>
      <c r="B144" s="14" t="s">
        <v>15</v>
      </c>
      <c r="C144" s="3" t="s">
        <v>9</v>
      </c>
      <c r="D144" s="3" t="s">
        <v>12</v>
      </c>
      <c r="E144" s="31">
        <v>16000</v>
      </c>
      <c r="F144" s="4" t="s">
        <v>16</v>
      </c>
      <c r="G144" s="3" t="s">
        <v>829</v>
      </c>
      <c r="H144" s="5" t="s">
        <v>359</v>
      </c>
      <c r="I144" s="5" t="s">
        <v>11</v>
      </c>
    </row>
    <row r="145" spans="1:9" x14ac:dyDescent="0.25">
      <c r="A145" s="28">
        <v>42958</v>
      </c>
      <c r="B145" s="16" t="s">
        <v>681</v>
      </c>
      <c r="C145" s="3" t="s">
        <v>9</v>
      </c>
      <c r="D145" s="3" t="s">
        <v>12</v>
      </c>
      <c r="E145" s="31">
        <v>6000</v>
      </c>
      <c r="F145" s="4" t="s">
        <v>16</v>
      </c>
      <c r="G145" s="3" t="s">
        <v>829</v>
      </c>
      <c r="H145" s="3" t="s">
        <v>493</v>
      </c>
      <c r="I145" s="5" t="s">
        <v>11</v>
      </c>
    </row>
    <row r="146" spans="1:9" x14ac:dyDescent="0.25">
      <c r="A146" s="28">
        <v>42958</v>
      </c>
      <c r="B146" s="3" t="s">
        <v>115</v>
      </c>
      <c r="C146" s="3" t="s">
        <v>9</v>
      </c>
      <c r="D146" s="3" t="s">
        <v>12</v>
      </c>
      <c r="E146" s="3">
        <v>20000</v>
      </c>
      <c r="F146" s="4" t="s">
        <v>18</v>
      </c>
      <c r="G146" s="5" t="s">
        <v>829</v>
      </c>
      <c r="H146" s="3" t="s">
        <v>249</v>
      </c>
      <c r="I146" s="5" t="s">
        <v>11</v>
      </c>
    </row>
    <row r="147" spans="1:9" x14ac:dyDescent="0.25">
      <c r="A147" s="28">
        <v>42958</v>
      </c>
      <c r="B147" s="3" t="s">
        <v>17</v>
      </c>
      <c r="C147" s="3" t="s">
        <v>9</v>
      </c>
      <c r="D147" s="3" t="s">
        <v>12</v>
      </c>
      <c r="E147" s="3">
        <v>30000</v>
      </c>
      <c r="F147" s="4" t="s">
        <v>18</v>
      </c>
      <c r="G147" s="5" t="s">
        <v>829</v>
      </c>
      <c r="H147" s="3" t="s">
        <v>144</v>
      </c>
      <c r="I147" s="5" t="s">
        <v>11</v>
      </c>
    </row>
    <row r="148" spans="1:9" x14ac:dyDescent="0.25">
      <c r="A148" s="2">
        <v>42958</v>
      </c>
      <c r="B148" s="16" t="s">
        <v>628</v>
      </c>
      <c r="C148" s="3" t="s">
        <v>9</v>
      </c>
      <c r="D148" s="3" t="s">
        <v>10</v>
      </c>
      <c r="E148" s="31">
        <v>10000</v>
      </c>
      <c r="F148" s="4" t="s">
        <v>214</v>
      </c>
      <c r="G148" s="5" t="s">
        <v>829</v>
      </c>
      <c r="H148" t="s">
        <v>630</v>
      </c>
      <c r="I148" s="5" t="s">
        <v>11</v>
      </c>
    </row>
    <row r="149" spans="1:9" x14ac:dyDescent="0.25">
      <c r="A149" s="2">
        <v>42958</v>
      </c>
      <c r="B149" s="16" t="s">
        <v>629</v>
      </c>
      <c r="C149" s="3" t="s">
        <v>24</v>
      </c>
      <c r="D149" s="3" t="s">
        <v>10</v>
      </c>
      <c r="E149" s="17">
        <v>2500228</v>
      </c>
      <c r="F149" s="4" t="s">
        <v>214</v>
      </c>
      <c r="G149" s="5" t="s">
        <v>829</v>
      </c>
      <c r="H149" t="s">
        <v>631</v>
      </c>
      <c r="I149" s="5" t="s">
        <v>11</v>
      </c>
    </row>
    <row r="150" spans="1:9" x14ac:dyDescent="0.25">
      <c r="A150" s="2">
        <v>42958</v>
      </c>
      <c r="B150" s="14" t="s">
        <v>280</v>
      </c>
      <c r="C150" s="3" t="s">
        <v>9</v>
      </c>
      <c r="D150" s="3" t="s">
        <v>27</v>
      </c>
      <c r="E150" s="31">
        <v>10000</v>
      </c>
      <c r="F150" s="4" t="s">
        <v>316</v>
      </c>
      <c r="G150" s="5" t="s">
        <v>829</v>
      </c>
      <c r="H150" s="3" t="s">
        <v>322</v>
      </c>
      <c r="I150" s="5" t="s">
        <v>11</v>
      </c>
    </row>
    <row r="151" spans="1:9" x14ac:dyDescent="0.25">
      <c r="A151" s="2">
        <v>42958</v>
      </c>
      <c r="B151" s="3" t="s">
        <v>603</v>
      </c>
      <c r="C151" s="3" t="s">
        <v>9</v>
      </c>
      <c r="D151" s="3" t="s">
        <v>10</v>
      </c>
      <c r="E151" s="31">
        <v>54000</v>
      </c>
      <c r="F151" s="4" t="s">
        <v>436</v>
      </c>
      <c r="G151" s="5" t="s">
        <v>829</v>
      </c>
      <c r="H151" s="3" t="s">
        <v>527</v>
      </c>
      <c r="I151" s="5" t="s">
        <v>11</v>
      </c>
    </row>
    <row r="152" spans="1:9" x14ac:dyDescent="0.25">
      <c r="A152" s="2">
        <v>42958</v>
      </c>
      <c r="B152" s="3" t="s">
        <v>442</v>
      </c>
      <c r="C152" s="3" t="s">
        <v>9</v>
      </c>
      <c r="D152" s="3" t="s">
        <v>10</v>
      </c>
      <c r="E152" s="31">
        <v>10000</v>
      </c>
      <c r="F152" s="4" t="s">
        <v>450</v>
      </c>
      <c r="G152" s="5" t="s">
        <v>829</v>
      </c>
      <c r="H152" s="3" t="s">
        <v>479</v>
      </c>
      <c r="I152" s="5" t="s">
        <v>11</v>
      </c>
    </row>
    <row r="153" spans="1:9" x14ac:dyDescent="0.25">
      <c r="A153" s="2">
        <v>42958</v>
      </c>
      <c r="B153" s="3" t="s">
        <v>787</v>
      </c>
      <c r="C153" s="3" t="s">
        <v>139</v>
      </c>
      <c r="D153" s="3" t="s">
        <v>10</v>
      </c>
      <c r="E153" s="31">
        <v>14000</v>
      </c>
      <c r="F153" s="4" t="s">
        <v>450</v>
      </c>
      <c r="G153" s="5" t="s">
        <v>829</v>
      </c>
      <c r="H153" s="3" t="s">
        <v>786</v>
      </c>
      <c r="I153" s="5" t="s">
        <v>11</v>
      </c>
    </row>
    <row r="154" spans="1:9" x14ac:dyDescent="0.25">
      <c r="A154" s="2">
        <v>42958</v>
      </c>
      <c r="B154" s="3" t="s">
        <v>452</v>
      </c>
      <c r="C154" s="3" t="s">
        <v>625</v>
      </c>
      <c r="D154" s="3" t="s">
        <v>10</v>
      </c>
      <c r="E154" s="31">
        <v>80000</v>
      </c>
      <c r="F154" s="4" t="s">
        <v>450</v>
      </c>
      <c r="G154" s="3" t="s">
        <v>829</v>
      </c>
      <c r="H154" s="3" t="s">
        <v>480</v>
      </c>
      <c r="I154" s="5" t="s">
        <v>11</v>
      </c>
    </row>
    <row r="155" spans="1:9" x14ac:dyDescent="0.25">
      <c r="A155" s="2">
        <v>42958</v>
      </c>
      <c r="B155" s="3" t="s">
        <v>455</v>
      </c>
      <c r="C155" s="3" t="s">
        <v>625</v>
      </c>
      <c r="D155" s="3" t="s">
        <v>10</v>
      </c>
      <c r="E155" s="31">
        <v>250000</v>
      </c>
      <c r="F155" s="4" t="s">
        <v>450</v>
      </c>
      <c r="G155" s="3" t="s">
        <v>829</v>
      </c>
      <c r="H155" s="3" t="s">
        <v>469</v>
      </c>
      <c r="I155" s="5" t="s">
        <v>11</v>
      </c>
    </row>
    <row r="156" spans="1:9" x14ac:dyDescent="0.25">
      <c r="A156" s="2">
        <v>42959</v>
      </c>
      <c r="B156" s="14" t="s">
        <v>284</v>
      </c>
      <c r="C156" s="3" t="s">
        <v>217</v>
      </c>
      <c r="D156" s="3" t="s">
        <v>27</v>
      </c>
      <c r="E156" s="31">
        <v>100000</v>
      </c>
      <c r="F156" s="4" t="s">
        <v>316</v>
      </c>
      <c r="G156" s="5" t="s">
        <v>829</v>
      </c>
      <c r="H156" s="3" t="s">
        <v>334</v>
      </c>
      <c r="I156" s="5" t="s">
        <v>11</v>
      </c>
    </row>
    <row r="157" spans="1:9" x14ac:dyDescent="0.25">
      <c r="A157" s="2">
        <v>42959</v>
      </c>
      <c r="B157" s="14" t="s">
        <v>285</v>
      </c>
      <c r="C157" s="3" t="s">
        <v>217</v>
      </c>
      <c r="D157" s="3" t="s">
        <v>27</v>
      </c>
      <c r="E157" s="31">
        <v>100000</v>
      </c>
      <c r="F157" s="4" t="s">
        <v>316</v>
      </c>
      <c r="G157" s="5" t="s">
        <v>829</v>
      </c>
      <c r="H157" s="3" t="s">
        <v>333</v>
      </c>
      <c r="I157" s="5" t="s">
        <v>11</v>
      </c>
    </row>
    <row r="158" spans="1:9" x14ac:dyDescent="0.25">
      <c r="A158" s="2">
        <v>42959</v>
      </c>
      <c r="B158" s="14" t="s">
        <v>286</v>
      </c>
      <c r="C158" s="3" t="s">
        <v>217</v>
      </c>
      <c r="D158" s="3" t="s">
        <v>27</v>
      </c>
      <c r="E158" s="31">
        <v>100000</v>
      </c>
      <c r="F158" s="4" t="s">
        <v>316</v>
      </c>
      <c r="G158" s="5" t="s">
        <v>829</v>
      </c>
      <c r="H158" s="3" t="s">
        <v>332</v>
      </c>
      <c r="I158" s="5" t="s">
        <v>11</v>
      </c>
    </row>
    <row r="159" spans="1:9" x14ac:dyDescent="0.25">
      <c r="A159" s="2">
        <v>42959</v>
      </c>
      <c r="B159" s="14" t="s">
        <v>287</v>
      </c>
      <c r="C159" s="3" t="s">
        <v>217</v>
      </c>
      <c r="D159" s="3" t="s">
        <v>27</v>
      </c>
      <c r="E159" s="31">
        <v>100000</v>
      </c>
      <c r="F159" s="4" t="s">
        <v>316</v>
      </c>
      <c r="G159" s="5" t="s">
        <v>829</v>
      </c>
      <c r="H159" s="3" t="s">
        <v>331</v>
      </c>
      <c r="I159" s="5" t="s">
        <v>11</v>
      </c>
    </row>
    <row r="160" spans="1:9" x14ac:dyDescent="0.25">
      <c r="A160" s="2">
        <v>42959</v>
      </c>
      <c r="B160" s="14" t="s">
        <v>288</v>
      </c>
      <c r="C160" s="3" t="s">
        <v>217</v>
      </c>
      <c r="D160" s="3" t="s">
        <v>27</v>
      </c>
      <c r="E160" s="31">
        <v>100000</v>
      </c>
      <c r="F160" s="4" t="s">
        <v>316</v>
      </c>
      <c r="G160" s="5" t="s">
        <v>829</v>
      </c>
      <c r="H160" s="3" t="s">
        <v>330</v>
      </c>
      <c r="I160" s="5" t="s">
        <v>11</v>
      </c>
    </row>
    <row r="161" spans="1:9" x14ac:dyDescent="0.25">
      <c r="A161" s="2">
        <v>42959</v>
      </c>
      <c r="B161" s="14" t="s">
        <v>289</v>
      </c>
      <c r="C161" s="3" t="s">
        <v>217</v>
      </c>
      <c r="D161" s="3" t="s">
        <v>27</v>
      </c>
      <c r="E161" s="31">
        <v>100000</v>
      </c>
      <c r="F161" s="4" t="s">
        <v>316</v>
      </c>
      <c r="G161" s="5" t="s">
        <v>829</v>
      </c>
      <c r="H161" s="3" t="s">
        <v>329</v>
      </c>
      <c r="I161" s="5" t="s">
        <v>11</v>
      </c>
    </row>
    <row r="162" spans="1:9" x14ac:dyDescent="0.25">
      <c r="A162" s="2">
        <v>42959</v>
      </c>
      <c r="B162" s="14" t="s">
        <v>290</v>
      </c>
      <c r="C162" s="3" t="s">
        <v>217</v>
      </c>
      <c r="D162" s="3" t="s">
        <v>27</v>
      </c>
      <c r="E162" s="31">
        <v>100000</v>
      </c>
      <c r="F162" s="4" t="s">
        <v>316</v>
      </c>
      <c r="G162" s="5" t="s">
        <v>829</v>
      </c>
      <c r="H162" s="3" t="s">
        <v>328</v>
      </c>
      <c r="I162" s="5" t="s">
        <v>11</v>
      </c>
    </row>
    <row r="163" spans="1:9" x14ac:dyDescent="0.25">
      <c r="A163" s="2">
        <v>42959</v>
      </c>
      <c r="B163" s="3" t="s">
        <v>442</v>
      </c>
      <c r="C163" s="3" t="s">
        <v>9</v>
      </c>
      <c r="D163" s="3" t="s">
        <v>10</v>
      </c>
      <c r="E163" s="31">
        <v>10000</v>
      </c>
      <c r="F163" s="4" t="s">
        <v>450</v>
      </c>
      <c r="G163" s="5" t="s">
        <v>829</v>
      </c>
      <c r="H163" s="3" t="s">
        <v>481</v>
      </c>
      <c r="I163" s="5" t="s">
        <v>11</v>
      </c>
    </row>
    <row r="164" spans="1:9" x14ac:dyDescent="0.25">
      <c r="A164" s="2">
        <v>42959</v>
      </c>
      <c r="B164" s="3" t="s">
        <v>452</v>
      </c>
      <c r="C164" s="3" t="s">
        <v>625</v>
      </c>
      <c r="D164" s="3" t="s">
        <v>10</v>
      </c>
      <c r="E164" s="31">
        <v>80000</v>
      </c>
      <c r="F164" s="4" t="s">
        <v>450</v>
      </c>
      <c r="G164" s="5" t="s">
        <v>829</v>
      </c>
      <c r="H164" s="3" t="s">
        <v>482</v>
      </c>
      <c r="I164" s="5" t="s">
        <v>11</v>
      </c>
    </row>
    <row r="165" spans="1:9" x14ac:dyDescent="0.25">
      <c r="A165" s="2">
        <v>42959</v>
      </c>
      <c r="B165" s="3" t="s">
        <v>455</v>
      </c>
      <c r="C165" s="3" t="s">
        <v>625</v>
      </c>
      <c r="D165" s="3" t="s">
        <v>10</v>
      </c>
      <c r="E165" s="31">
        <v>250000</v>
      </c>
      <c r="F165" s="4" t="s">
        <v>450</v>
      </c>
      <c r="G165" s="5" t="s">
        <v>829</v>
      </c>
      <c r="H165" s="3" t="s">
        <v>469</v>
      </c>
      <c r="I165" s="5" t="s">
        <v>11</v>
      </c>
    </row>
    <row r="166" spans="1:9" x14ac:dyDescent="0.25">
      <c r="A166" s="2">
        <v>42960</v>
      </c>
      <c r="B166" s="3" t="s">
        <v>442</v>
      </c>
      <c r="C166" s="3" t="s">
        <v>9</v>
      </c>
      <c r="D166" s="3" t="s">
        <v>10</v>
      </c>
      <c r="E166" s="31">
        <v>10000</v>
      </c>
      <c r="F166" s="4" t="s">
        <v>450</v>
      </c>
      <c r="G166" s="5" t="s">
        <v>829</v>
      </c>
      <c r="H166" s="3" t="s">
        <v>483</v>
      </c>
      <c r="I166" s="5" t="s">
        <v>11</v>
      </c>
    </row>
    <row r="167" spans="1:9" x14ac:dyDescent="0.25">
      <c r="A167" s="2">
        <v>42960</v>
      </c>
      <c r="B167" s="3" t="s">
        <v>452</v>
      </c>
      <c r="C167" s="3" t="s">
        <v>625</v>
      </c>
      <c r="D167" s="3" t="s">
        <v>10</v>
      </c>
      <c r="E167" s="31">
        <v>80000</v>
      </c>
      <c r="F167" s="4" t="s">
        <v>450</v>
      </c>
      <c r="G167" s="3" t="s">
        <v>829</v>
      </c>
      <c r="H167" s="3" t="s">
        <v>136</v>
      </c>
      <c r="I167" s="5" t="s">
        <v>11</v>
      </c>
    </row>
    <row r="168" spans="1:9" x14ac:dyDescent="0.25">
      <c r="A168" s="2">
        <v>42960</v>
      </c>
      <c r="B168" s="3" t="s">
        <v>455</v>
      </c>
      <c r="C168" s="3" t="s">
        <v>625</v>
      </c>
      <c r="D168" s="3" t="s">
        <v>10</v>
      </c>
      <c r="E168" s="31">
        <v>250000</v>
      </c>
      <c r="F168" s="4" t="s">
        <v>450</v>
      </c>
      <c r="G168" s="5" t="s">
        <v>829</v>
      </c>
      <c r="H168" s="3" t="s">
        <v>469</v>
      </c>
      <c r="I168" s="5" t="s">
        <v>11</v>
      </c>
    </row>
    <row r="169" spans="1:9" x14ac:dyDescent="0.25">
      <c r="A169" s="29">
        <v>42961</v>
      </c>
      <c r="B169" s="25" t="s">
        <v>87</v>
      </c>
      <c r="C169" s="5" t="s">
        <v>24</v>
      </c>
      <c r="D169" s="5" t="s">
        <v>19</v>
      </c>
      <c r="E169" s="34">
        <v>462500</v>
      </c>
      <c r="F169" s="5" t="s">
        <v>29</v>
      </c>
      <c r="G169" s="5" t="s">
        <v>829</v>
      </c>
      <c r="H169" s="3" t="s">
        <v>136</v>
      </c>
      <c r="I169" s="5" t="s">
        <v>11</v>
      </c>
    </row>
    <row r="170" spans="1:9" x14ac:dyDescent="0.25">
      <c r="A170" s="29">
        <v>42961</v>
      </c>
      <c r="B170" s="5" t="s">
        <v>31</v>
      </c>
      <c r="C170" s="5" t="s">
        <v>30</v>
      </c>
      <c r="D170" s="5" t="s">
        <v>19</v>
      </c>
      <c r="E170" s="34">
        <v>56500</v>
      </c>
      <c r="F170" s="5" t="s">
        <v>29</v>
      </c>
      <c r="G170" s="5" t="s">
        <v>829</v>
      </c>
      <c r="H170" s="3" t="s">
        <v>136</v>
      </c>
      <c r="I170" s="5" t="s">
        <v>11</v>
      </c>
    </row>
    <row r="171" spans="1:9" x14ac:dyDescent="0.25">
      <c r="A171" s="29">
        <v>42961</v>
      </c>
      <c r="B171" s="25" t="s">
        <v>51</v>
      </c>
      <c r="C171" s="3" t="s">
        <v>206</v>
      </c>
      <c r="D171" s="5" t="s">
        <v>23</v>
      </c>
      <c r="E171" s="30">
        <v>8910000</v>
      </c>
      <c r="F171" s="3" t="s">
        <v>20</v>
      </c>
      <c r="G171" s="5" t="s">
        <v>829</v>
      </c>
      <c r="H171" s="3" t="s">
        <v>163</v>
      </c>
      <c r="I171" s="5" t="s">
        <v>11</v>
      </c>
    </row>
    <row r="172" spans="1:9" x14ac:dyDescent="0.25">
      <c r="A172" s="29">
        <v>42961</v>
      </c>
      <c r="B172" s="25" t="s">
        <v>207</v>
      </c>
      <c r="C172" s="5" t="s">
        <v>142</v>
      </c>
      <c r="D172" s="5" t="s">
        <v>19</v>
      </c>
      <c r="E172" s="30">
        <v>700000</v>
      </c>
      <c r="F172" s="3" t="s">
        <v>20</v>
      </c>
      <c r="G172" s="5" t="s">
        <v>829</v>
      </c>
      <c r="H172" s="3" t="s">
        <v>164</v>
      </c>
      <c r="I172" s="5" t="s">
        <v>11</v>
      </c>
    </row>
    <row r="173" spans="1:9" x14ac:dyDescent="0.25">
      <c r="A173" s="29">
        <v>42961</v>
      </c>
      <c r="B173" s="25" t="s">
        <v>208</v>
      </c>
      <c r="C173" s="3" t="s">
        <v>142</v>
      </c>
      <c r="D173" s="5" t="s">
        <v>19</v>
      </c>
      <c r="E173" s="30">
        <v>1000000</v>
      </c>
      <c r="F173" s="5" t="s">
        <v>20</v>
      </c>
      <c r="G173" s="5" t="s">
        <v>829</v>
      </c>
      <c r="H173" s="3" t="s">
        <v>165</v>
      </c>
      <c r="I173" s="5" t="s">
        <v>11</v>
      </c>
    </row>
    <row r="174" spans="1:9" x14ac:dyDescent="0.25">
      <c r="A174" s="29">
        <v>42961</v>
      </c>
      <c r="B174" s="25" t="s">
        <v>38</v>
      </c>
      <c r="C174" s="3" t="s">
        <v>9</v>
      </c>
      <c r="D174" s="5" t="s">
        <v>19</v>
      </c>
      <c r="E174" s="30">
        <v>150000</v>
      </c>
      <c r="F174" s="5" t="s">
        <v>20</v>
      </c>
      <c r="G174" s="5" t="s">
        <v>829</v>
      </c>
      <c r="H174" s="3" t="s">
        <v>166</v>
      </c>
      <c r="I174" s="5" t="s">
        <v>11</v>
      </c>
    </row>
    <row r="175" spans="1:9" x14ac:dyDescent="0.25">
      <c r="A175" s="28">
        <v>42961</v>
      </c>
      <c r="B175" s="3" t="s">
        <v>121</v>
      </c>
      <c r="C175" s="3" t="s">
        <v>9</v>
      </c>
      <c r="D175" s="3" t="s">
        <v>10</v>
      </c>
      <c r="E175" s="31">
        <v>15000</v>
      </c>
      <c r="F175" s="4" t="s">
        <v>125</v>
      </c>
      <c r="G175" s="5" t="s">
        <v>829</v>
      </c>
      <c r="H175" s="14" t="s">
        <v>263</v>
      </c>
      <c r="I175" s="5" t="s">
        <v>11</v>
      </c>
    </row>
    <row r="176" spans="1:9" x14ac:dyDescent="0.25">
      <c r="A176" s="28">
        <v>42961</v>
      </c>
      <c r="B176" s="25" t="s">
        <v>266</v>
      </c>
      <c r="C176" s="3" t="s">
        <v>9</v>
      </c>
      <c r="D176" s="3" t="s">
        <v>19</v>
      </c>
      <c r="E176" s="31">
        <v>30000</v>
      </c>
      <c r="F176" s="4" t="s">
        <v>125</v>
      </c>
      <c r="G176" s="5" t="s">
        <v>829</v>
      </c>
      <c r="H176" s="3" t="s">
        <v>271</v>
      </c>
      <c r="I176" s="5" t="s">
        <v>11</v>
      </c>
    </row>
    <row r="177" spans="1:9" x14ac:dyDescent="0.25">
      <c r="A177" s="28">
        <v>42961</v>
      </c>
      <c r="B177" s="25" t="s">
        <v>267</v>
      </c>
      <c r="C177" s="3" t="s">
        <v>9</v>
      </c>
      <c r="D177" s="3" t="s">
        <v>23</v>
      </c>
      <c r="E177" s="31">
        <v>70000</v>
      </c>
      <c r="F177" s="4" t="s">
        <v>125</v>
      </c>
      <c r="G177" s="5" t="s">
        <v>829</v>
      </c>
      <c r="H177" s="3" t="s">
        <v>181</v>
      </c>
      <c r="I177" s="5" t="s">
        <v>11</v>
      </c>
    </row>
    <row r="178" spans="1:9" x14ac:dyDescent="0.25">
      <c r="A178" s="28">
        <v>42961</v>
      </c>
      <c r="B178" s="14" t="s">
        <v>15</v>
      </c>
      <c r="C178" s="3" t="s">
        <v>9</v>
      </c>
      <c r="D178" s="3" t="s">
        <v>12</v>
      </c>
      <c r="E178" s="31">
        <v>16000</v>
      </c>
      <c r="F178" s="4" t="s">
        <v>16</v>
      </c>
      <c r="G178" s="5" t="s">
        <v>829</v>
      </c>
      <c r="H178" s="5" t="s">
        <v>359</v>
      </c>
      <c r="I178" s="5" t="s">
        <v>11</v>
      </c>
    </row>
    <row r="179" spans="1:9" x14ac:dyDescent="0.25">
      <c r="A179" s="28">
        <v>42961</v>
      </c>
      <c r="B179" s="3" t="s">
        <v>17</v>
      </c>
      <c r="C179" s="3" t="s">
        <v>9</v>
      </c>
      <c r="D179" s="3" t="s">
        <v>12</v>
      </c>
      <c r="E179" s="3">
        <v>30000</v>
      </c>
      <c r="F179" s="4" t="s">
        <v>18</v>
      </c>
      <c r="G179" s="5" t="s">
        <v>829</v>
      </c>
      <c r="H179" s="3" t="s">
        <v>144</v>
      </c>
      <c r="I179" s="5" t="s">
        <v>11</v>
      </c>
    </row>
    <row r="180" spans="1:9" x14ac:dyDescent="0.25">
      <c r="A180" s="28">
        <v>42961</v>
      </c>
      <c r="B180" s="35" t="s">
        <v>116</v>
      </c>
      <c r="C180" s="3" t="s">
        <v>9</v>
      </c>
      <c r="D180" s="3" t="s">
        <v>12</v>
      </c>
      <c r="E180" s="3">
        <v>65000</v>
      </c>
      <c r="F180" s="4" t="s">
        <v>18</v>
      </c>
      <c r="G180" s="5" t="s">
        <v>829</v>
      </c>
      <c r="H180" s="3" t="s">
        <v>251</v>
      </c>
      <c r="I180" s="5" t="s">
        <v>11</v>
      </c>
    </row>
    <row r="181" spans="1:9" x14ac:dyDescent="0.25">
      <c r="A181" s="2">
        <v>42961</v>
      </c>
      <c r="B181" s="14" t="s">
        <v>279</v>
      </c>
      <c r="C181" s="3" t="s">
        <v>9</v>
      </c>
      <c r="D181" s="3" t="s">
        <v>27</v>
      </c>
      <c r="E181" s="31">
        <v>10000</v>
      </c>
      <c r="F181" s="4" t="s">
        <v>316</v>
      </c>
      <c r="G181" s="5" t="s">
        <v>829</v>
      </c>
      <c r="H181" s="3" t="s">
        <v>181</v>
      </c>
      <c r="I181" s="5" t="s">
        <v>11</v>
      </c>
    </row>
    <row r="182" spans="1:9" x14ac:dyDescent="0.25">
      <c r="A182" s="2">
        <v>42961</v>
      </c>
      <c r="B182" s="3" t="s">
        <v>405</v>
      </c>
      <c r="C182" s="3" t="s">
        <v>9</v>
      </c>
      <c r="D182" s="3" t="s">
        <v>10</v>
      </c>
      <c r="E182" s="31">
        <v>35000</v>
      </c>
      <c r="F182" s="4" t="s">
        <v>422</v>
      </c>
      <c r="G182" s="5" t="s">
        <v>829</v>
      </c>
      <c r="H182" s="3" t="s">
        <v>548</v>
      </c>
      <c r="I182" s="5" t="s">
        <v>11</v>
      </c>
    </row>
    <row r="183" spans="1:9" x14ac:dyDescent="0.25">
      <c r="A183" s="2">
        <v>42961</v>
      </c>
      <c r="B183" s="3" t="s">
        <v>621</v>
      </c>
      <c r="C183" s="3" t="s">
        <v>443</v>
      </c>
      <c r="D183" s="3" t="s">
        <v>10</v>
      </c>
      <c r="E183" s="31">
        <v>80000</v>
      </c>
      <c r="F183" s="4" t="s">
        <v>422</v>
      </c>
      <c r="G183" s="5" t="s">
        <v>829</v>
      </c>
      <c r="H183" s="3" t="s">
        <v>555</v>
      </c>
      <c r="I183" s="5" t="s">
        <v>11</v>
      </c>
    </row>
    <row r="184" spans="1:9" x14ac:dyDescent="0.25">
      <c r="A184" s="2">
        <v>42961</v>
      </c>
      <c r="B184" s="3" t="s">
        <v>414</v>
      </c>
      <c r="C184" s="3" t="s">
        <v>421</v>
      </c>
      <c r="D184" s="3" t="s">
        <v>10</v>
      </c>
      <c r="E184" s="31">
        <v>35000</v>
      </c>
      <c r="F184" s="3" t="s">
        <v>422</v>
      </c>
      <c r="G184" s="5" t="s">
        <v>829</v>
      </c>
      <c r="H184" s="3" t="s">
        <v>553</v>
      </c>
      <c r="I184" s="5" t="s">
        <v>11</v>
      </c>
    </row>
    <row r="185" spans="1:9" x14ac:dyDescent="0.25">
      <c r="A185" s="2">
        <v>42961</v>
      </c>
      <c r="B185" s="3" t="s">
        <v>604</v>
      </c>
      <c r="C185" s="3" t="s">
        <v>421</v>
      </c>
      <c r="D185" s="3" t="s">
        <v>10</v>
      </c>
      <c r="E185" s="31">
        <v>10000</v>
      </c>
      <c r="F185" s="4" t="s">
        <v>436</v>
      </c>
      <c r="G185" s="5" t="s">
        <v>829</v>
      </c>
      <c r="H185" s="3" t="s">
        <v>528</v>
      </c>
      <c r="I185" s="5" t="s">
        <v>11</v>
      </c>
    </row>
    <row r="186" spans="1:9" x14ac:dyDescent="0.25">
      <c r="A186" s="2">
        <v>42961</v>
      </c>
      <c r="B186" s="3" t="s">
        <v>615</v>
      </c>
      <c r="C186" s="3" t="s">
        <v>9</v>
      </c>
      <c r="D186" s="3" t="s">
        <v>10</v>
      </c>
      <c r="E186" s="31">
        <v>27000</v>
      </c>
      <c r="F186" s="4" t="s">
        <v>436</v>
      </c>
      <c r="G186" s="5" t="s">
        <v>829</v>
      </c>
      <c r="H186" s="3" t="s">
        <v>529</v>
      </c>
      <c r="I186" s="5" t="s">
        <v>11</v>
      </c>
    </row>
    <row r="187" spans="1:9" x14ac:dyDescent="0.25">
      <c r="A187" s="2">
        <v>42961</v>
      </c>
      <c r="B187" s="3" t="s">
        <v>609</v>
      </c>
      <c r="C187" s="3" t="s">
        <v>9</v>
      </c>
      <c r="D187" s="3" t="s">
        <v>10</v>
      </c>
      <c r="E187" s="31">
        <v>15000</v>
      </c>
      <c r="F187" s="4" t="s">
        <v>436</v>
      </c>
      <c r="G187" s="5" t="s">
        <v>829</v>
      </c>
      <c r="H187" s="3" t="s">
        <v>322</v>
      </c>
      <c r="I187" s="5" t="s">
        <v>11</v>
      </c>
    </row>
    <row r="188" spans="1:9" x14ac:dyDescent="0.25">
      <c r="A188" s="2">
        <v>42961</v>
      </c>
      <c r="B188" s="3" t="s">
        <v>484</v>
      </c>
      <c r="C188" s="3" t="s">
        <v>9</v>
      </c>
      <c r="D188" s="3" t="s">
        <v>10</v>
      </c>
      <c r="E188" s="31">
        <v>24000</v>
      </c>
      <c r="F188" s="4" t="s">
        <v>450</v>
      </c>
      <c r="G188" s="5" t="s">
        <v>829</v>
      </c>
      <c r="H188" s="3" t="s">
        <v>473</v>
      </c>
      <c r="I188" s="5" t="s">
        <v>11</v>
      </c>
    </row>
    <row r="189" spans="1:9" x14ac:dyDescent="0.25">
      <c r="A189" s="2">
        <v>42961</v>
      </c>
      <c r="B189" s="3" t="s">
        <v>477</v>
      </c>
      <c r="C189" s="3" t="s">
        <v>9</v>
      </c>
      <c r="D189" s="3" t="s">
        <v>10</v>
      </c>
      <c r="E189" s="31">
        <v>8000</v>
      </c>
      <c r="F189" s="4" t="s">
        <v>450</v>
      </c>
      <c r="G189" s="5" t="s">
        <v>829</v>
      </c>
      <c r="H189" s="3" t="s">
        <v>485</v>
      </c>
      <c r="I189" s="5" t="s">
        <v>11</v>
      </c>
    </row>
    <row r="190" spans="1:9" x14ac:dyDescent="0.25">
      <c r="A190" s="2">
        <v>42961</v>
      </c>
      <c r="B190" s="3" t="s">
        <v>452</v>
      </c>
      <c r="C190" s="3" t="s">
        <v>625</v>
      </c>
      <c r="D190" s="3" t="s">
        <v>10</v>
      </c>
      <c r="E190" s="31">
        <v>80000</v>
      </c>
      <c r="F190" s="4" t="s">
        <v>450</v>
      </c>
      <c r="G190" s="5" t="s">
        <v>829</v>
      </c>
      <c r="H190" s="3" t="s">
        <v>486</v>
      </c>
      <c r="I190" s="5" t="s">
        <v>11</v>
      </c>
    </row>
    <row r="191" spans="1:9" x14ac:dyDescent="0.25">
      <c r="A191" s="2">
        <v>42961</v>
      </c>
      <c r="B191" s="3" t="s">
        <v>455</v>
      </c>
      <c r="C191" s="3" t="s">
        <v>625</v>
      </c>
      <c r="D191" s="3" t="s">
        <v>10</v>
      </c>
      <c r="E191" s="31">
        <v>250000</v>
      </c>
      <c r="F191" s="4" t="s">
        <v>450</v>
      </c>
      <c r="G191" s="5" t="s">
        <v>829</v>
      </c>
      <c r="H191" s="3" t="s">
        <v>469</v>
      </c>
      <c r="I191" s="5" t="s">
        <v>11</v>
      </c>
    </row>
    <row r="192" spans="1:9" x14ac:dyDescent="0.25">
      <c r="A192" s="2">
        <v>42962</v>
      </c>
      <c r="B192" s="14" t="s">
        <v>406</v>
      </c>
      <c r="C192" s="3" t="s">
        <v>9</v>
      </c>
      <c r="D192" s="3" t="s">
        <v>10</v>
      </c>
      <c r="E192" s="31">
        <v>28000</v>
      </c>
      <c r="F192" s="4" t="s">
        <v>422</v>
      </c>
      <c r="G192" s="5" t="s">
        <v>829</v>
      </c>
      <c r="H192" s="3" t="s">
        <v>556</v>
      </c>
      <c r="I192" s="5" t="s">
        <v>11</v>
      </c>
    </row>
    <row r="193" spans="1:10" x14ac:dyDescent="0.25">
      <c r="A193" s="2">
        <v>42962</v>
      </c>
      <c r="B193" s="3" t="s">
        <v>621</v>
      </c>
      <c r="C193" s="3" t="s">
        <v>443</v>
      </c>
      <c r="D193" s="3" t="s">
        <v>10</v>
      </c>
      <c r="E193" s="31">
        <v>80000</v>
      </c>
      <c r="F193" s="4" t="s">
        <v>422</v>
      </c>
      <c r="G193" s="5" t="s">
        <v>829</v>
      </c>
      <c r="H193" s="3" t="s">
        <v>557</v>
      </c>
      <c r="I193" s="5" t="s">
        <v>11</v>
      </c>
    </row>
    <row r="194" spans="1:10" x14ac:dyDescent="0.25">
      <c r="A194" s="2">
        <v>42962</v>
      </c>
      <c r="B194" s="3" t="s">
        <v>414</v>
      </c>
      <c r="C194" s="3" t="s">
        <v>421</v>
      </c>
      <c r="D194" s="3" t="s">
        <v>10</v>
      </c>
      <c r="E194" s="31">
        <v>35000</v>
      </c>
      <c r="F194" s="3" t="s">
        <v>422</v>
      </c>
      <c r="G194" s="5" t="s">
        <v>829</v>
      </c>
      <c r="H194" s="3" t="s">
        <v>552</v>
      </c>
      <c r="I194" s="5" t="s">
        <v>11</v>
      </c>
    </row>
    <row r="195" spans="1:10" x14ac:dyDescent="0.25">
      <c r="A195" s="2">
        <v>42962</v>
      </c>
      <c r="B195" s="3" t="s">
        <v>487</v>
      </c>
      <c r="C195" s="3" t="s">
        <v>9</v>
      </c>
      <c r="D195" s="3" t="s">
        <v>10</v>
      </c>
      <c r="E195" s="31">
        <v>5000</v>
      </c>
      <c r="F195" s="4" t="s">
        <v>450</v>
      </c>
      <c r="G195" s="5" t="s">
        <v>829</v>
      </c>
      <c r="H195" s="3" t="s">
        <v>476</v>
      </c>
      <c r="I195" s="5" t="s">
        <v>11</v>
      </c>
    </row>
    <row r="196" spans="1:10" x14ac:dyDescent="0.25">
      <c r="A196" s="2">
        <v>42962</v>
      </c>
      <c r="B196" s="3" t="s">
        <v>461</v>
      </c>
      <c r="C196" s="3" t="s">
        <v>9</v>
      </c>
      <c r="D196" s="3" t="s">
        <v>10</v>
      </c>
      <c r="E196" s="31">
        <v>250000</v>
      </c>
      <c r="F196" s="4" t="s">
        <v>450</v>
      </c>
      <c r="G196" s="5" t="s">
        <v>829</v>
      </c>
      <c r="H196" s="3" t="s">
        <v>488</v>
      </c>
      <c r="I196" s="5" t="s">
        <v>11</v>
      </c>
    </row>
    <row r="197" spans="1:10" x14ac:dyDescent="0.25">
      <c r="A197" s="2">
        <v>42962</v>
      </c>
      <c r="B197" s="3" t="s">
        <v>452</v>
      </c>
      <c r="C197" s="3" t="s">
        <v>625</v>
      </c>
      <c r="D197" s="3" t="s">
        <v>10</v>
      </c>
      <c r="E197" s="31">
        <v>80000</v>
      </c>
      <c r="F197" s="4" t="s">
        <v>450</v>
      </c>
      <c r="G197" s="5" t="s">
        <v>829</v>
      </c>
      <c r="H197" s="3" t="s">
        <v>489</v>
      </c>
      <c r="I197" s="5" t="s">
        <v>11</v>
      </c>
    </row>
    <row r="198" spans="1:10" x14ac:dyDescent="0.25">
      <c r="A198" s="29">
        <v>42963</v>
      </c>
      <c r="B198" s="25" t="s">
        <v>32</v>
      </c>
      <c r="C198" s="3" t="s">
        <v>139</v>
      </c>
      <c r="D198" s="5" t="s">
        <v>19</v>
      </c>
      <c r="E198" s="30">
        <v>400000</v>
      </c>
      <c r="F198" s="3" t="s">
        <v>20</v>
      </c>
      <c r="G198" s="5" t="s">
        <v>829</v>
      </c>
      <c r="H198" s="3" t="s">
        <v>167</v>
      </c>
      <c r="I198" s="5" t="s">
        <v>11</v>
      </c>
    </row>
    <row r="199" spans="1:10" x14ac:dyDescent="0.25">
      <c r="A199" s="29">
        <v>42963</v>
      </c>
      <c r="B199" s="25" t="s">
        <v>52</v>
      </c>
      <c r="C199" s="3" t="s">
        <v>21</v>
      </c>
      <c r="D199" s="5" t="s">
        <v>19</v>
      </c>
      <c r="E199" s="30">
        <v>75000</v>
      </c>
      <c r="F199" s="3" t="s">
        <v>20</v>
      </c>
      <c r="G199" s="5" t="s">
        <v>829</v>
      </c>
      <c r="H199" s="3" t="s">
        <v>168</v>
      </c>
      <c r="I199" s="5" t="s">
        <v>11</v>
      </c>
    </row>
    <row r="200" spans="1:10" x14ac:dyDescent="0.25">
      <c r="A200" s="29">
        <v>42963</v>
      </c>
      <c r="B200" s="25" t="s">
        <v>53</v>
      </c>
      <c r="C200" s="3" t="s">
        <v>140</v>
      </c>
      <c r="D200" s="5" t="s">
        <v>19</v>
      </c>
      <c r="E200" s="30">
        <v>34000</v>
      </c>
      <c r="F200" s="3" t="s">
        <v>20</v>
      </c>
      <c r="G200" s="5" t="s">
        <v>829</v>
      </c>
      <c r="H200" s="3" t="s">
        <v>169</v>
      </c>
      <c r="I200" s="5" t="s">
        <v>11</v>
      </c>
    </row>
    <row r="201" spans="1:10" x14ac:dyDescent="0.25">
      <c r="A201" s="29">
        <v>42963</v>
      </c>
      <c r="B201" s="25" t="s">
        <v>54</v>
      </c>
      <c r="C201" s="3" t="s">
        <v>21</v>
      </c>
      <c r="D201" s="5" t="s">
        <v>19</v>
      </c>
      <c r="E201" s="30">
        <v>80000</v>
      </c>
      <c r="F201" s="3" t="s">
        <v>20</v>
      </c>
      <c r="G201" s="5" t="s">
        <v>829</v>
      </c>
      <c r="H201" s="3" t="s">
        <v>170</v>
      </c>
      <c r="I201" s="5" t="s">
        <v>11</v>
      </c>
    </row>
    <row r="202" spans="1:10" x14ac:dyDescent="0.25">
      <c r="A202" s="28">
        <v>42963</v>
      </c>
      <c r="B202" s="3" t="s">
        <v>121</v>
      </c>
      <c r="C202" s="3" t="s">
        <v>9</v>
      </c>
      <c r="D202" s="3" t="s">
        <v>10</v>
      </c>
      <c r="E202" s="31">
        <v>15000</v>
      </c>
      <c r="F202" s="3" t="s">
        <v>125</v>
      </c>
      <c r="G202" s="5" t="s">
        <v>829</v>
      </c>
      <c r="H202" s="14" t="s">
        <v>263</v>
      </c>
      <c r="I202" s="5" t="s">
        <v>11</v>
      </c>
    </row>
    <row r="203" spans="1:10" x14ac:dyDescent="0.25">
      <c r="A203" s="28">
        <v>42963</v>
      </c>
      <c r="B203" s="3" t="s">
        <v>33</v>
      </c>
      <c r="C203" s="3" t="s">
        <v>9</v>
      </c>
      <c r="D203" s="3" t="s">
        <v>12</v>
      </c>
      <c r="E203" s="31">
        <v>13000</v>
      </c>
      <c r="F203" s="25" t="s">
        <v>13</v>
      </c>
      <c r="G203" s="5" t="s">
        <v>829</v>
      </c>
      <c r="H203" s="14" t="s">
        <v>136</v>
      </c>
      <c r="I203" s="5" t="s">
        <v>11</v>
      </c>
    </row>
    <row r="204" spans="1:10" x14ac:dyDescent="0.25">
      <c r="A204" s="28">
        <v>42963</v>
      </c>
      <c r="B204" s="14" t="s">
        <v>15</v>
      </c>
      <c r="C204" s="3" t="s">
        <v>9</v>
      </c>
      <c r="D204" s="3" t="s">
        <v>12</v>
      </c>
      <c r="E204" s="31">
        <v>16000</v>
      </c>
      <c r="F204" s="4" t="s">
        <v>16</v>
      </c>
      <c r="G204" s="5" t="s">
        <v>829</v>
      </c>
      <c r="H204" s="5" t="s">
        <v>358</v>
      </c>
      <c r="I204" s="5" t="s">
        <v>11</v>
      </c>
    </row>
    <row r="205" spans="1:10" x14ac:dyDescent="0.25">
      <c r="A205" s="28">
        <v>42963</v>
      </c>
      <c r="B205" s="14" t="s">
        <v>113</v>
      </c>
      <c r="C205" s="3" t="s">
        <v>9</v>
      </c>
      <c r="D205" s="3" t="s">
        <v>12</v>
      </c>
      <c r="E205" s="31">
        <v>40000</v>
      </c>
      <c r="F205" s="4" t="s">
        <v>16</v>
      </c>
      <c r="G205" s="5" t="s">
        <v>829</v>
      </c>
      <c r="H205" s="3" t="s">
        <v>222</v>
      </c>
      <c r="I205" s="5" t="s">
        <v>11</v>
      </c>
    </row>
    <row r="206" spans="1:10" x14ac:dyDescent="0.25">
      <c r="A206" s="28">
        <v>42963</v>
      </c>
      <c r="B206" s="35" t="s">
        <v>117</v>
      </c>
      <c r="C206" s="3" t="s">
        <v>9</v>
      </c>
      <c r="D206" s="3" t="s">
        <v>12</v>
      </c>
      <c r="E206" s="3">
        <v>30000</v>
      </c>
      <c r="F206" s="4" t="s">
        <v>18</v>
      </c>
      <c r="G206" s="5" t="s">
        <v>829</v>
      </c>
      <c r="H206" s="3" t="s">
        <v>144</v>
      </c>
      <c r="I206" s="5" t="s">
        <v>11</v>
      </c>
      <c r="J206" s="13"/>
    </row>
    <row r="207" spans="1:10" x14ac:dyDescent="0.25">
      <c r="A207" s="28">
        <v>42963</v>
      </c>
      <c r="B207" s="35" t="s">
        <v>590</v>
      </c>
      <c r="C207" s="3" t="s">
        <v>24</v>
      </c>
      <c r="D207" s="3" t="s">
        <v>25</v>
      </c>
      <c r="E207" s="3">
        <v>50000</v>
      </c>
      <c r="F207" s="4" t="s">
        <v>18</v>
      </c>
      <c r="G207" s="5" t="s">
        <v>829</v>
      </c>
      <c r="H207" s="3" t="s">
        <v>231</v>
      </c>
      <c r="I207" s="5" t="s">
        <v>11</v>
      </c>
    </row>
    <row r="208" spans="1:10" x14ac:dyDescent="0.25">
      <c r="A208" s="28">
        <v>42963</v>
      </c>
      <c r="B208" s="35" t="s">
        <v>253</v>
      </c>
      <c r="C208" s="3" t="s">
        <v>9</v>
      </c>
      <c r="D208" s="3" t="s">
        <v>91</v>
      </c>
      <c r="E208" s="3">
        <v>80000</v>
      </c>
      <c r="F208" s="4" t="s">
        <v>18</v>
      </c>
      <c r="G208" s="5" t="s">
        <v>829</v>
      </c>
      <c r="H208" s="3" t="s">
        <v>231</v>
      </c>
      <c r="I208" s="5" t="s">
        <v>11</v>
      </c>
    </row>
    <row r="209" spans="1:9" x14ac:dyDescent="0.25">
      <c r="A209" s="2">
        <v>42963</v>
      </c>
      <c r="B209" s="14" t="s">
        <v>279</v>
      </c>
      <c r="C209" s="3" t="s">
        <v>9</v>
      </c>
      <c r="D209" s="3" t="s">
        <v>27</v>
      </c>
      <c r="E209" s="31">
        <v>10000</v>
      </c>
      <c r="F209" s="3" t="s">
        <v>316</v>
      </c>
      <c r="G209" s="5" t="s">
        <v>829</v>
      </c>
      <c r="H209" s="3" t="s">
        <v>181</v>
      </c>
      <c r="I209" s="5" t="s">
        <v>11</v>
      </c>
    </row>
    <row r="210" spans="1:9" x14ac:dyDescent="0.25">
      <c r="A210" s="2">
        <v>42963</v>
      </c>
      <c r="B210" s="3" t="s">
        <v>407</v>
      </c>
      <c r="C210" s="3" t="s">
        <v>9</v>
      </c>
      <c r="D210" s="3" t="s">
        <v>10</v>
      </c>
      <c r="E210" s="31">
        <v>25000</v>
      </c>
      <c r="F210" s="4" t="s">
        <v>422</v>
      </c>
      <c r="G210" s="5" t="s">
        <v>829</v>
      </c>
      <c r="H210" s="3" t="s">
        <v>529</v>
      </c>
      <c r="I210" s="5" t="s">
        <v>11</v>
      </c>
    </row>
    <row r="211" spans="1:9" x14ac:dyDescent="0.25">
      <c r="A211" s="2">
        <v>42963</v>
      </c>
      <c r="B211" s="3" t="s">
        <v>621</v>
      </c>
      <c r="C211" s="3" t="s">
        <v>443</v>
      </c>
      <c r="D211" s="3" t="s">
        <v>10</v>
      </c>
      <c r="E211" s="31">
        <v>80000</v>
      </c>
      <c r="F211" s="3" t="s">
        <v>422</v>
      </c>
      <c r="G211" s="5" t="s">
        <v>829</v>
      </c>
      <c r="H211" s="3" t="s">
        <v>538</v>
      </c>
      <c r="I211" s="5" t="s">
        <v>11</v>
      </c>
    </row>
    <row r="212" spans="1:9" x14ac:dyDescent="0.25">
      <c r="A212" s="2">
        <v>42963</v>
      </c>
      <c r="B212" s="3" t="s">
        <v>414</v>
      </c>
      <c r="C212" s="3" t="s">
        <v>421</v>
      </c>
      <c r="D212" s="3" t="s">
        <v>10</v>
      </c>
      <c r="E212" s="31">
        <v>65000</v>
      </c>
      <c r="F212" s="4" t="s">
        <v>422</v>
      </c>
      <c r="G212" s="5" t="s">
        <v>829</v>
      </c>
      <c r="H212" s="3" t="s">
        <v>496</v>
      </c>
      <c r="I212" s="5" t="s">
        <v>11</v>
      </c>
    </row>
    <row r="213" spans="1:9" x14ac:dyDescent="0.25">
      <c r="A213" s="2">
        <v>42963</v>
      </c>
      <c r="B213" s="3" t="s">
        <v>609</v>
      </c>
      <c r="C213" s="3" t="s">
        <v>9</v>
      </c>
      <c r="D213" s="3" t="s">
        <v>10</v>
      </c>
      <c r="E213" s="31">
        <v>15000</v>
      </c>
      <c r="F213" s="4" t="s">
        <v>436</v>
      </c>
      <c r="G213" s="5" t="s">
        <v>829</v>
      </c>
      <c r="H213" s="3" t="s">
        <v>322</v>
      </c>
      <c r="I213" s="5" t="s">
        <v>11</v>
      </c>
    </row>
    <row r="214" spans="1:9" x14ac:dyDescent="0.25">
      <c r="A214" s="2">
        <v>42963</v>
      </c>
      <c r="B214" s="3" t="s">
        <v>614</v>
      </c>
      <c r="C214" s="3" t="s">
        <v>9</v>
      </c>
      <c r="D214" s="3" t="s">
        <v>10</v>
      </c>
      <c r="E214" s="31">
        <v>31000</v>
      </c>
      <c r="F214" s="4" t="s">
        <v>436</v>
      </c>
      <c r="G214" s="5" t="s">
        <v>829</v>
      </c>
      <c r="H214" s="3" t="s">
        <v>519</v>
      </c>
      <c r="I214" s="5" t="s">
        <v>11</v>
      </c>
    </row>
    <row r="215" spans="1:9" x14ac:dyDescent="0.25">
      <c r="A215" s="2">
        <v>42963</v>
      </c>
      <c r="B215" s="3" t="s">
        <v>490</v>
      </c>
      <c r="C215" s="3" t="s">
        <v>9</v>
      </c>
      <c r="D215" s="3" t="s">
        <v>10</v>
      </c>
      <c r="E215" s="31">
        <v>10000</v>
      </c>
      <c r="F215" s="4" t="s">
        <v>450</v>
      </c>
      <c r="G215" s="5" t="s">
        <v>829</v>
      </c>
      <c r="H215" s="3" t="s">
        <v>144</v>
      </c>
      <c r="I215" s="5" t="s">
        <v>11</v>
      </c>
    </row>
    <row r="216" spans="1:9" x14ac:dyDescent="0.25">
      <c r="A216" s="29">
        <v>42964</v>
      </c>
      <c r="B216" s="25" t="s">
        <v>55</v>
      </c>
      <c r="C216" s="3" t="s">
        <v>21</v>
      </c>
      <c r="D216" s="5" t="s">
        <v>19</v>
      </c>
      <c r="E216" s="4">
        <v>30000</v>
      </c>
      <c r="F216" s="3" t="s">
        <v>20</v>
      </c>
      <c r="G216" s="5" t="s">
        <v>829</v>
      </c>
      <c r="H216" s="3" t="s">
        <v>171</v>
      </c>
      <c r="I216" s="5" t="s">
        <v>11</v>
      </c>
    </row>
    <row r="217" spans="1:9" x14ac:dyDescent="0.25">
      <c r="A217" s="29">
        <v>42964</v>
      </c>
      <c r="B217" s="25" t="s">
        <v>56</v>
      </c>
      <c r="C217" s="14" t="s">
        <v>25</v>
      </c>
      <c r="D217" s="5" t="s">
        <v>19</v>
      </c>
      <c r="E217" s="30">
        <v>5000</v>
      </c>
      <c r="F217" s="4" t="s">
        <v>20</v>
      </c>
      <c r="G217" s="5" t="s">
        <v>829</v>
      </c>
      <c r="H217" s="3" t="s">
        <v>172</v>
      </c>
      <c r="I217" s="5" t="s">
        <v>11</v>
      </c>
    </row>
    <row r="218" spans="1:9" x14ac:dyDescent="0.25">
      <c r="A218" s="29">
        <v>42964</v>
      </c>
      <c r="B218" s="25" t="s">
        <v>130</v>
      </c>
      <c r="C218" s="5" t="s">
        <v>9</v>
      </c>
      <c r="D218" s="5" t="s">
        <v>23</v>
      </c>
      <c r="E218" s="30">
        <v>70000</v>
      </c>
      <c r="F218" s="14" t="s">
        <v>132</v>
      </c>
      <c r="G218" s="5" t="s">
        <v>829</v>
      </c>
      <c r="H218" s="14" t="s">
        <v>224</v>
      </c>
      <c r="I218" s="5" t="s">
        <v>11</v>
      </c>
    </row>
    <row r="219" spans="1:9" x14ac:dyDescent="0.25">
      <c r="A219" s="29">
        <v>42964</v>
      </c>
      <c r="B219" s="25" t="s">
        <v>129</v>
      </c>
      <c r="C219" s="5" t="s">
        <v>9</v>
      </c>
      <c r="D219" s="5" t="s">
        <v>23</v>
      </c>
      <c r="E219" s="30">
        <v>130000</v>
      </c>
      <c r="F219" s="14" t="s">
        <v>132</v>
      </c>
      <c r="G219" s="5" t="s">
        <v>829</v>
      </c>
      <c r="H219" s="14" t="s">
        <v>159</v>
      </c>
      <c r="I219" s="5" t="s">
        <v>11</v>
      </c>
    </row>
    <row r="220" spans="1:9" x14ac:dyDescent="0.25">
      <c r="A220" s="28">
        <v>42964</v>
      </c>
      <c r="B220" s="14" t="s">
        <v>15</v>
      </c>
      <c r="C220" s="3" t="s">
        <v>9</v>
      </c>
      <c r="D220" s="3" t="s">
        <v>12</v>
      </c>
      <c r="E220" s="31">
        <v>16000</v>
      </c>
      <c r="F220" s="4" t="s">
        <v>16</v>
      </c>
      <c r="G220" s="5" t="s">
        <v>829</v>
      </c>
      <c r="H220" s="5" t="s">
        <v>358</v>
      </c>
      <c r="I220" s="5" t="s">
        <v>11</v>
      </c>
    </row>
    <row r="221" spans="1:9" x14ac:dyDescent="0.25">
      <c r="A221" s="28">
        <v>42964</v>
      </c>
      <c r="B221" s="35" t="s">
        <v>117</v>
      </c>
      <c r="C221" s="3" t="s">
        <v>9</v>
      </c>
      <c r="D221" s="3" t="s">
        <v>12</v>
      </c>
      <c r="E221" s="3">
        <v>30000</v>
      </c>
      <c r="F221" s="3" t="s">
        <v>18</v>
      </c>
      <c r="G221" s="5" t="s">
        <v>829</v>
      </c>
      <c r="H221" s="3" t="s">
        <v>144</v>
      </c>
      <c r="I221" s="5" t="s">
        <v>11</v>
      </c>
    </row>
    <row r="222" spans="1:9" x14ac:dyDescent="0.25">
      <c r="A222" s="2">
        <v>42964</v>
      </c>
      <c r="B222" s="14" t="s">
        <v>279</v>
      </c>
      <c r="C222" s="3" t="s">
        <v>9</v>
      </c>
      <c r="D222" s="3" t="s">
        <v>27</v>
      </c>
      <c r="E222" s="31">
        <v>10000</v>
      </c>
      <c r="F222" s="4" t="s">
        <v>316</v>
      </c>
      <c r="G222" s="5" t="s">
        <v>829</v>
      </c>
      <c r="H222" s="3" t="s">
        <v>181</v>
      </c>
      <c r="I222" s="5" t="s">
        <v>11</v>
      </c>
    </row>
    <row r="223" spans="1:9" x14ac:dyDescent="0.25">
      <c r="A223" s="2">
        <v>42964</v>
      </c>
      <c r="B223" s="14" t="s">
        <v>789</v>
      </c>
      <c r="C223" s="3" t="s">
        <v>9</v>
      </c>
      <c r="D223" s="3" t="s">
        <v>27</v>
      </c>
      <c r="E223" s="31">
        <v>50000</v>
      </c>
      <c r="F223" s="4" t="s">
        <v>316</v>
      </c>
      <c r="G223" s="5" t="s">
        <v>829</v>
      </c>
      <c r="H223" s="3" t="s">
        <v>181</v>
      </c>
      <c r="I223" s="5" t="s">
        <v>11</v>
      </c>
    </row>
    <row r="224" spans="1:9" x14ac:dyDescent="0.25">
      <c r="A224" s="2">
        <v>42964</v>
      </c>
      <c r="B224" s="14" t="s">
        <v>318</v>
      </c>
      <c r="C224" s="3" t="s">
        <v>9</v>
      </c>
      <c r="D224" s="3" t="s">
        <v>27</v>
      </c>
      <c r="E224" s="31">
        <v>26500</v>
      </c>
      <c r="F224" s="4" t="s">
        <v>316</v>
      </c>
      <c r="G224" s="5" t="s">
        <v>829</v>
      </c>
      <c r="H224" s="3" t="s">
        <v>277</v>
      </c>
      <c r="I224" s="5" t="s">
        <v>11</v>
      </c>
    </row>
    <row r="225" spans="1:9" x14ac:dyDescent="0.25">
      <c r="A225" s="2">
        <v>42964</v>
      </c>
      <c r="B225" s="3" t="s">
        <v>408</v>
      </c>
      <c r="C225" s="3" t="s">
        <v>9</v>
      </c>
      <c r="D225" s="3" t="s">
        <v>10</v>
      </c>
      <c r="E225" s="31">
        <v>32000</v>
      </c>
      <c r="F225" s="3" t="s">
        <v>422</v>
      </c>
      <c r="G225" s="5" t="s">
        <v>829</v>
      </c>
      <c r="H225" s="3" t="s">
        <v>558</v>
      </c>
      <c r="I225" s="5" t="s">
        <v>11</v>
      </c>
    </row>
    <row r="226" spans="1:9" x14ac:dyDescent="0.25">
      <c r="A226" s="2">
        <v>42964</v>
      </c>
      <c r="B226" s="3" t="s">
        <v>621</v>
      </c>
      <c r="C226" s="3" t="s">
        <v>443</v>
      </c>
      <c r="D226" s="3" t="s">
        <v>10</v>
      </c>
      <c r="E226" s="31">
        <v>80000</v>
      </c>
      <c r="F226" s="3" t="s">
        <v>422</v>
      </c>
      <c r="G226" s="5" t="s">
        <v>829</v>
      </c>
      <c r="H226" s="3" t="s">
        <v>538</v>
      </c>
      <c r="I226" s="5" t="s">
        <v>11</v>
      </c>
    </row>
    <row r="227" spans="1:9" x14ac:dyDescent="0.25">
      <c r="A227" s="2">
        <v>42964</v>
      </c>
      <c r="B227" s="3" t="s">
        <v>600</v>
      </c>
      <c r="C227" s="3" t="s">
        <v>139</v>
      </c>
      <c r="D227" s="3" t="s">
        <v>10</v>
      </c>
      <c r="E227" s="31">
        <v>25000</v>
      </c>
      <c r="F227" s="3" t="s">
        <v>422</v>
      </c>
      <c r="G227" s="5" t="s">
        <v>829</v>
      </c>
      <c r="H227" s="3" t="s">
        <v>559</v>
      </c>
      <c r="I227" s="5" t="s">
        <v>11</v>
      </c>
    </row>
    <row r="228" spans="1:9" x14ac:dyDescent="0.25">
      <c r="A228" s="2">
        <v>42964</v>
      </c>
      <c r="B228" s="3" t="s">
        <v>605</v>
      </c>
      <c r="C228" s="3" t="s">
        <v>9</v>
      </c>
      <c r="D228" s="3" t="s">
        <v>10</v>
      </c>
      <c r="E228" s="31">
        <v>41000</v>
      </c>
      <c r="F228" s="4" t="s">
        <v>436</v>
      </c>
      <c r="G228" s="5" t="s">
        <v>829</v>
      </c>
      <c r="H228" s="3" t="s">
        <v>472</v>
      </c>
      <c r="I228" s="5" t="s">
        <v>11</v>
      </c>
    </row>
    <row r="229" spans="1:9" x14ac:dyDescent="0.25">
      <c r="A229" s="2">
        <v>42964</v>
      </c>
      <c r="B229" s="3" t="s">
        <v>609</v>
      </c>
      <c r="C229" s="3" t="s">
        <v>9</v>
      </c>
      <c r="D229" s="3" t="s">
        <v>10</v>
      </c>
      <c r="E229" s="31">
        <v>15000</v>
      </c>
      <c r="F229" s="4" t="s">
        <v>436</v>
      </c>
      <c r="G229" s="5" t="s">
        <v>829</v>
      </c>
      <c r="H229" s="3" t="s">
        <v>322</v>
      </c>
      <c r="I229" s="5" t="s">
        <v>11</v>
      </c>
    </row>
    <row r="230" spans="1:9" x14ac:dyDescent="0.25">
      <c r="A230" s="2">
        <v>42964</v>
      </c>
      <c r="B230" s="3" t="s">
        <v>601</v>
      </c>
      <c r="C230" s="3" t="s">
        <v>421</v>
      </c>
      <c r="D230" s="3" t="s">
        <v>10</v>
      </c>
      <c r="E230" s="31">
        <v>25000</v>
      </c>
      <c r="F230" s="4" t="s">
        <v>436</v>
      </c>
      <c r="G230" s="5" t="s">
        <v>829</v>
      </c>
      <c r="H230" s="3" t="s">
        <v>530</v>
      </c>
      <c r="I230" s="5" t="s">
        <v>11</v>
      </c>
    </row>
    <row r="231" spans="1:9" x14ac:dyDescent="0.25">
      <c r="A231" s="2">
        <v>42964</v>
      </c>
      <c r="B231" s="3" t="s">
        <v>445</v>
      </c>
      <c r="C231" s="3" t="s">
        <v>9</v>
      </c>
      <c r="D231" s="3" t="s">
        <v>10</v>
      </c>
      <c r="E231" s="31">
        <v>15000</v>
      </c>
      <c r="F231" s="4" t="s">
        <v>450</v>
      </c>
      <c r="G231" s="5" t="s">
        <v>829</v>
      </c>
      <c r="H231" s="3" t="s">
        <v>222</v>
      </c>
      <c r="I231" s="5" t="s">
        <v>11</v>
      </c>
    </row>
    <row r="232" spans="1:9" x14ac:dyDescent="0.25">
      <c r="A232" s="29">
        <v>42965</v>
      </c>
      <c r="B232" s="25" t="s">
        <v>57</v>
      </c>
      <c r="C232" s="14" t="s">
        <v>9</v>
      </c>
      <c r="D232" s="5" t="s">
        <v>19</v>
      </c>
      <c r="E232" s="30">
        <v>70000</v>
      </c>
      <c r="F232" s="4" t="s">
        <v>20</v>
      </c>
      <c r="G232" s="5" t="s">
        <v>829</v>
      </c>
      <c r="H232" s="3" t="s">
        <v>173</v>
      </c>
      <c r="I232" s="5" t="s">
        <v>11</v>
      </c>
    </row>
    <row r="233" spans="1:9" x14ac:dyDescent="0.25">
      <c r="A233" s="29">
        <v>42965</v>
      </c>
      <c r="B233" s="25" t="s">
        <v>58</v>
      </c>
      <c r="C233" s="14" t="s">
        <v>142</v>
      </c>
      <c r="D233" s="5" t="s">
        <v>19</v>
      </c>
      <c r="E233" s="30">
        <v>1500000</v>
      </c>
      <c r="F233" s="4" t="s">
        <v>20</v>
      </c>
      <c r="G233" s="5" t="s">
        <v>829</v>
      </c>
      <c r="H233" s="3" t="s">
        <v>174</v>
      </c>
      <c r="I233" s="5" t="s">
        <v>11</v>
      </c>
    </row>
    <row r="234" spans="1:9" x14ac:dyDescent="0.25">
      <c r="A234" s="29">
        <v>42965</v>
      </c>
      <c r="B234" s="25" t="s">
        <v>59</v>
      </c>
      <c r="C234" s="14" t="s">
        <v>142</v>
      </c>
      <c r="D234" s="5" t="s">
        <v>19</v>
      </c>
      <c r="E234" s="30">
        <v>82500</v>
      </c>
      <c r="F234" s="4" t="s">
        <v>20</v>
      </c>
      <c r="G234" s="5" t="s">
        <v>829</v>
      </c>
      <c r="H234" s="3" t="s">
        <v>175</v>
      </c>
      <c r="I234" s="5" t="s">
        <v>11</v>
      </c>
    </row>
    <row r="235" spans="1:9" x14ac:dyDescent="0.25">
      <c r="A235" s="29">
        <v>42965</v>
      </c>
      <c r="B235" s="25" t="s">
        <v>41</v>
      </c>
      <c r="C235" s="3" t="s">
        <v>24</v>
      </c>
      <c r="D235" s="3" t="s">
        <v>25</v>
      </c>
      <c r="E235" s="30">
        <v>14000</v>
      </c>
      <c r="F235" s="4" t="s">
        <v>20</v>
      </c>
      <c r="G235" s="5" t="s">
        <v>829</v>
      </c>
      <c r="H235" s="3" t="s">
        <v>176</v>
      </c>
      <c r="I235" s="5" t="s">
        <v>11</v>
      </c>
    </row>
    <row r="236" spans="1:9" x14ac:dyDescent="0.25">
      <c r="A236" s="28">
        <v>42965</v>
      </c>
      <c r="B236" s="3" t="s">
        <v>121</v>
      </c>
      <c r="C236" s="3" t="s">
        <v>9</v>
      </c>
      <c r="D236" s="3" t="s">
        <v>10</v>
      </c>
      <c r="E236" s="31">
        <v>15000</v>
      </c>
      <c r="F236" s="3" t="s">
        <v>125</v>
      </c>
      <c r="G236" s="5" t="s">
        <v>829</v>
      </c>
      <c r="H236" s="14" t="s">
        <v>263</v>
      </c>
      <c r="I236" s="5" t="s">
        <v>11</v>
      </c>
    </row>
    <row r="237" spans="1:9" x14ac:dyDescent="0.25">
      <c r="A237" s="28">
        <v>42965</v>
      </c>
      <c r="B237" s="14" t="s">
        <v>15</v>
      </c>
      <c r="C237" s="3" t="s">
        <v>9</v>
      </c>
      <c r="D237" s="3" t="s">
        <v>12</v>
      </c>
      <c r="E237" s="31">
        <v>16000</v>
      </c>
      <c r="F237" s="4" t="s">
        <v>16</v>
      </c>
      <c r="G237" s="5" t="s">
        <v>829</v>
      </c>
      <c r="H237" s="5" t="s">
        <v>358</v>
      </c>
      <c r="I237" s="5" t="s">
        <v>11</v>
      </c>
    </row>
    <row r="238" spans="1:9" x14ac:dyDescent="0.25">
      <c r="A238" s="28">
        <v>42965</v>
      </c>
      <c r="B238" s="14" t="s">
        <v>114</v>
      </c>
      <c r="C238" s="3" t="s">
        <v>9</v>
      </c>
      <c r="D238" s="3" t="s">
        <v>12</v>
      </c>
      <c r="E238" s="31">
        <v>50000</v>
      </c>
      <c r="F238" s="4" t="s">
        <v>16</v>
      </c>
      <c r="G238" s="5" t="s">
        <v>829</v>
      </c>
      <c r="H238" s="5" t="s">
        <v>246</v>
      </c>
      <c r="I238" s="5" t="s">
        <v>11</v>
      </c>
    </row>
    <row r="239" spans="1:9" x14ac:dyDescent="0.25">
      <c r="A239" s="28">
        <v>42965</v>
      </c>
      <c r="B239" s="35" t="s">
        <v>117</v>
      </c>
      <c r="C239" s="3" t="s">
        <v>9</v>
      </c>
      <c r="D239" s="3" t="s">
        <v>12</v>
      </c>
      <c r="E239" s="3">
        <v>30000</v>
      </c>
      <c r="F239" s="3" t="s">
        <v>18</v>
      </c>
      <c r="G239" s="5" t="s">
        <v>829</v>
      </c>
      <c r="H239" s="3" t="s">
        <v>144</v>
      </c>
      <c r="I239" s="5" t="s">
        <v>11</v>
      </c>
    </row>
    <row r="240" spans="1:9" x14ac:dyDescent="0.25">
      <c r="A240" s="28">
        <v>42965</v>
      </c>
      <c r="B240" s="35" t="s">
        <v>118</v>
      </c>
      <c r="C240" s="3" t="s">
        <v>24</v>
      </c>
      <c r="D240" s="3" t="s">
        <v>25</v>
      </c>
      <c r="E240" s="3">
        <v>145000</v>
      </c>
      <c r="F240" s="4" t="s">
        <v>18</v>
      </c>
      <c r="G240" s="5" t="s">
        <v>829</v>
      </c>
      <c r="H240" s="5" t="s">
        <v>252</v>
      </c>
      <c r="I240" s="5" t="s">
        <v>11</v>
      </c>
    </row>
    <row r="241" spans="1:9" x14ac:dyDescent="0.25">
      <c r="A241" s="2">
        <v>42965</v>
      </c>
      <c r="B241" s="14" t="s">
        <v>291</v>
      </c>
      <c r="C241" s="3" t="s">
        <v>217</v>
      </c>
      <c r="D241" s="3" t="s">
        <v>27</v>
      </c>
      <c r="E241" s="31">
        <v>100000</v>
      </c>
      <c r="F241" s="4" t="s">
        <v>316</v>
      </c>
      <c r="G241" s="5" t="s">
        <v>829</v>
      </c>
      <c r="H241" s="3" t="s">
        <v>335</v>
      </c>
      <c r="I241" s="5" t="s">
        <v>11</v>
      </c>
    </row>
    <row r="242" spans="1:9" x14ac:dyDescent="0.25">
      <c r="A242" s="2">
        <v>42965</v>
      </c>
      <c r="B242" s="14" t="s">
        <v>292</v>
      </c>
      <c r="C242" s="3" t="s">
        <v>217</v>
      </c>
      <c r="D242" s="3" t="s">
        <v>27</v>
      </c>
      <c r="E242" s="31">
        <v>100000</v>
      </c>
      <c r="F242" s="4" t="s">
        <v>316</v>
      </c>
      <c r="G242" s="5" t="s">
        <v>829</v>
      </c>
      <c r="H242" s="3" t="s">
        <v>336</v>
      </c>
      <c r="I242" s="5" t="s">
        <v>11</v>
      </c>
    </row>
    <row r="243" spans="1:9" x14ac:dyDescent="0.25">
      <c r="A243" s="2">
        <v>42965</v>
      </c>
      <c r="B243" s="14" t="s">
        <v>279</v>
      </c>
      <c r="C243" s="3" t="s">
        <v>217</v>
      </c>
      <c r="D243" s="3" t="s">
        <v>27</v>
      </c>
      <c r="E243" s="31">
        <v>10000</v>
      </c>
      <c r="F243" s="4" t="s">
        <v>316</v>
      </c>
      <c r="G243" s="5" t="s">
        <v>829</v>
      </c>
      <c r="H243" s="3" t="s">
        <v>181</v>
      </c>
      <c r="I243" s="5" t="s">
        <v>11</v>
      </c>
    </row>
    <row r="244" spans="1:9" x14ac:dyDescent="0.25">
      <c r="A244" s="2">
        <v>42965</v>
      </c>
      <c r="B244" s="3" t="s">
        <v>599</v>
      </c>
      <c r="C244" s="3" t="s">
        <v>9</v>
      </c>
      <c r="D244" s="3" t="s">
        <v>10</v>
      </c>
      <c r="E244" s="31">
        <v>27000</v>
      </c>
      <c r="F244" s="3" t="s">
        <v>422</v>
      </c>
      <c r="G244" s="5" t="s">
        <v>829</v>
      </c>
      <c r="H244" s="3" t="s">
        <v>560</v>
      </c>
      <c r="I244" s="5" t="s">
        <v>11</v>
      </c>
    </row>
    <row r="245" spans="1:9" x14ac:dyDescent="0.25">
      <c r="A245" s="2">
        <v>42965</v>
      </c>
      <c r="B245" s="3" t="s">
        <v>621</v>
      </c>
      <c r="C245" s="3" t="s">
        <v>443</v>
      </c>
      <c r="D245" s="3" t="s">
        <v>10</v>
      </c>
      <c r="E245" s="31">
        <v>80000</v>
      </c>
      <c r="F245" s="3" t="s">
        <v>422</v>
      </c>
      <c r="G245" s="5" t="s">
        <v>829</v>
      </c>
      <c r="H245" s="3" t="s">
        <v>509</v>
      </c>
      <c r="I245" s="5" t="s">
        <v>11</v>
      </c>
    </row>
    <row r="246" spans="1:9" x14ac:dyDescent="0.25">
      <c r="A246" s="2">
        <v>42965</v>
      </c>
      <c r="B246" s="3" t="s">
        <v>608</v>
      </c>
      <c r="C246" s="3" t="s">
        <v>9</v>
      </c>
      <c r="D246" s="3" t="s">
        <v>10</v>
      </c>
      <c r="E246" s="31">
        <v>15000</v>
      </c>
      <c r="F246" s="4" t="s">
        <v>436</v>
      </c>
      <c r="G246" s="5" t="s">
        <v>829</v>
      </c>
      <c r="H246" s="3" t="s">
        <v>322</v>
      </c>
      <c r="I246" s="5" t="s">
        <v>11</v>
      </c>
    </row>
    <row r="247" spans="1:9" x14ac:dyDescent="0.25">
      <c r="A247" s="2">
        <v>42965</v>
      </c>
      <c r="B247" s="3" t="s">
        <v>606</v>
      </c>
      <c r="C247" s="3" t="s">
        <v>9</v>
      </c>
      <c r="D247" s="3" t="s">
        <v>10</v>
      </c>
      <c r="E247" s="31">
        <v>30000</v>
      </c>
      <c r="F247" s="4" t="s">
        <v>436</v>
      </c>
      <c r="G247" s="5" t="s">
        <v>829</v>
      </c>
      <c r="H247" s="3" t="s">
        <v>136</v>
      </c>
      <c r="I247" s="5" t="s">
        <v>11</v>
      </c>
    </row>
    <row r="248" spans="1:9" x14ac:dyDescent="0.25">
      <c r="A248" s="2">
        <v>42965</v>
      </c>
      <c r="B248" s="3" t="s">
        <v>445</v>
      </c>
      <c r="C248" s="3" t="s">
        <v>9</v>
      </c>
      <c r="D248" s="3" t="s">
        <v>10</v>
      </c>
      <c r="E248" s="31">
        <v>15000</v>
      </c>
      <c r="F248" s="4" t="s">
        <v>450</v>
      </c>
      <c r="G248" s="5" t="s">
        <v>829</v>
      </c>
      <c r="H248" s="3" t="s">
        <v>493</v>
      </c>
      <c r="I248" s="5" t="s">
        <v>11</v>
      </c>
    </row>
    <row r="249" spans="1:9" x14ac:dyDescent="0.25">
      <c r="A249" s="2">
        <v>42966</v>
      </c>
      <c r="B249" s="14" t="s">
        <v>293</v>
      </c>
      <c r="C249" s="3" t="s">
        <v>217</v>
      </c>
      <c r="D249" s="3" t="s">
        <v>27</v>
      </c>
      <c r="E249" s="31">
        <v>100000</v>
      </c>
      <c r="F249" s="3" t="s">
        <v>316</v>
      </c>
      <c r="G249" s="5" t="s">
        <v>829</v>
      </c>
      <c r="H249" s="3" t="s">
        <v>353</v>
      </c>
      <c r="I249" s="5" t="s">
        <v>11</v>
      </c>
    </row>
    <row r="250" spans="1:9" x14ac:dyDescent="0.25">
      <c r="A250" s="2">
        <v>42966</v>
      </c>
      <c r="B250" s="14" t="s">
        <v>294</v>
      </c>
      <c r="C250" s="3" t="s">
        <v>217</v>
      </c>
      <c r="D250" s="3" t="s">
        <v>27</v>
      </c>
      <c r="E250" s="31">
        <v>100000</v>
      </c>
      <c r="F250" s="3" t="s">
        <v>316</v>
      </c>
      <c r="G250" s="5" t="s">
        <v>829</v>
      </c>
      <c r="H250" s="3" t="s">
        <v>354</v>
      </c>
      <c r="I250" s="5" t="s">
        <v>11</v>
      </c>
    </row>
    <row r="251" spans="1:9" x14ac:dyDescent="0.25">
      <c r="A251" s="2">
        <v>42966</v>
      </c>
      <c r="B251" s="14" t="s">
        <v>295</v>
      </c>
      <c r="C251" s="3" t="s">
        <v>217</v>
      </c>
      <c r="D251" s="3" t="s">
        <v>27</v>
      </c>
      <c r="E251" s="31">
        <v>100000</v>
      </c>
      <c r="F251" s="3" t="s">
        <v>316</v>
      </c>
      <c r="G251" s="5" t="s">
        <v>829</v>
      </c>
      <c r="H251" s="3" t="s">
        <v>355</v>
      </c>
      <c r="I251" s="5" t="s">
        <v>11</v>
      </c>
    </row>
    <row r="252" spans="1:9" x14ac:dyDescent="0.25">
      <c r="A252" s="2">
        <v>42966</v>
      </c>
      <c r="B252" s="14" t="s">
        <v>296</v>
      </c>
      <c r="C252" s="3" t="s">
        <v>217</v>
      </c>
      <c r="D252" s="3" t="s">
        <v>27</v>
      </c>
      <c r="E252" s="31">
        <v>100000</v>
      </c>
      <c r="F252" s="3" t="s">
        <v>316</v>
      </c>
      <c r="G252" s="5" t="s">
        <v>829</v>
      </c>
      <c r="H252" s="3" t="s">
        <v>352</v>
      </c>
      <c r="I252" s="5" t="s">
        <v>11</v>
      </c>
    </row>
    <row r="253" spans="1:9" x14ac:dyDescent="0.25">
      <c r="A253" s="2">
        <v>42966</v>
      </c>
      <c r="B253" s="14" t="s">
        <v>297</v>
      </c>
      <c r="C253" s="3" t="s">
        <v>217</v>
      </c>
      <c r="D253" s="3" t="s">
        <v>27</v>
      </c>
      <c r="E253" s="31">
        <v>100000</v>
      </c>
      <c r="F253" s="4" t="s">
        <v>316</v>
      </c>
      <c r="G253" s="5" t="s">
        <v>829</v>
      </c>
      <c r="H253" s="3" t="s">
        <v>356</v>
      </c>
      <c r="I253" s="5" t="s">
        <v>11</v>
      </c>
    </row>
    <row r="254" spans="1:9" x14ac:dyDescent="0.25">
      <c r="A254" s="2">
        <v>42966</v>
      </c>
      <c r="B254" s="14" t="s">
        <v>298</v>
      </c>
      <c r="C254" s="3" t="s">
        <v>217</v>
      </c>
      <c r="D254" s="3" t="s">
        <v>27</v>
      </c>
      <c r="E254" s="31">
        <v>100000</v>
      </c>
      <c r="F254" s="4" t="s">
        <v>316</v>
      </c>
      <c r="G254" s="5" t="s">
        <v>829</v>
      </c>
      <c r="H254" s="3" t="s">
        <v>357</v>
      </c>
      <c r="I254" s="5" t="s">
        <v>11</v>
      </c>
    </row>
    <row r="255" spans="1:9" x14ac:dyDescent="0.25">
      <c r="A255" s="2">
        <v>42966</v>
      </c>
      <c r="B255" s="3" t="s">
        <v>591</v>
      </c>
      <c r="C255" s="3" t="s">
        <v>9</v>
      </c>
      <c r="D255" s="3" t="s">
        <v>10</v>
      </c>
      <c r="E255" s="31">
        <v>34000</v>
      </c>
      <c r="F255" s="3" t="s">
        <v>422</v>
      </c>
      <c r="G255" s="5" t="s">
        <v>829</v>
      </c>
      <c r="H255" s="3" t="s">
        <v>514</v>
      </c>
      <c r="I255" s="5" t="s">
        <v>11</v>
      </c>
    </row>
    <row r="256" spans="1:9" x14ac:dyDescent="0.25">
      <c r="A256" s="2">
        <v>42966</v>
      </c>
      <c r="B256" s="3" t="s">
        <v>621</v>
      </c>
      <c r="C256" s="3" t="s">
        <v>443</v>
      </c>
      <c r="D256" s="3" t="s">
        <v>10</v>
      </c>
      <c r="E256" s="31">
        <v>80000</v>
      </c>
      <c r="F256" s="3" t="s">
        <v>422</v>
      </c>
      <c r="G256" s="5" t="s">
        <v>829</v>
      </c>
      <c r="H256" s="3" t="s">
        <v>515</v>
      </c>
      <c r="I256" s="5" t="s">
        <v>11</v>
      </c>
    </row>
    <row r="257" spans="1:9" x14ac:dyDescent="0.25">
      <c r="A257" s="2">
        <v>42967</v>
      </c>
      <c r="B257" s="3" t="s">
        <v>621</v>
      </c>
      <c r="C257" s="3" t="s">
        <v>443</v>
      </c>
      <c r="D257" s="3" t="s">
        <v>10</v>
      </c>
      <c r="E257" s="31">
        <v>80000</v>
      </c>
      <c r="F257" s="3" t="s">
        <v>422</v>
      </c>
      <c r="G257" s="5" t="s">
        <v>829</v>
      </c>
      <c r="H257" s="3" t="s">
        <v>561</v>
      </c>
      <c r="I257" s="5" t="s">
        <v>11</v>
      </c>
    </row>
    <row r="258" spans="1:9" x14ac:dyDescent="0.25">
      <c r="A258" s="2">
        <v>42967</v>
      </c>
      <c r="B258" s="3" t="s">
        <v>592</v>
      </c>
      <c r="C258" s="3" t="s">
        <v>9</v>
      </c>
      <c r="D258" s="3" t="s">
        <v>10</v>
      </c>
      <c r="E258" s="31">
        <v>20000</v>
      </c>
      <c r="F258" s="3" t="s">
        <v>422</v>
      </c>
      <c r="G258" s="5" t="s">
        <v>829</v>
      </c>
      <c r="H258" s="3" t="s">
        <v>516</v>
      </c>
      <c r="I258" s="5" t="s">
        <v>11</v>
      </c>
    </row>
    <row r="259" spans="1:9" x14ac:dyDescent="0.25">
      <c r="A259" s="29">
        <v>42968</v>
      </c>
      <c r="B259" s="5" t="s">
        <v>133</v>
      </c>
      <c r="C259" s="5" t="s">
        <v>9</v>
      </c>
      <c r="D259" s="5" t="s">
        <v>19</v>
      </c>
      <c r="E259" s="34">
        <v>70000</v>
      </c>
      <c r="F259" s="5" t="s">
        <v>132</v>
      </c>
      <c r="G259" s="5" t="s">
        <v>829</v>
      </c>
      <c r="H259" s="25" t="s">
        <v>134</v>
      </c>
      <c r="I259" s="5" t="s">
        <v>11</v>
      </c>
    </row>
    <row r="260" spans="1:9" x14ac:dyDescent="0.25">
      <c r="A260" s="29">
        <v>42968</v>
      </c>
      <c r="B260" s="5" t="s">
        <v>138</v>
      </c>
      <c r="C260" s="5" t="s">
        <v>24</v>
      </c>
      <c r="D260" s="5" t="s">
        <v>25</v>
      </c>
      <c r="E260" s="34">
        <v>40000</v>
      </c>
      <c r="F260" s="5" t="s">
        <v>132</v>
      </c>
      <c r="G260" s="5" t="s">
        <v>829</v>
      </c>
      <c r="H260" s="3" t="s">
        <v>227</v>
      </c>
      <c r="I260" s="5" t="s">
        <v>11</v>
      </c>
    </row>
    <row r="261" spans="1:9" x14ac:dyDescent="0.25">
      <c r="A261" s="29">
        <v>42968</v>
      </c>
      <c r="B261" s="5" t="s">
        <v>228</v>
      </c>
      <c r="C261" s="5" t="s">
        <v>24</v>
      </c>
      <c r="D261" s="5" t="s">
        <v>25</v>
      </c>
      <c r="E261" s="34">
        <v>87000</v>
      </c>
      <c r="F261" s="5" t="s">
        <v>132</v>
      </c>
      <c r="G261" s="5" t="s">
        <v>829</v>
      </c>
      <c r="H261" s="3" t="s">
        <v>229</v>
      </c>
      <c r="I261" s="5" t="s">
        <v>11</v>
      </c>
    </row>
    <row r="262" spans="1:9" x14ac:dyDescent="0.25">
      <c r="A262" s="29">
        <v>42968</v>
      </c>
      <c r="B262" s="5" t="s">
        <v>230</v>
      </c>
      <c r="C262" s="5" t="s">
        <v>24</v>
      </c>
      <c r="D262" s="5" t="s">
        <v>25</v>
      </c>
      <c r="E262" s="34">
        <v>80000</v>
      </c>
      <c r="F262" s="5" t="s">
        <v>132</v>
      </c>
      <c r="G262" s="5" t="s">
        <v>829</v>
      </c>
      <c r="H262" s="14" t="s">
        <v>231</v>
      </c>
      <c r="I262" s="5" t="s">
        <v>11</v>
      </c>
    </row>
    <row r="263" spans="1:9" x14ac:dyDescent="0.25">
      <c r="A263" s="29">
        <v>42968</v>
      </c>
      <c r="B263" s="5" t="s">
        <v>235</v>
      </c>
      <c r="C263" s="5" t="s">
        <v>9</v>
      </c>
      <c r="D263" s="5" t="s">
        <v>27</v>
      </c>
      <c r="E263" s="34">
        <v>26000</v>
      </c>
      <c r="F263" s="5" t="s">
        <v>132</v>
      </c>
      <c r="G263" s="5" t="s">
        <v>829</v>
      </c>
      <c r="H263" s="3" t="s">
        <v>236</v>
      </c>
      <c r="I263" s="5" t="s">
        <v>11</v>
      </c>
    </row>
    <row r="264" spans="1:9" x14ac:dyDescent="0.25">
      <c r="A264" s="29">
        <v>42968</v>
      </c>
      <c r="B264" s="5" t="s">
        <v>237</v>
      </c>
      <c r="C264" s="5" t="s">
        <v>9</v>
      </c>
      <c r="D264" s="5" t="s">
        <v>27</v>
      </c>
      <c r="E264" s="34">
        <v>50000</v>
      </c>
      <c r="F264" s="5" t="s">
        <v>132</v>
      </c>
      <c r="G264" s="5" t="s">
        <v>829</v>
      </c>
      <c r="H264" s="3" t="s">
        <v>238</v>
      </c>
      <c r="I264" s="5" t="s">
        <v>11</v>
      </c>
    </row>
    <row r="265" spans="1:9" x14ac:dyDescent="0.25">
      <c r="A265" s="29">
        <v>42968</v>
      </c>
      <c r="B265" s="5" t="s">
        <v>127</v>
      </c>
      <c r="C265" s="5" t="s">
        <v>9</v>
      </c>
      <c r="D265" s="5" t="s">
        <v>23</v>
      </c>
      <c r="E265" s="34">
        <v>80000</v>
      </c>
      <c r="F265" s="5" t="s">
        <v>132</v>
      </c>
      <c r="G265" s="5" t="s">
        <v>829</v>
      </c>
      <c r="H265" s="3" t="s">
        <v>231</v>
      </c>
      <c r="I265" s="5" t="s">
        <v>11</v>
      </c>
    </row>
    <row r="266" spans="1:9" x14ac:dyDescent="0.25">
      <c r="A266" s="29">
        <v>42968</v>
      </c>
      <c r="B266" s="5" t="s">
        <v>239</v>
      </c>
      <c r="C266" s="5" t="s">
        <v>9</v>
      </c>
      <c r="D266" s="5" t="s">
        <v>10</v>
      </c>
      <c r="E266" s="34">
        <v>25000</v>
      </c>
      <c r="F266" s="5" t="s">
        <v>132</v>
      </c>
      <c r="G266" s="5" t="s">
        <v>829</v>
      </c>
      <c r="H266" s="3" t="s">
        <v>240</v>
      </c>
      <c r="I266" s="5" t="s">
        <v>11</v>
      </c>
    </row>
    <row r="267" spans="1:9" x14ac:dyDescent="0.25">
      <c r="A267" s="28">
        <v>42968</v>
      </c>
      <c r="B267" s="3" t="s">
        <v>121</v>
      </c>
      <c r="C267" s="3" t="s">
        <v>9</v>
      </c>
      <c r="D267" s="3" t="s">
        <v>10</v>
      </c>
      <c r="E267" s="31">
        <v>15000</v>
      </c>
      <c r="F267" s="4" t="s">
        <v>125</v>
      </c>
      <c r="G267" s="5" t="s">
        <v>829</v>
      </c>
      <c r="H267" s="14" t="s">
        <v>263</v>
      </c>
      <c r="I267" s="5" t="s">
        <v>11</v>
      </c>
    </row>
    <row r="268" spans="1:9" x14ac:dyDescent="0.25">
      <c r="A268" s="28">
        <v>42968</v>
      </c>
      <c r="B268" s="5" t="s">
        <v>232</v>
      </c>
      <c r="C268" s="5" t="s">
        <v>142</v>
      </c>
      <c r="D268" s="5" t="s">
        <v>19</v>
      </c>
      <c r="E268" s="31">
        <v>150000</v>
      </c>
      <c r="F268" s="4" t="s">
        <v>125</v>
      </c>
      <c r="G268" s="5" t="s">
        <v>829</v>
      </c>
      <c r="H268" s="25" t="s">
        <v>274</v>
      </c>
      <c r="I268" s="5" t="s">
        <v>11</v>
      </c>
    </row>
    <row r="269" spans="1:9" x14ac:dyDescent="0.25">
      <c r="A269" s="28">
        <v>42968</v>
      </c>
      <c r="B269" s="5" t="s">
        <v>234</v>
      </c>
      <c r="C269" s="5" t="s">
        <v>9</v>
      </c>
      <c r="D269" s="5" t="s">
        <v>19</v>
      </c>
      <c r="E269" s="31">
        <v>50000</v>
      </c>
      <c r="F269" s="4" t="s">
        <v>125</v>
      </c>
      <c r="G269" s="5" t="s">
        <v>829</v>
      </c>
      <c r="H269" s="14" t="s">
        <v>277</v>
      </c>
      <c r="I269" s="5" t="s">
        <v>11</v>
      </c>
    </row>
    <row r="270" spans="1:9" x14ac:dyDescent="0.25">
      <c r="A270" s="28">
        <v>42968</v>
      </c>
      <c r="B270" s="14" t="s">
        <v>15</v>
      </c>
      <c r="C270" s="3" t="s">
        <v>9</v>
      </c>
      <c r="D270" s="3" t="s">
        <v>12</v>
      </c>
      <c r="E270" s="31">
        <v>16000</v>
      </c>
      <c r="F270" s="4" t="s">
        <v>16</v>
      </c>
      <c r="G270" s="5" t="s">
        <v>829</v>
      </c>
      <c r="H270" s="5" t="s">
        <v>358</v>
      </c>
      <c r="I270" s="5" t="s">
        <v>11</v>
      </c>
    </row>
    <row r="271" spans="1:9" x14ac:dyDescent="0.25">
      <c r="A271" s="2">
        <v>42968</v>
      </c>
      <c r="B271" s="14" t="s">
        <v>279</v>
      </c>
      <c r="C271" s="3" t="s">
        <v>9</v>
      </c>
      <c r="D271" s="3" t="s">
        <v>27</v>
      </c>
      <c r="E271" s="31">
        <v>10000</v>
      </c>
      <c r="F271" s="4" t="s">
        <v>316</v>
      </c>
      <c r="G271" s="5" t="s">
        <v>829</v>
      </c>
      <c r="H271" s="3" t="s">
        <v>136</v>
      </c>
      <c r="I271" s="5" t="s">
        <v>11</v>
      </c>
    </row>
    <row r="272" spans="1:9" x14ac:dyDescent="0.25">
      <c r="A272" s="2">
        <v>42968</v>
      </c>
      <c r="B272" s="3" t="s">
        <v>621</v>
      </c>
      <c r="C272" s="3" t="s">
        <v>443</v>
      </c>
      <c r="D272" s="3" t="s">
        <v>10</v>
      </c>
      <c r="E272" s="31">
        <v>80000</v>
      </c>
      <c r="F272" s="3" t="s">
        <v>422</v>
      </c>
      <c r="G272" s="5" t="s">
        <v>829</v>
      </c>
      <c r="H272" s="3" t="s">
        <v>517</v>
      </c>
      <c r="I272" s="5" t="s">
        <v>11</v>
      </c>
    </row>
    <row r="273" spans="1:9" x14ac:dyDescent="0.25">
      <c r="A273" s="2">
        <v>42968</v>
      </c>
      <c r="B273" s="3" t="s">
        <v>593</v>
      </c>
      <c r="C273" s="3" t="s">
        <v>9</v>
      </c>
      <c r="D273" s="3" t="s">
        <v>10</v>
      </c>
      <c r="E273" s="31">
        <v>5000</v>
      </c>
      <c r="F273" s="3" t="s">
        <v>422</v>
      </c>
      <c r="G273" s="5" t="s">
        <v>829</v>
      </c>
      <c r="H273" s="3" t="s">
        <v>518</v>
      </c>
      <c r="I273" s="5" t="s">
        <v>11</v>
      </c>
    </row>
    <row r="274" spans="1:9" x14ac:dyDescent="0.25">
      <c r="A274" s="2">
        <v>42968</v>
      </c>
      <c r="B274" s="3" t="s">
        <v>409</v>
      </c>
      <c r="C274" s="3" t="s">
        <v>9</v>
      </c>
      <c r="D274" s="3" t="s">
        <v>10</v>
      </c>
      <c r="E274" s="31">
        <v>47000</v>
      </c>
      <c r="F274" s="3" t="s">
        <v>422</v>
      </c>
      <c r="G274" s="5" t="s">
        <v>829</v>
      </c>
      <c r="H274" s="3" t="s">
        <v>562</v>
      </c>
      <c r="I274" s="5" t="s">
        <v>11</v>
      </c>
    </row>
    <row r="275" spans="1:9" x14ac:dyDescent="0.25">
      <c r="A275" s="2">
        <v>42968</v>
      </c>
      <c r="B275" s="3" t="s">
        <v>410</v>
      </c>
      <c r="C275" s="3" t="s">
        <v>443</v>
      </c>
      <c r="D275" s="3" t="s">
        <v>10</v>
      </c>
      <c r="E275" s="31">
        <v>1400000</v>
      </c>
      <c r="F275" s="3" t="s">
        <v>422</v>
      </c>
      <c r="G275" s="5" t="s">
        <v>829</v>
      </c>
      <c r="H275" s="3" t="s">
        <v>554</v>
      </c>
      <c r="I275" s="5" t="s">
        <v>11</v>
      </c>
    </row>
    <row r="276" spans="1:9" x14ac:dyDescent="0.25">
      <c r="A276" s="2">
        <v>42968</v>
      </c>
      <c r="B276" s="3" t="s">
        <v>411</v>
      </c>
      <c r="C276" s="3" t="s">
        <v>9</v>
      </c>
      <c r="D276" s="3" t="s">
        <v>10</v>
      </c>
      <c r="E276" s="31">
        <v>5000</v>
      </c>
      <c r="F276" s="3" t="s">
        <v>422</v>
      </c>
      <c r="G276" s="5" t="s">
        <v>829</v>
      </c>
      <c r="H276" s="3" t="s">
        <v>560</v>
      </c>
      <c r="I276" s="5" t="s">
        <v>11</v>
      </c>
    </row>
    <row r="277" spans="1:9" x14ac:dyDescent="0.25">
      <c r="A277" s="2">
        <v>42968</v>
      </c>
      <c r="B277" s="3" t="s">
        <v>446</v>
      </c>
      <c r="C277" s="3" t="s">
        <v>9</v>
      </c>
      <c r="D277" s="3" t="s">
        <v>10</v>
      </c>
      <c r="E277" s="31">
        <v>15000</v>
      </c>
      <c r="F277" s="4" t="s">
        <v>450</v>
      </c>
      <c r="G277" s="5" t="s">
        <v>829</v>
      </c>
      <c r="H277" s="3" t="s">
        <v>494</v>
      </c>
      <c r="I277" s="5" t="s">
        <v>11</v>
      </c>
    </row>
    <row r="278" spans="1:9" x14ac:dyDescent="0.25">
      <c r="A278" s="2">
        <v>42968</v>
      </c>
      <c r="B278" s="3" t="s">
        <v>447</v>
      </c>
      <c r="C278" s="3" t="s">
        <v>9</v>
      </c>
      <c r="D278" s="3" t="s">
        <v>10</v>
      </c>
      <c r="E278" s="31">
        <v>15000</v>
      </c>
      <c r="F278" s="4" t="s">
        <v>450</v>
      </c>
      <c r="G278" s="5" t="s">
        <v>829</v>
      </c>
      <c r="H278" s="3" t="s">
        <v>491</v>
      </c>
      <c r="I278" s="5" t="s">
        <v>11</v>
      </c>
    </row>
    <row r="279" spans="1:9" x14ac:dyDescent="0.25">
      <c r="A279" s="2">
        <v>42968</v>
      </c>
      <c r="B279" s="3" t="s">
        <v>495</v>
      </c>
      <c r="C279" s="3" t="s">
        <v>9</v>
      </c>
      <c r="D279" s="3" t="s">
        <v>10</v>
      </c>
      <c r="E279" s="31">
        <v>55000</v>
      </c>
      <c r="F279" s="4" t="s">
        <v>450</v>
      </c>
      <c r="G279" s="5" t="s">
        <v>829</v>
      </c>
      <c r="H279" s="3" t="s">
        <v>488</v>
      </c>
      <c r="I279" s="5" t="s">
        <v>11</v>
      </c>
    </row>
    <row r="280" spans="1:9" x14ac:dyDescent="0.25">
      <c r="A280" s="2">
        <v>42968</v>
      </c>
      <c r="B280" s="3" t="s">
        <v>452</v>
      </c>
      <c r="C280" s="3" t="s">
        <v>625</v>
      </c>
      <c r="D280" s="3" t="s">
        <v>10</v>
      </c>
      <c r="E280" s="31">
        <v>80000</v>
      </c>
      <c r="F280" s="4" t="s">
        <v>450</v>
      </c>
      <c r="G280" s="5" t="s">
        <v>829</v>
      </c>
      <c r="H280" s="3" t="s">
        <v>492</v>
      </c>
      <c r="I280" s="5" t="s">
        <v>11</v>
      </c>
    </row>
    <row r="281" spans="1:9" x14ac:dyDescent="0.25">
      <c r="A281" s="2">
        <v>42968</v>
      </c>
      <c r="B281" s="3" t="s">
        <v>498</v>
      </c>
      <c r="C281" s="3" t="s">
        <v>9</v>
      </c>
      <c r="D281" s="3" t="s">
        <v>10</v>
      </c>
      <c r="E281" s="31">
        <v>5000</v>
      </c>
      <c r="F281" s="4" t="s">
        <v>450</v>
      </c>
      <c r="G281" s="5" t="s">
        <v>829</v>
      </c>
      <c r="H281" s="3" t="s">
        <v>499</v>
      </c>
      <c r="I281" s="5" t="s">
        <v>11</v>
      </c>
    </row>
    <row r="282" spans="1:9" x14ac:dyDescent="0.25">
      <c r="A282" s="29">
        <v>42968</v>
      </c>
      <c r="B282" s="5" t="s">
        <v>793</v>
      </c>
      <c r="C282" s="3" t="s">
        <v>139</v>
      </c>
      <c r="D282" s="3" t="s">
        <v>10</v>
      </c>
      <c r="E282" s="31">
        <v>10000</v>
      </c>
      <c r="F282" s="4" t="s">
        <v>132</v>
      </c>
      <c r="G282" s="5" t="s">
        <v>829</v>
      </c>
      <c r="H282" s="3" t="s">
        <v>136</v>
      </c>
      <c r="I282" s="5" t="s">
        <v>11</v>
      </c>
    </row>
    <row r="283" spans="1:9" x14ac:dyDescent="0.25">
      <c r="A283" s="29">
        <v>42969</v>
      </c>
      <c r="B283" s="5" t="s">
        <v>241</v>
      </c>
      <c r="C283" s="5" t="s">
        <v>9</v>
      </c>
      <c r="D283" s="5" t="s">
        <v>10</v>
      </c>
      <c r="E283" s="34">
        <v>30000</v>
      </c>
      <c r="F283" s="5" t="s">
        <v>132</v>
      </c>
      <c r="G283" s="5" t="s">
        <v>829</v>
      </c>
      <c r="H283" s="3" t="s">
        <v>242</v>
      </c>
      <c r="I283" s="5" t="s">
        <v>11</v>
      </c>
    </row>
    <row r="284" spans="1:9" x14ac:dyDescent="0.25">
      <c r="A284" s="29">
        <v>42969</v>
      </c>
      <c r="B284" s="5" t="s">
        <v>243</v>
      </c>
      <c r="C284" s="5" t="s">
        <v>9</v>
      </c>
      <c r="D284" s="5" t="s">
        <v>23</v>
      </c>
      <c r="E284" s="34">
        <v>70000</v>
      </c>
      <c r="F284" s="5" t="s">
        <v>132</v>
      </c>
      <c r="G284" s="5" t="s">
        <v>829</v>
      </c>
      <c r="H284" s="3" t="s">
        <v>159</v>
      </c>
      <c r="I284" s="5" t="s">
        <v>11</v>
      </c>
    </row>
    <row r="285" spans="1:9" x14ac:dyDescent="0.25">
      <c r="A285" s="29">
        <v>42969</v>
      </c>
      <c r="B285" s="5" t="s">
        <v>244</v>
      </c>
      <c r="C285" s="5" t="s">
        <v>9</v>
      </c>
      <c r="D285" s="5" t="s">
        <v>23</v>
      </c>
      <c r="E285" s="34">
        <v>50000</v>
      </c>
      <c r="F285" s="5" t="s">
        <v>132</v>
      </c>
      <c r="G285" s="5" t="s">
        <v>829</v>
      </c>
      <c r="H285" s="3" t="s">
        <v>173</v>
      </c>
      <c r="I285" s="5" t="s">
        <v>11</v>
      </c>
    </row>
    <row r="286" spans="1:9" x14ac:dyDescent="0.25">
      <c r="A286" s="28">
        <v>42969</v>
      </c>
      <c r="B286" s="3" t="s">
        <v>121</v>
      </c>
      <c r="C286" s="3" t="s">
        <v>9</v>
      </c>
      <c r="D286" s="3" t="s">
        <v>10</v>
      </c>
      <c r="E286" s="31">
        <v>15000</v>
      </c>
      <c r="F286" s="4" t="s">
        <v>125</v>
      </c>
      <c r="G286" s="5" t="s">
        <v>829</v>
      </c>
      <c r="H286" s="3" t="s">
        <v>278</v>
      </c>
      <c r="I286" s="5" t="s">
        <v>11</v>
      </c>
    </row>
    <row r="287" spans="1:9" x14ac:dyDescent="0.25">
      <c r="A287" s="28">
        <v>42969</v>
      </c>
      <c r="B287" s="14" t="s">
        <v>15</v>
      </c>
      <c r="C287" s="3" t="s">
        <v>9</v>
      </c>
      <c r="D287" s="3" t="s">
        <v>12</v>
      </c>
      <c r="E287" s="31">
        <v>16000</v>
      </c>
      <c r="F287" s="4" t="s">
        <v>16</v>
      </c>
      <c r="G287" s="5" t="s">
        <v>829</v>
      </c>
      <c r="H287" s="5" t="s">
        <v>358</v>
      </c>
      <c r="I287" s="5" t="s">
        <v>11</v>
      </c>
    </row>
    <row r="288" spans="1:9" x14ac:dyDescent="0.25">
      <c r="A288" s="2">
        <v>42969</v>
      </c>
      <c r="B288" s="14" t="s">
        <v>279</v>
      </c>
      <c r="C288" s="3" t="s">
        <v>9</v>
      </c>
      <c r="D288" s="3" t="s">
        <v>27</v>
      </c>
      <c r="E288" s="31">
        <v>10000</v>
      </c>
      <c r="F288" s="4" t="s">
        <v>316</v>
      </c>
      <c r="G288" s="5" t="s">
        <v>829</v>
      </c>
      <c r="H288" s="3" t="s">
        <v>136</v>
      </c>
      <c r="I288" s="5" t="s">
        <v>11</v>
      </c>
    </row>
    <row r="289" spans="1:9" x14ac:dyDescent="0.25">
      <c r="A289" s="2">
        <v>42969</v>
      </c>
      <c r="B289" s="3" t="s">
        <v>14</v>
      </c>
      <c r="C289" s="3" t="s">
        <v>443</v>
      </c>
      <c r="D289" s="3" t="s">
        <v>10</v>
      </c>
      <c r="E289" s="31">
        <v>80000</v>
      </c>
      <c r="F289" s="4" t="s">
        <v>422</v>
      </c>
      <c r="G289" s="5" t="s">
        <v>829</v>
      </c>
      <c r="H289" s="3" t="s">
        <v>563</v>
      </c>
      <c r="I289" s="5" t="s">
        <v>11</v>
      </c>
    </row>
    <row r="290" spans="1:9" x14ac:dyDescent="0.25">
      <c r="A290" s="2">
        <v>42969</v>
      </c>
      <c r="B290" s="3" t="s">
        <v>564</v>
      </c>
      <c r="C290" s="3" t="s">
        <v>9</v>
      </c>
      <c r="D290" s="3" t="s">
        <v>10</v>
      </c>
      <c r="E290" s="31">
        <v>22000</v>
      </c>
      <c r="F290" s="4" t="s">
        <v>422</v>
      </c>
      <c r="G290" s="5" t="s">
        <v>829</v>
      </c>
      <c r="H290" s="3" t="s">
        <v>466</v>
      </c>
      <c r="I290" s="5" t="s">
        <v>11</v>
      </c>
    </row>
    <row r="291" spans="1:9" x14ac:dyDescent="0.25">
      <c r="A291" s="2">
        <v>42969</v>
      </c>
      <c r="B291" s="3" t="s">
        <v>594</v>
      </c>
      <c r="C291" s="3" t="s">
        <v>139</v>
      </c>
      <c r="D291" s="3" t="s">
        <v>10</v>
      </c>
      <c r="E291" s="31">
        <v>20000</v>
      </c>
      <c r="F291" s="4" t="s">
        <v>422</v>
      </c>
      <c r="G291" s="5" t="s">
        <v>829</v>
      </c>
      <c r="H291" s="3" t="s">
        <v>565</v>
      </c>
      <c r="I291" s="5" t="s">
        <v>11</v>
      </c>
    </row>
    <row r="292" spans="1:9" x14ac:dyDescent="0.25">
      <c r="A292" s="2">
        <v>42969</v>
      </c>
      <c r="B292" s="3" t="s">
        <v>414</v>
      </c>
      <c r="C292" s="3" t="s">
        <v>421</v>
      </c>
      <c r="D292" s="3" t="s">
        <v>10</v>
      </c>
      <c r="E292" s="31">
        <v>55000</v>
      </c>
      <c r="F292" s="3" t="s">
        <v>422</v>
      </c>
      <c r="G292" s="5" t="s">
        <v>829</v>
      </c>
      <c r="H292" s="3" t="s">
        <v>550</v>
      </c>
      <c r="I292" s="5" t="s">
        <v>11</v>
      </c>
    </row>
    <row r="293" spans="1:9" x14ac:dyDescent="0.25">
      <c r="A293" s="2">
        <v>42969</v>
      </c>
      <c r="B293" s="3" t="s">
        <v>500</v>
      </c>
      <c r="C293" s="3" t="s">
        <v>9</v>
      </c>
      <c r="D293" s="3" t="s">
        <v>10</v>
      </c>
      <c r="E293" s="31">
        <v>15000</v>
      </c>
      <c r="F293" s="4" t="s">
        <v>450</v>
      </c>
      <c r="G293" s="5" t="s">
        <v>829</v>
      </c>
      <c r="H293" s="3" t="s">
        <v>501</v>
      </c>
      <c r="I293" s="5" t="s">
        <v>11</v>
      </c>
    </row>
    <row r="294" spans="1:9" x14ac:dyDescent="0.25">
      <c r="A294" s="29">
        <v>42970</v>
      </c>
      <c r="B294" s="25" t="s">
        <v>209</v>
      </c>
      <c r="C294" s="3" t="s">
        <v>142</v>
      </c>
      <c r="D294" s="5" t="s">
        <v>19</v>
      </c>
      <c r="E294" s="30">
        <v>385000</v>
      </c>
      <c r="F294" s="4" t="s">
        <v>20</v>
      </c>
      <c r="G294" s="5" t="s">
        <v>829</v>
      </c>
      <c r="H294" s="3" t="s">
        <v>177</v>
      </c>
      <c r="I294" s="5" t="s">
        <v>11</v>
      </c>
    </row>
    <row r="295" spans="1:9" x14ac:dyDescent="0.25">
      <c r="A295" s="29">
        <v>42970</v>
      </c>
      <c r="B295" s="25" t="s">
        <v>210</v>
      </c>
      <c r="C295" s="3" t="s">
        <v>9</v>
      </c>
      <c r="D295" s="5" t="s">
        <v>19</v>
      </c>
      <c r="E295" s="30">
        <v>90000</v>
      </c>
      <c r="F295" s="4" t="s">
        <v>20</v>
      </c>
      <c r="G295" s="5" t="s">
        <v>829</v>
      </c>
      <c r="H295" s="3" t="s">
        <v>178</v>
      </c>
      <c r="I295" s="5" t="s">
        <v>11</v>
      </c>
    </row>
    <row r="296" spans="1:9" x14ac:dyDescent="0.25">
      <c r="A296" s="29">
        <v>42970</v>
      </c>
      <c r="B296" s="5" t="s">
        <v>245</v>
      </c>
      <c r="C296" s="5" t="s">
        <v>9</v>
      </c>
      <c r="D296" s="5" t="s">
        <v>23</v>
      </c>
      <c r="E296" s="34">
        <v>50000</v>
      </c>
      <c r="F296" s="5" t="s">
        <v>132</v>
      </c>
      <c r="G296" s="5" t="s">
        <v>829</v>
      </c>
      <c r="H296" s="3" t="s">
        <v>246</v>
      </c>
      <c r="I296" s="5" t="s">
        <v>11</v>
      </c>
    </row>
    <row r="297" spans="1:9" x14ac:dyDescent="0.25">
      <c r="A297" s="28">
        <v>42970</v>
      </c>
      <c r="B297" s="3" t="s">
        <v>121</v>
      </c>
      <c r="C297" s="3" t="s">
        <v>9</v>
      </c>
      <c r="D297" s="3" t="s">
        <v>10</v>
      </c>
      <c r="E297" s="31">
        <v>15000</v>
      </c>
      <c r="F297" s="4" t="s">
        <v>125</v>
      </c>
      <c r="G297" s="5" t="s">
        <v>829</v>
      </c>
      <c r="H297" s="3" t="s">
        <v>278</v>
      </c>
      <c r="I297" s="5" t="s">
        <v>11</v>
      </c>
    </row>
    <row r="298" spans="1:9" ht="15.75" x14ac:dyDescent="0.25">
      <c r="A298" s="28">
        <v>42970</v>
      </c>
      <c r="B298" s="36" t="s">
        <v>273</v>
      </c>
      <c r="C298" s="3" t="s">
        <v>9</v>
      </c>
      <c r="D298" s="3" t="s">
        <v>10</v>
      </c>
      <c r="E298" s="31">
        <v>30000</v>
      </c>
      <c r="F298" s="4" t="s">
        <v>125</v>
      </c>
      <c r="G298" s="5" t="s">
        <v>829</v>
      </c>
      <c r="H298" s="3" t="s">
        <v>275</v>
      </c>
      <c r="I298" s="5" t="s">
        <v>11</v>
      </c>
    </row>
    <row r="299" spans="1:9" x14ac:dyDescent="0.25">
      <c r="A299" s="28">
        <v>42970</v>
      </c>
      <c r="B299" s="3" t="s">
        <v>126</v>
      </c>
      <c r="C299" s="3" t="s">
        <v>21</v>
      </c>
      <c r="D299" s="3" t="s">
        <v>19</v>
      </c>
      <c r="E299" s="31">
        <v>5000</v>
      </c>
      <c r="F299" s="4" t="s">
        <v>125</v>
      </c>
      <c r="G299" s="5" t="s">
        <v>829</v>
      </c>
      <c r="H299" s="3" t="s">
        <v>272</v>
      </c>
      <c r="I299" s="5" t="s">
        <v>11</v>
      </c>
    </row>
    <row r="300" spans="1:9" x14ac:dyDescent="0.25">
      <c r="A300" s="28">
        <v>42970</v>
      </c>
      <c r="B300" s="5" t="s">
        <v>233</v>
      </c>
      <c r="C300" s="5" t="s">
        <v>21</v>
      </c>
      <c r="D300" s="5" t="s">
        <v>19</v>
      </c>
      <c r="E300" s="31">
        <v>50000</v>
      </c>
      <c r="F300" s="3" t="s">
        <v>125</v>
      </c>
      <c r="G300" s="5" t="s">
        <v>829</v>
      </c>
      <c r="H300" s="14" t="s">
        <v>276</v>
      </c>
      <c r="I300" s="5" t="s">
        <v>11</v>
      </c>
    </row>
    <row r="301" spans="1:9" x14ac:dyDescent="0.25">
      <c r="A301" s="28">
        <v>42970</v>
      </c>
      <c r="B301" s="3" t="s">
        <v>33</v>
      </c>
      <c r="C301" s="3" t="s">
        <v>9</v>
      </c>
      <c r="D301" s="3" t="s">
        <v>91</v>
      </c>
      <c r="E301" s="31">
        <v>13000</v>
      </c>
      <c r="F301" s="25" t="s">
        <v>13</v>
      </c>
      <c r="G301" s="5" t="s">
        <v>829</v>
      </c>
      <c r="H301" s="14" t="s">
        <v>136</v>
      </c>
      <c r="I301" s="5" t="s">
        <v>11</v>
      </c>
    </row>
    <row r="302" spans="1:9" x14ac:dyDescent="0.25">
      <c r="A302" s="28">
        <v>42970</v>
      </c>
      <c r="B302" s="14" t="s">
        <v>15</v>
      </c>
      <c r="C302" s="3" t="s">
        <v>9</v>
      </c>
      <c r="D302" s="3" t="s">
        <v>12</v>
      </c>
      <c r="E302" s="31">
        <v>16000</v>
      </c>
      <c r="F302" s="4" t="s">
        <v>16</v>
      </c>
      <c r="G302" s="5" t="s">
        <v>829</v>
      </c>
      <c r="H302" s="5" t="s">
        <v>358</v>
      </c>
      <c r="I302" s="5" t="s">
        <v>11</v>
      </c>
    </row>
    <row r="303" spans="1:9" x14ac:dyDescent="0.25">
      <c r="A303" s="2">
        <v>42970</v>
      </c>
      <c r="B303" s="14" t="s">
        <v>279</v>
      </c>
      <c r="C303" s="3" t="s">
        <v>9</v>
      </c>
      <c r="D303" s="3" t="s">
        <v>27</v>
      </c>
      <c r="E303" s="31">
        <v>10000</v>
      </c>
      <c r="F303" s="4" t="s">
        <v>316</v>
      </c>
      <c r="G303" s="5" t="s">
        <v>829</v>
      </c>
      <c r="H303" s="3" t="s">
        <v>136</v>
      </c>
      <c r="I303" s="5" t="s">
        <v>11</v>
      </c>
    </row>
    <row r="304" spans="1:9" x14ac:dyDescent="0.25">
      <c r="A304" s="2">
        <v>42970</v>
      </c>
      <c r="B304" s="14" t="s">
        <v>299</v>
      </c>
      <c r="C304" s="3" t="s">
        <v>217</v>
      </c>
      <c r="D304" s="3" t="s">
        <v>27</v>
      </c>
      <c r="E304" s="31">
        <v>100000</v>
      </c>
      <c r="F304" s="4" t="s">
        <v>316</v>
      </c>
      <c r="G304" s="5" t="s">
        <v>829</v>
      </c>
      <c r="H304" s="3" t="s">
        <v>351</v>
      </c>
      <c r="I304" s="5" t="s">
        <v>11</v>
      </c>
    </row>
    <row r="305" spans="1:9" x14ac:dyDescent="0.25">
      <c r="A305" s="2">
        <v>42970</v>
      </c>
      <c r="B305" s="3" t="s">
        <v>621</v>
      </c>
      <c r="C305" s="3" t="s">
        <v>443</v>
      </c>
      <c r="D305" s="3" t="s">
        <v>10</v>
      </c>
      <c r="E305" s="31">
        <v>80000</v>
      </c>
      <c r="F305" s="4" t="s">
        <v>422</v>
      </c>
      <c r="G305" s="5" t="s">
        <v>829</v>
      </c>
      <c r="H305" s="3" t="s">
        <v>391</v>
      </c>
      <c r="I305" s="5" t="s">
        <v>11</v>
      </c>
    </row>
    <row r="306" spans="1:9" x14ac:dyDescent="0.25">
      <c r="A306" s="2">
        <v>42970</v>
      </c>
      <c r="B306" s="3" t="s">
        <v>412</v>
      </c>
      <c r="C306" s="3" t="s">
        <v>9</v>
      </c>
      <c r="D306" s="3" t="s">
        <v>10</v>
      </c>
      <c r="E306" s="31">
        <v>25000</v>
      </c>
      <c r="F306" s="4" t="s">
        <v>422</v>
      </c>
      <c r="G306" s="5" t="s">
        <v>829</v>
      </c>
      <c r="H306" s="3" t="s">
        <v>476</v>
      </c>
      <c r="I306" s="5" t="s">
        <v>11</v>
      </c>
    </row>
    <row r="307" spans="1:9" x14ac:dyDescent="0.25">
      <c r="A307" s="2">
        <v>42970</v>
      </c>
      <c r="B307" s="3" t="s">
        <v>613</v>
      </c>
      <c r="C307" s="3" t="s">
        <v>9</v>
      </c>
      <c r="D307" s="3" t="s">
        <v>10</v>
      </c>
      <c r="E307" s="31">
        <v>15000</v>
      </c>
      <c r="F307" s="4" t="s">
        <v>436</v>
      </c>
      <c r="G307" s="5" t="s">
        <v>829</v>
      </c>
      <c r="H307" s="3" t="s">
        <v>533</v>
      </c>
      <c r="I307" s="5" t="s">
        <v>11</v>
      </c>
    </row>
    <row r="308" spans="1:9" x14ac:dyDescent="0.25">
      <c r="A308" s="29">
        <v>42970</v>
      </c>
      <c r="B308" s="25" t="s">
        <v>534</v>
      </c>
      <c r="C308" s="3" t="s">
        <v>139</v>
      </c>
      <c r="D308" s="3" t="s">
        <v>10</v>
      </c>
      <c r="E308" s="31">
        <v>50000</v>
      </c>
      <c r="F308" s="4" t="s">
        <v>436</v>
      </c>
      <c r="G308" s="5" t="s">
        <v>829</v>
      </c>
      <c r="H308" s="3" t="s">
        <v>535</v>
      </c>
      <c r="I308" s="5" t="s">
        <v>11</v>
      </c>
    </row>
    <row r="309" spans="1:9" x14ac:dyDescent="0.25">
      <c r="A309" s="2">
        <v>42970</v>
      </c>
      <c r="B309" s="3" t="s">
        <v>446</v>
      </c>
      <c r="C309" s="3" t="s">
        <v>9</v>
      </c>
      <c r="D309" s="3" t="s">
        <v>10</v>
      </c>
      <c r="E309" s="31">
        <v>15000</v>
      </c>
      <c r="F309" s="4" t="s">
        <v>450</v>
      </c>
      <c r="G309" s="5" t="s">
        <v>829</v>
      </c>
      <c r="H309" s="3" t="s">
        <v>497</v>
      </c>
      <c r="I309" s="5" t="s">
        <v>11</v>
      </c>
    </row>
    <row r="310" spans="1:9" x14ac:dyDescent="0.25">
      <c r="A310" s="2">
        <v>42970</v>
      </c>
      <c r="B310" s="3" t="s">
        <v>444</v>
      </c>
      <c r="C310" s="3" t="s">
        <v>139</v>
      </c>
      <c r="D310" s="3" t="s">
        <v>10</v>
      </c>
      <c r="E310" s="31">
        <v>10000</v>
      </c>
      <c r="F310" s="4" t="s">
        <v>450</v>
      </c>
      <c r="G310" s="5" t="s">
        <v>829</v>
      </c>
      <c r="H310" s="3" t="s">
        <v>496</v>
      </c>
      <c r="I310" s="5" t="s">
        <v>11</v>
      </c>
    </row>
    <row r="311" spans="1:9" x14ac:dyDescent="0.25">
      <c r="A311" s="29">
        <v>42971</v>
      </c>
      <c r="B311" s="25" t="s">
        <v>211</v>
      </c>
      <c r="C311" s="14" t="s">
        <v>142</v>
      </c>
      <c r="D311" s="5" t="s">
        <v>19</v>
      </c>
      <c r="E311" s="30">
        <v>75000</v>
      </c>
      <c r="F311" s="5" t="s">
        <v>20</v>
      </c>
      <c r="G311" s="5" t="s">
        <v>829</v>
      </c>
      <c r="H311" s="3" t="s">
        <v>179</v>
      </c>
      <c r="I311" s="5" t="s">
        <v>11</v>
      </c>
    </row>
    <row r="312" spans="1:9" x14ac:dyDescent="0.25">
      <c r="A312" s="29">
        <v>42971</v>
      </c>
      <c r="B312" s="25" t="s">
        <v>212</v>
      </c>
      <c r="C312" s="3" t="s">
        <v>213</v>
      </c>
      <c r="D312" s="3" t="s">
        <v>19</v>
      </c>
      <c r="E312" s="4">
        <v>60000</v>
      </c>
      <c r="F312" s="5" t="s">
        <v>20</v>
      </c>
      <c r="G312" s="5" t="s">
        <v>829</v>
      </c>
      <c r="H312" s="3" t="s">
        <v>180</v>
      </c>
      <c r="I312" s="5" t="s">
        <v>11</v>
      </c>
    </row>
    <row r="313" spans="1:9" x14ac:dyDescent="0.25">
      <c r="A313" s="29">
        <v>42971</v>
      </c>
      <c r="B313" s="25" t="s">
        <v>60</v>
      </c>
      <c r="C313" s="3" t="s">
        <v>142</v>
      </c>
      <c r="D313" s="5" t="s">
        <v>19</v>
      </c>
      <c r="E313" s="30">
        <v>10000</v>
      </c>
      <c r="F313" s="3" t="s">
        <v>20</v>
      </c>
      <c r="G313" s="5" t="s">
        <v>829</v>
      </c>
      <c r="H313" s="3" t="s">
        <v>181</v>
      </c>
      <c r="I313" s="5" t="s">
        <v>11</v>
      </c>
    </row>
    <row r="314" spans="1:9" x14ac:dyDescent="0.25">
      <c r="A314" s="29">
        <v>42971</v>
      </c>
      <c r="B314" s="25" t="s">
        <v>61</v>
      </c>
      <c r="C314" s="3" t="s">
        <v>9</v>
      </c>
      <c r="D314" s="5" t="s">
        <v>19</v>
      </c>
      <c r="E314" s="30">
        <v>30000</v>
      </c>
      <c r="F314" s="3" t="s">
        <v>20</v>
      </c>
      <c r="G314" s="5" t="s">
        <v>829</v>
      </c>
      <c r="H314" s="3" t="s">
        <v>182</v>
      </c>
      <c r="I314" s="5" t="s">
        <v>11</v>
      </c>
    </row>
    <row r="315" spans="1:9" x14ac:dyDescent="0.25">
      <c r="A315" s="29">
        <v>42971</v>
      </c>
      <c r="B315" s="5" t="s">
        <v>82</v>
      </c>
      <c r="C315" s="5" t="s">
        <v>24</v>
      </c>
      <c r="D315" s="5" t="s">
        <v>23</v>
      </c>
      <c r="E315" s="34">
        <v>13467500</v>
      </c>
      <c r="F315" s="5" t="s">
        <v>29</v>
      </c>
      <c r="G315" s="5" t="s">
        <v>829</v>
      </c>
      <c r="H315" s="3" t="s">
        <v>220</v>
      </c>
      <c r="I315" s="5" t="s">
        <v>11</v>
      </c>
    </row>
    <row r="316" spans="1:9" x14ac:dyDescent="0.25">
      <c r="A316" s="29">
        <v>42971</v>
      </c>
      <c r="B316" s="5" t="s">
        <v>83</v>
      </c>
      <c r="C316" s="5" t="s">
        <v>24</v>
      </c>
      <c r="D316" s="5" t="s">
        <v>10</v>
      </c>
      <c r="E316" s="34">
        <v>2413750</v>
      </c>
      <c r="F316" s="5" t="s">
        <v>29</v>
      </c>
      <c r="G316" s="5" t="s">
        <v>829</v>
      </c>
      <c r="H316" s="3" t="s">
        <v>220</v>
      </c>
      <c r="I316" s="5" t="s">
        <v>11</v>
      </c>
    </row>
    <row r="317" spans="1:9" x14ac:dyDescent="0.25">
      <c r="A317" s="29">
        <v>42971</v>
      </c>
      <c r="B317" s="5" t="s">
        <v>89</v>
      </c>
      <c r="C317" s="5" t="s">
        <v>24</v>
      </c>
      <c r="D317" s="5" t="s">
        <v>27</v>
      </c>
      <c r="E317" s="34">
        <v>2613750</v>
      </c>
      <c r="F317" s="5" t="s">
        <v>29</v>
      </c>
      <c r="G317" s="5" t="s">
        <v>829</v>
      </c>
      <c r="H317" s="3" t="s">
        <v>220</v>
      </c>
      <c r="I317" s="5" t="s">
        <v>11</v>
      </c>
    </row>
    <row r="318" spans="1:9" x14ac:dyDescent="0.25">
      <c r="A318" s="29">
        <v>42971</v>
      </c>
      <c r="B318" s="5" t="s">
        <v>84</v>
      </c>
      <c r="C318" s="5" t="s">
        <v>24</v>
      </c>
      <c r="D318" s="5" t="s">
        <v>12</v>
      </c>
      <c r="E318" s="34">
        <v>2913750</v>
      </c>
      <c r="F318" s="5" t="s">
        <v>29</v>
      </c>
      <c r="G318" s="5" t="s">
        <v>829</v>
      </c>
      <c r="H318" s="3" t="s">
        <v>220</v>
      </c>
      <c r="I318" s="5" t="s">
        <v>11</v>
      </c>
    </row>
    <row r="319" spans="1:9" x14ac:dyDescent="0.25">
      <c r="A319" s="29">
        <v>42971</v>
      </c>
      <c r="B319" s="5" t="s">
        <v>85</v>
      </c>
      <c r="C319" s="5" t="s">
        <v>24</v>
      </c>
      <c r="D319" s="5" t="s">
        <v>12</v>
      </c>
      <c r="E319" s="34">
        <v>2613750</v>
      </c>
      <c r="F319" s="5" t="s">
        <v>29</v>
      </c>
      <c r="G319" s="5" t="s">
        <v>829</v>
      </c>
      <c r="H319" s="3" t="s">
        <v>220</v>
      </c>
      <c r="I319" s="5" t="s">
        <v>11</v>
      </c>
    </row>
    <row r="320" spans="1:9" x14ac:dyDescent="0.25">
      <c r="A320" s="29">
        <v>42971</v>
      </c>
      <c r="B320" s="5" t="s">
        <v>90</v>
      </c>
      <c r="C320" s="5" t="s">
        <v>24</v>
      </c>
      <c r="D320" s="5" t="s">
        <v>12</v>
      </c>
      <c r="E320" s="34">
        <v>2213750</v>
      </c>
      <c r="F320" s="5" t="s">
        <v>29</v>
      </c>
      <c r="G320" s="5" t="s">
        <v>829</v>
      </c>
      <c r="H320" s="3" t="s">
        <v>220</v>
      </c>
      <c r="I320" s="5" t="s">
        <v>11</v>
      </c>
    </row>
    <row r="321" spans="1:9" x14ac:dyDescent="0.25">
      <c r="A321" s="29">
        <v>42970</v>
      </c>
      <c r="B321" s="5" t="s">
        <v>794</v>
      </c>
      <c r="C321" s="5" t="s">
        <v>9</v>
      </c>
      <c r="D321" s="5" t="s">
        <v>23</v>
      </c>
      <c r="E321" s="34">
        <v>50000</v>
      </c>
      <c r="F321" s="5" t="s">
        <v>132</v>
      </c>
      <c r="G321" s="5" t="s">
        <v>829</v>
      </c>
      <c r="H321" s="3" t="s">
        <v>246</v>
      </c>
      <c r="I321" s="5" t="s">
        <v>11</v>
      </c>
    </row>
    <row r="322" spans="1:9" x14ac:dyDescent="0.25">
      <c r="A322" s="29">
        <v>42971</v>
      </c>
      <c r="B322" s="25" t="s">
        <v>129</v>
      </c>
      <c r="C322" s="5" t="s">
        <v>9</v>
      </c>
      <c r="D322" s="5" t="s">
        <v>23</v>
      </c>
      <c r="E322" s="30">
        <v>130000</v>
      </c>
      <c r="F322" s="14" t="s">
        <v>132</v>
      </c>
      <c r="G322" s="5" t="s">
        <v>829</v>
      </c>
      <c r="H322" s="14" t="s">
        <v>225</v>
      </c>
      <c r="I322" s="5" t="s">
        <v>11</v>
      </c>
    </row>
    <row r="323" spans="1:9" x14ac:dyDescent="0.25">
      <c r="A323" s="28">
        <v>42971</v>
      </c>
      <c r="B323" s="3" t="s">
        <v>121</v>
      </c>
      <c r="C323" s="3" t="s">
        <v>9</v>
      </c>
      <c r="D323" s="3" t="s">
        <v>10</v>
      </c>
      <c r="E323" s="31">
        <v>15000</v>
      </c>
      <c r="F323" s="4" t="s">
        <v>125</v>
      </c>
      <c r="G323" s="5" t="s">
        <v>829</v>
      </c>
      <c r="H323" s="3" t="s">
        <v>278</v>
      </c>
      <c r="I323" s="5" t="s">
        <v>11</v>
      </c>
    </row>
    <row r="324" spans="1:9" ht="15.75" x14ac:dyDescent="0.25">
      <c r="A324" s="28">
        <v>42971</v>
      </c>
      <c r="B324" s="36" t="s">
        <v>268</v>
      </c>
      <c r="C324" s="3" t="s">
        <v>9</v>
      </c>
      <c r="D324" s="3" t="s">
        <v>19</v>
      </c>
      <c r="E324" s="31">
        <v>70000</v>
      </c>
      <c r="F324" s="4" t="s">
        <v>125</v>
      </c>
      <c r="G324" s="5" t="s">
        <v>829</v>
      </c>
      <c r="H324" s="3" t="s">
        <v>278</v>
      </c>
      <c r="I324" s="5" t="s">
        <v>11</v>
      </c>
    </row>
    <row r="325" spans="1:9" x14ac:dyDescent="0.25">
      <c r="A325" s="28">
        <v>42971</v>
      </c>
      <c r="B325" s="14" t="s">
        <v>15</v>
      </c>
      <c r="C325" s="3" t="s">
        <v>9</v>
      </c>
      <c r="D325" s="3" t="s">
        <v>12</v>
      </c>
      <c r="E325" s="31">
        <v>16000</v>
      </c>
      <c r="F325" s="4" t="s">
        <v>16</v>
      </c>
      <c r="G325" s="5" t="s">
        <v>829</v>
      </c>
      <c r="H325" s="5" t="s">
        <v>358</v>
      </c>
      <c r="I325" s="5" t="s">
        <v>11</v>
      </c>
    </row>
    <row r="326" spans="1:9" x14ac:dyDescent="0.25">
      <c r="A326" s="2">
        <v>42971</v>
      </c>
      <c r="B326" s="14" t="s">
        <v>279</v>
      </c>
      <c r="C326" s="3" t="s">
        <v>9</v>
      </c>
      <c r="D326" s="3" t="s">
        <v>27</v>
      </c>
      <c r="E326" s="31">
        <v>10000</v>
      </c>
      <c r="F326" s="4" t="s">
        <v>316</v>
      </c>
      <c r="G326" s="5" t="s">
        <v>829</v>
      </c>
      <c r="H326" s="3" t="s">
        <v>358</v>
      </c>
      <c r="I326" s="5" t="s">
        <v>11</v>
      </c>
    </row>
    <row r="327" spans="1:9" x14ac:dyDescent="0.25">
      <c r="A327" s="2">
        <v>42971</v>
      </c>
      <c r="B327" s="14" t="s">
        <v>300</v>
      </c>
      <c r="C327" s="3" t="s">
        <v>9</v>
      </c>
      <c r="D327" s="3" t="s">
        <v>27</v>
      </c>
      <c r="E327" s="31">
        <v>8500</v>
      </c>
      <c r="F327" s="4" t="s">
        <v>316</v>
      </c>
      <c r="G327" s="5" t="s">
        <v>829</v>
      </c>
      <c r="H327" s="3" t="s">
        <v>358</v>
      </c>
      <c r="I327" s="5" t="s">
        <v>11</v>
      </c>
    </row>
    <row r="328" spans="1:9" x14ac:dyDescent="0.25">
      <c r="A328" s="2">
        <v>42971</v>
      </c>
      <c r="B328" s="3" t="s">
        <v>621</v>
      </c>
      <c r="C328" s="3" t="s">
        <v>443</v>
      </c>
      <c r="D328" s="3" t="s">
        <v>10</v>
      </c>
      <c r="E328" s="31">
        <v>80000</v>
      </c>
      <c r="F328" s="4" t="s">
        <v>422</v>
      </c>
      <c r="G328" s="5" t="s">
        <v>829</v>
      </c>
      <c r="H328" s="3" t="s">
        <v>393</v>
      </c>
      <c r="I328" s="5" t="s">
        <v>11</v>
      </c>
    </row>
    <row r="329" spans="1:9" x14ac:dyDescent="0.25">
      <c r="A329" s="2">
        <v>42971</v>
      </c>
      <c r="B329" s="3" t="s">
        <v>598</v>
      </c>
      <c r="C329" s="3" t="s">
        <v>139</v>
      </c>
      <c r="D329" s="3" t="s">
        <v>10</v>
      </c>
      <c r="E329" s="31">
        <v>15000</v>
      </c>
      <c r="F329" s="4" t="s">
        <v>422</v>
      </c>
      <c r="G329" s="5" t="s">
        <v>829</v>
      </c>
      <c r="H329" s="3" t="s">
        <v>566</v>
      </c>
      <c r="I329" s="5" t="s">
        <v>11</v>
      </c>
    </row>
    <row r="330" spans="1:9" x14ac:dyDescent="0.25">
      <c r="A330" s="2">
        <v>42971</v>
      </c>
      <c r="B330" s="3" t="s">
        <v>414</v>
      </c>
      <c r="C330" s="3" t="s">
        <v>421</v>
      </c>
      <c r="D330" s="3" t="s">
        <v>10</v>
      </c>
      <c r="E330" s="31">
        <v>80000</v>
      </c>
      <c r="F330" s="3" t="s">
        <v>422</v>
      </c>
      <c r="G330" s="5" t="s">
        <v>829</v>
      </c>
      <c r="H330" s="3" t="s">
        <v>549</v>
      </c>
      <c r="I330" s="5" t="s">
        <v>11</v>
      </c>
    </row>
    <row r="331" spans="1:9" x14ac:dyDescent="0.25">
      <c r="A331" s="2">
        <v>42971</v>
      </c>
      <c r="B331" s="3" t="s">
        <v>612</v>
      </c>
      <c r="C331" s="3" t="s">
        <v>9</v>
      </c>
      <c r="D331" s="3" t="s">
        <v>10</v>
      </c>
      <c r="E331" s="31">
        <v>24000</v>
      </c>
      <c r="F331" s="4" t="s">
        <v>436</v>
      </c>
      <c r="G331" s="5" t="s">
        <v>829</v>
      </c>
      <c r="H331" s="3" t="s">
        <v>532</v>
      </c>
      <c r="I331" s="5" t="s">
        <v>11</v>
      </c>
    </row>
    <row r="332" spans="1:9" x14ac:dyDescent="0.25">
      <c r="A332" s="29">
        <v>42972</v>
      </c>
      <c r="B332" s="25" t="s">
        <v>62</v>
      </c>
      <c r="C332" s="5" t="s">
        <v>140</v>
      </c>
      <c r="D332" s="5" t="s">
        <v>19</v>
      </c>
      <c r="E332" s="30">
        <v>34000</v>
      </c>
      <c r="F332" s="5" t="s">
        <v>20</v>
      </c>
      <c r="G332" s="5" t="s">
        <v>829</v>
      </c>
      <c r="H332" s="3" t="s">
        <v>183</v>
      </c>
      <c r="I332" s="5" t="s">
        <v>11</v>
      </c>
    </row>
    <row r="333" spans="1:9" x14ac:dyDescent="0.25">
      <c r="A333" s="29">
        <v>42972</v>
      </c>
      <c r="B333" s="25" t="s">
        <v>63</v>
      </c>
      <c r="C333" s="5" t="s">
        <v>140</v>
      </c>
      <c r="D333" s="5" t="s">
        <v>19</v>
      </c>
      <c r="E333" s="30">
        <v>34000</v>
      </c>
      <c r="F333" s="5" t="s">
        <v>20</v>
      </c>
      <c r="G333" s="5" t="s">
        <v>829</v>
      </c>
      <c r="H333" s="3" t="s">
        <v>184</v>
      </c>
      <c r="I333" s="5" t="s">
        <v>11</v>
      </c>
    </row>
    <row r="334" spans="1:9" x14ac:dyDescent="0.25">
      <c r="A334" s="29">
        <v>42972</v>
      </c>
      <c r="B334" s="25" t="s">
        <v>64</v>
      </c>
      <c r="C334" s="5" t="s">
        <v>21</v>
      </c>
      <c r="D334" s="5" t="s">
        <v>19</v>
      </c>
      <c r="E334" s="30">
        <v>2000000</v>
      </c>
      <c r="F334" s="5" t="s">
        <v>20</v>
      </c>
      <c r="G334" s="5" t="s">
        <v>829</v>
      </c>
      <c r="H334" s="3" t="s">
        <v>185</v>
      </c>
      <c r="I334" s="5" t="s">
        <v>11</v>
      </c>
    </row>
    <row r="335" spans="1:9" x14ac:dyDescent="0.25">
      <c r="A335" s="29">
        <v>42972</v>
      </c>
      <c r="B335" s="25" t="s">
        <v>65</v>
      </c>
      <c r="C335" s="3" t="s">
        <v>24</v>
      </c>
      <c r="D335" s="5" t="s">
        <v>10</v>
      </c>
      <c r="E335" s="30">
        <v>1600000</v>
      </c>
      <c r="F335" s="3" t="s">
        <v>20</v>
      </c>
      <c r="G335" s="5" t="s">
        <v>829</v>
      </c>
      <c r="H335" s="3" t="s">
        <v>186</v>
      </c>
      <c r="I335" s="5" t="s">
        <v>11</v>
      </c>
    </row>
    <row r="336" spans="1:9" x14ac:dyDescent="0.25">
      <c r="A336" s="29">
        <v>42972</v>
      </c>
      <c r="B336" s="25" t="s">
        <v>66</v>
      </c>
      <c r="C336" s="3" t="s">
        <v>24</v>
      </c>
      <c r="D336" s="5" t="s">
        <v>10</v>
      </c>
      <c r="E336" s="30">
        <v>1600000</v>
      </c>
      <c r="F336" s="5" t="s">
        <v>20</v>
      </c>
      <c r="G336" s="5" t="s">
        <v>829</v>
      </c>
      <c r="H336" s="3" t="s">
        <v>186</v>
      </c>
      <c r="I336" s="5" t="s">
        <v>11</v>
      </c>
    </row>
    <row r="337" spans="1:9" x14ac:dyDescent="0.25">
      <c r="A337" s="29">
        <v>42972</v>
      </c>
      <c r="B337" s="25" t="s">
        <v>32</v>
      </c>
      <c r="C337" s="5" t="s">
        <v>139</v>
      </c>
      <c r="D337" s="5" t="s">
        <v>19</v>
      </c>
      <c r="E337" s="30">
        <v>400000</v>
      </c>
      <c r="F337" s="4" t="s">
        <v>20</v>
      </c>
      <c r="G337" s="5" t="s">
        <v>829</v>
      </c>
      <c r="H337" s="3" t="s">
        <v>187</v>
      </c>
      <c r="I337" s="5" t="s">
        <v>11</v>
      </c>
    </row>
    <row r="338" spans="1:9" x14ac:dyDescent="0.25">
      <c r="A338" s="29">
        <v>42972</v>
      </c>
      <c r="B338" s="25" t="s">
        <v>67</v>
      </c>
      <c r="C338" s="5" t="s">
        <v>24</v>
      </c>
      <c r="D338" s="5" t="s">
        <v>25</v>
      </c>
      <c r="E338" s="30">
        <v>28000</v>
      </c>
      <c r="F338" s="3" t="s">
        <v>20</v>
      </c>
      <c r="G338" s="5" t="s">
        <v>829</v>
      </c>
      <c r="H338" s="3" t="s">
        <v>188</v>
      </c>
      <c r="I338" s="5" t="s">
        <v>11</v>
      </c>
    </row>
    <row r="339" spans="1:9" x14ac:dyDescent="0.25">
      <c r="A339" s="29">
        <v>42972</v>
      </c>
      <c r="B339" s="5" t="s">
        <v>86</v>
      </c>
      <c r="C339" s="5" t="s">
        <v>24</v>
      </c>
      <c r="D339" s="5" t="s">
        <v>19</v>
      </c>
      <c r="E339" s="34">
        <v>4313750</v>
      </c>
      <c r="F339" s="5" t="s">
        <v>29</v>
      </c>
      <c r="G339" s="5" t="s">
        <v>829</v>
      </c>
      <c r="H339" s="3" t="s">
        <v>220</v>
      </c>
      <c r="I339" s="5" t="s">
        <v>11</v>
      </c>
    </row>
    <row r="340" spans="1:9" x14ac:dyDescent="0.25">
      <c r="A340" s="28">
        <v>42972</v>
      </c>
      <c r="B340" s="3" t="s">
        <v>124</v>
      </c>
      <c r="C340" s="3" t="s">
        <v>123</v>
      </c>
      <c r="D340" s="3" t="s">
        <v>10</v>
      </c>
      <c r="E340" s="31">
        <v>15000</v>
      </c>
      <c r="F340" s="4" t="s">
        <v>125</v>
      </c>
      <c r="G340" s="5" t="s">
        <v>829</v>
      </c>
      <c r="H340" s="3" t="s">
        <v>278</v>
      </c>
      <c r="I340" s="5" t="s">
        <v>11</v>
      </c>
    </row>
    <row r="341" spans="1:9" x14ac:dyDescent="0.25">
      <c r="A341" s="28">
        <v>42972</v>
      </c>
      <c r="B341" s="3" t="s">
        <v>33</v>
      </c>
      <c r="C341" s="3" t="s">
        <v>9</v>
      </c>
      <c r="D341" s="3" t="s">
        <v>12</v>
      </c>
      <c r="E341" s="31">
        <v>13000</v>
      </c>
      <c r="F341" s="25" t="s">
        <v>13</v>
      </c>
      <c r="G341" s="5" t="s">
        <v>829</v>
      </c>
      <c r="H341" s="14" t="s">
        <v>136</v>
      </c>
      <c r="I341" s="5" t="s">
        <v>11</v>
      </c>
    </row>
    <row r="342" spans="1:9" x14ac:dyDescent="0.25">
      <c r="A342" s="2">
        <v>42972</v>
      </c>
      <c r="B342" s="3" t="s">
        <v>621</v>
      </c>
      <c r="C342" s="3" t="s">
        <v>443</v>
      </c>
      <c r="D342" s="3" t="s">
        <v>10</v>
      </c>
      <c r="E342" s="31">
        <v>80000</v>
      </c>
      <c r="F342" s="4" t="s">
        <v>422</v>
      </c>
      <c r="G342" s="5" t="s">
        <v>829</v>
      </c>
      <c r="H342" s="3" t="s">
        <v>567</v>
      </c>
      <c r="I342" s="5" t="s">
        <v>11</v>
      </c>
    </row>
    <row r="343" spans="1:9" x14ac:dyDescent="0.25">
      <c r="A343" s="2">
        <v>42972</v>
      </c>
      <c r="B343" s="3" t="s">
        <v>413</v>
      </c>
      <c r="C343" s="3" t="s">
        <v>9</v>
      </c>
      <c r="D343" s="3" t="s">
        <v>10</v>
      </c>
      <c r="E343" s="31">
        <v>50000</v>
      </c>
      <c r="F343" s="4" t="s">
        <v>422</v>
      </c>
      <c r="G343" s="5" t="s">
        <v>829</v>
      </c>
      <c r="H343" s="3" t="s">
        <v>568</v>
      </c>
      <c r="I343" s="5" t="s">
        <v>11</v>
      </c>
    </row>
    <row r="344" spans="1:9" x14ac:dyDescent="0.25">
      <c r="A344" s="2">
        <v>42972</v>
      </c>
      <c r="B344" s="3" t="s">
        <v>414</v>
      </c>
      <c r="C344" s="3" t="s">
        <v>421</v>
      </c>
      <c r="D344" s="3" t="s">
        <v>10</v>
      </c>
      <c r="E344" s="31">
        <v>55000</v>
      </c>
      <c r="F344" s="4" t="s">
        <v>422</v>
      </c>
      <c r="G344" s="5" t="s">
        <v>829</v>
      </c>
      <c r="H344" s="3" t="s">
        <v>569</v>
      </c>
      <c r="I344" s="5" t="s">
        <v>11</v>
      </c>
    </row>
    <row r="345" spans="1:9" x14ac:dyDescent="0.25">
      <c r="A345" s="2">
        <v>42972</v>
      </c>
      <c r="B345" s="3" t="s">
        <v>607</v>
      </c>
      <c r="C345" s="3" t="s">
        <v>9</v>
      </c>
      <c r="D345" s="3" t="s">
        <v>10</v>
      </c>
      <c r="E345" s="31">
        <v>45000</v>
      </c>
      <c r="F345" s="4" t="s">
        <v>436</v>
      </c>
      <c r="G345" s="5" t="s">
        <v>829</v>
      </c>
      <c r="H345" s="3" t="s">
        <v>516</v>
      </c>
      <c r="I345" s="5" t="s">
        <v>11</v>
      </c>
    </row>
    <row r="346" spans="1:9" x14ac:dyDescent="0.25">
      <c r="A346" s="2">
        <v>42972</v>
      </c>
      <c r="B346" s="3" t="s">
        <v>502</v>
      </c>
      <c r="C346" s="3" t="s">
        <v>9</v>
      </c>
      <c r="D346" s="3" t="s">
        <v>10</v>
      </c>
      <c r="E346" s="31">
        <v>10000</v>
      </c>
      <c r="F346" s="4" t="s">
        <v>450</v>
      </c>
      <c r="G346" s="5" t="s">
        <v>829</v>
      </c>
      <c r="H346" s="3" t="s">
        <v>503</v>
      </c>
      <c r="I346" s="5" t="s">
        <v>11</v>
      </c>
    </row>
    <row r="347" spans="1:9" x14ac:dyDescent="0.25">
      <c r="A347" s="2">
        <v>42972</v>
      </c>
      <c r="B347" s="3" t="s">
        <v>454</v>
      </c>
      <c r="C347" s="3" t="s">
        <v>9</v>
      </c>
      <c r="D347" s="3" t="s">
        <v>10</v>
      </c>
      <c r="E347" s="31">
        <v>30000</v>
      </c>
      <c r="F347" s="4" t="s">
        <v>450</v>
      </c>
      <c r="G347" s="5" t="s">
        <v>829</v>
      </c>
      <c r="H347" s="3" t="s">
        <v>504</v>
      </c>
      <c r="I347" s="5" t="s">
        <v>11</v>
      </c>
    </row>
    <row r="348" spans="1:9" x14ac:dyDescent="0.25">
      <c r="A348" s="2">
        <v>42972</v>
      </c>
      <c r="B348" s="3" t="s">
        <v>456</v>
      </c>
      <c r="C348" s="3" t="s">
        <v>9</v>
      </c>
      <c r="D348" s="3" t="s">
        <v>10</v>
      </c>
      <c r="E348" s="31">
        <v>110000</v>
      </c>
      <c r="F348" s="4" t="s">
        <v>450</v>
      </c>
      <c r="G348" s="5" t="s">
        <v>829</v>
      </c>
      <c r="H348" s="3" t="s">
        <v>488</v>
      </c>
      <c r="I348" s="5" t="s">
        <v>11</v>
      </c>
    </row>
    <row r="349" spans="1:9" x14ac:dyDescent="0.25">
      <c r="A349" s="2">
        <v>42972</v>
      </c>
      <c r="B349" s="3" t="s">
        <v>452</v>
      </c>
      <c r="C349" s="3" t="s">
        <v>443</v>
      </c>
      <c r="D349" s="3" t="s">
        <v>10</v>
      </c>
      <c r="E349" s="31">
        <v>80000</v>
      </c>
      <c r="F349" s="4" t="s">
        <v>450</v>
      </c>
      <c r="G349" s="5" t="s">
        <v>829</v>
      </c>
      <c r="H349" s="3" t="s">
        <v>428</v>
      </c>
      <c r="I349" s="5" t="s">
        <v>11</v>
      </c>
    </row>
    <row r="350" spans="1:9" x14ac:dyDescent="0.25">
      <c r="A350" s="2">
        <v>42972</v>
      </c>
      <c r="B350" s="3" t="s">
        <v>457</v>
      </c>
      <c r="C350" s="3" t="s">
        <v>9</v>
      </c>
      <c r="D350" s="3" t="s">
        <v>10</v>
      </c>
      <c r="E350" s="31">
        <v>10000</v>
      </c>
      <c r="F350" s="4" t="s">
        <v>450</v>
      </c>
      <c r="G350" s="5" t="s">
        <v>829</v>
      </c>
      <c r="H350" s="3" t="s">
        <v>505</v>
      </c>
      <c r="I350" s="5" t="s">
        <v>11</v>
      </c>
    </row>
    <row r="351" spans="1:9" x14ac:dyDescent="0.25">
      <c r="A351" s="2">
        <v>42972</v>
      </c>
      <c r="B351" s="3" t="s">
        <v>451</v>
      </c>
      <c r="C351" s="3" t="s">
        <v>443</v>
      </c>
      <c r="D351" s="3" t="s">
        <v>10</v>
      </c>
      <c r="E351" s="31">
        <v>250000</v>
      </c>
      <c r="F351" s="4" t="s">
        <v>450</v>
      </c>
      <c r="G351" s="5" t="s">
        <v>829</v>
      </c>
      <c r="H351" s="3" t="s">
        <v>506</v>
      </c>
      <c r="I351" s="5" t="s">
        <v>11</v>
      </c>
    </row>
    <row r="352" spans="1:9" x14ac:dyDescent="0.25">
      <c r="A352" s="2">
        <v>42973</v>
      </c>
      <c r="B352" s="3" t="s">
        <v>415</v>
      </c>
      <c r="C352" s="3" t="s">
        <v>9</v>
      </c>
      <c r="D352" s="3" t="s">
        <v>10</v>
      </c>
      <c r="E352" s="31">
        <v>28000</v>
      </c>
      <c r="F352" s="4" t="s">
        <v>422</v>
      </c>
      <c r="G352" s="5" t="s">
        <v>829</v>
      </c>
      <c r="H352" s="3" t="s">
        <v>472</v>
      </c>
      <c r="I352" s="5" t="s">
        <v>11</v>
      </c>
    </row>
    <row r="353" spans="1:9" x14ac:dyDescent="0.25">
      <c r="A353" s="2">
        <v>42973</v>
      </c>
      <c r="B353" s="3" t="s">
        <v>621</v>
      </c>
      <c r="C353" s="3" t="s">
        <v>443</v>
      </c>
      <c r="D353" s="3" t="s">
        <v>10</v>
      </c>
      <c r="E353" s="31">
        <v>80000</v>
      </c>
      <c r="F353" s="4" t="s">
        <v>422</v>
      </c>
      <c r="G353" s="5" t="s">
        <v>829</v>
      </c>
      <c r="H353" s="3" t="s">
        <v>570</v>
      </c>
      <c r="I353" s="5" t="s">
        <v>11</v>
      </c>
    </row>
    <row r="354" spans="1:9" x14ac:dyDescent="0.25">
      <c r="A354" s="2">
        <v>42973</v>
      </c>
      <c r="B354" s="3" t="s">
        <v>442</v>
      </c>
      <c r="C354" s="3" t="s">
        <v>9</v>
      </c>
      <c r="D354" s="3" t="s">
        <v>10</v>
      </c>
      <c r="E354" s="31">
        <v>10000</v>
      </c>
      <c r="F354" s="4" t="s">
        <v>450</v>
      </c>
      <c r="G354" s="5" t="s">
        <v>829</v>
      </c>
      <c r="H354" s="3" t="s">
        <v>507</v>
      </c>
      <c r="I354" s="5" t="s">
        <v>11</v>
      </c>
    </row>
    <row r="355" spans="1:9" x14ac:dyDescent="0.25">
      <c r="A355" s="2">
        <v>42973</v>
      </c>
      <c r="B355" s="3" t="s">
        <v>452</v>
      </c>
      <c r="C355" s="3" t="s">
        <v>443</v>
      </c>
      <c r="D355" s="3" t="s">
        <v>10</v>
      </c>
      <c r="E355" s="31">
        <v>80000</v>
      </c>
      <c r="F355" s="4" t="s">
        <v>450</v>
      </c>
      <c r="G355" s="5" t="s">
        <v>829</v>
      </c>
      <c r="H355" s="3" t="s">
        <v>508</v>
      </c>
      <c r="I355" s="5" t="s">
        <v>11</v>
      </c>
    </row>
    <row r="356" spans="1:9" x14ac:dyDescent="0.25">
      <c r="A356" s="2">
        <v>42973</v>
      </c>
      <c r="B356" s="3" t="s">
        <v>451</v>
      </c>
      <c r="C356" s="3" t="s">
        <v>443</v>
      </c>
      <c r="D356" s="3" t="s">
        <v>10</v>
      </c>
      <c r="E356" s="31">
        <v>250000</v>
      </c>
      <c r="F356" s="4" t="s">
        <v>450</v>
      </c>
      <c r="G356" s="5" t="s">
        <v>829</v>
      </c>
      <c r="H356" s="3" t="s">
        <v>506</v>
      </c>
      <c r="I356" s="5" t="s">
        <v>11</v>
      </c>
    </row>
    <row r="357" spans="1:9" x14ac:dyDescent="0.25">
      <c r="A357" s="2">
        <v>42974</v>
      </c>
      <c r="B357" s="3" t="s">
        <v>621</v>
      </c>
      <c r="C357" s="3" t="s">
        <v>443</v>
      </c>
      <c r="D357" s="3" t="s">
        <v>10</v>
      </c>
      <c r="E357" s="31">
        <v>80000</v>
      </c>
      <c r="F357" s="4" t="s">
        <v>422</v>
      </c>
      <c r="G357" s="5" t="s">
        <v>829</v>
      </c>
      <c r="H357" s="3" t="s">
        <v>571</v>
      </c>
      <c r="I357" s="5" t="s">
        <v>11</v>
      </c>
    </row>
    <row r="358" spans="1:9" x14ac:dyDescent="0.25">
      <c r="A358" s="2">
        <v>42974</v>
      </c>
      <c r="B358" s="3" t="s">
        <v>416</v>
      </c>
      <c r="C358" s="3" t="s">
        <v>9</v>
      </c>
      <c r="D358" s="3" t="s">
        <v>10</v>
      </c>
      <c r="E358" s="31">
        <v>32000</v>
      </c>
      <c r="F358" s="4" t="s">
        <v>422</v>
      </c>
      <c r="G358" s="5" t="s">
        <v>829</v>
      </c>
      <c r="H358" s="3" t="s">
        <v>240</v>
      </c>
      <c r="I358" s="5" t="s">
        <v>11</v>
      </c>
    </row>
    <row r="359" spans="1:9" x14ac:dyDescent="0.25">
      <c r="A359" s="2">
        <v>42974</v>
      </c>
      <c r="B359" s="3" t="s">
        <v>414</v>
      </c>
      <c r="C359" s="3" t="s">
        <v>421</v>
      </c>
      <c r="D359" s="3" t="s">
        <v>10</v>
      </c>
      <c r="E359" s="31">
        <v>47000</v>
      </c>
      <c r="F359" s="3" t="s">
        <v>422</v>
      </c>
      <c r="G359" s="5" t="s">
        <v>829</v>
      </c>
      <c r="H359" s="3" t="s">
        <v>551</v>
      </c>
      <c r="I359" s="5" t="s">
        <v>11</v>
      </c>
    </row>
    <row r="360" spans="1:9" x14ac:dyDescent="0.25">
      <c r="A360" s="2">
        <v>42974</v>
      </c>
      <c r="B360" s="3" t="s">
        <v>452</v>
      </c>
      <c r="C360" s="3" t="s">
        <v>443</v>
      </c>
      <c r="D360" s="3" t="s">
        <v>10</v>
      </c>
      <c r="E360" s="31">
        <v>80000</v>
      </c>
      <c r="F360" s="4" t="s">
        <v>450</v>
      </c>
      <c r="G360" s="5" t="s">
        <v>829</v>
      </c>
      <c r="H360" s="3" t="s">
        <v>509</v>
      </c>
      <c r="I360" s="5" t="s">
        <v>11</v>
      </c>
    </row>
    <row r="361" spans="1:9" x14ac:dyDescent="0.25">
      <c r="A361" s="2">
        <v>42974</v>
      </c>
      <c r="B361" s="3" t="s">
        <v>458</v>
      </c>
      <c r="C361" s="3" t="s">
        <v>9</v>
      </c>
      <c r="D361" s="3" t="s">
        <v>10</v>
      </c>
      <c r="E361" s="31">
        <v>30000</v>
      </c>
      <c r="F361" s="4" t="s">
        <v>450</v>
      </c>
      <c r="G361" s="5" t="s">
        <v>829</v>
      </c>
      <c r="H361" s="3" t="s">
        <v>510</v>
      </c>
      <c r="I361" s="5" t="s">
        <v>11</v>
      </c>
    </row>
    <row r="362" spans="1:9" x14ac:dyDescent="0.25">
      <c r="A362" s="2">
        <v>42974</v>
      </c>
      <c r="B362" s="3" t="s">
        <v>462</v>
      </c>
      <c r="C362" s="3" t="s">
        <v>443</v>
      </c>
      <c r="D362" s="3" t="s">
        <v>10</v>
      </c>
      <c r="E362" s="31">
        <v>5000</v>
      </c>
      <c r="F362" s="4" t="s">
        <v>450</v>
      </c>
      <c r="G362" s="5" t="s">
        <v>829</v>
      </c>
      <c r="H362" s="3" t="s">
        <v>511</v>
      </c>
      <c r="I362" s="5" t="s">
        <v>11</v>
      </c>
    </row>
    <row r="363" spans="1:9" x14ac:dyDescent="0.25">
      <c r="A363" s="2">
        <v>42974</v>
      </c>
      <c r="B363" s="3" t="s">
        <v>512</v>
      </c>
      <c r="C363" s="3" t="s">
        <v>9</v>
      </c>
      <c r="D363" s="3" t="s">
        <v>10</v>
      </c>
      <c r="E363" s="31">
        <v>5000</v>
      </c>
      <c r="F363" s="4" t="s">
        <v>450</v>
      </c>
      <c r="G363" s="5" t="s">
        <v>829</v>
      </c>
      <c r="H363" s="3" t="s">
        <v>513</v>
      </c>
      <c r="I363" s="5" t="s">
        <v>11</v>
      </c>
    </row>
    <row r="364" spans="1:9" x14ac:dyDescent="0.25">
      <c r="A364" s="2">
        <v>42974</v>
      </c>
      <c r="B364" s="3" t="s">
        <v>451</v>
      </c>
      <c r="C364" s="3" t="s">
        <v>443</v>
      </c>
      <c r="D364" s="3" t="s">
        <v>10</v>
      </c>
      <c r="E364" s="31">
        <v>250000</v>
      </c>
      <c r="F364" s="4" t="s">
        <v>450</v>
      </c>
      <c r="G364" s="5" t="s">
        <v>829</v>
      </c>
      <c r="H364" s="3" t="s">
        <v>506</v>
      </c>
      <c r="I364" s="5" t="s">
        <v>11</v>
      </c>
    </row>
    <row r="365" spans="1:9" x14ac:dyDescent="0.25">
      <c r="A365" s="29">
        <v>42975</v>
      </c>
      <c r="B365" s="25" t="s">
        <v>22</v>
      </c>
      <c r="C365" s="25" t="s">
        <v>9</v>
      </c>
      <c r="D365" s="5" t="s">
        <v>19</v>
      </c>
      <c r="E365" s="4">
        <v>150000</v>
      </c>
      <c r="F365" s="4" t="s">
        <v>20</v>
      </c>
      <c r="G365" s="5" t="s">
        <v>829</v>
      </c>
      <c r="H365" s="3" t="s">
        <v>151</v>
      </c>
      <c r="I365" s="5" t="s">
        <v>11</v>
      </c>
    </row>
    <row r="366" spans="1:9" x14ac:dyDescent="0.25">
      <c r="A366" s="29">
        <v>42975</v>
      </c>
      <c r="B366" s="25" t="s">
        <v>215</v>
      </c>
      <c r="C366" s="25" t="s">
        <v>142</v>
      </c>
      <c r="D366" s="5" t="s">
        <v>19</v>
      </c>
      <c r="E366" s="30">
        <v>300000</v>
      </c>
      <c r="F366" s="4" t="s">
        <v>20</v>
      </c>
      <c r="G366" s="5" t="s">
        <v>829</v>
      </c>
      <c r="H366" s="3" t="s">
        <v>189</v>
      </c>
      <c r="I366" s="5" t="s">
        <v>11</v>
      </c>
    </row>
    <row r="367" spans="1:9" x14ac:dyDescent="0.25">
      <c r="A367" s="29">
        <v>42975</v>
      </c>
      <c r="B367" s="25" t="s">
        <v>68</v>
      </c>
      <c r="C367" s="25" t="s">
        <v>140</v>
      </c>
      <c r="D367" s="5" t="s">
        <v>19</v>
      </c>
      <c r="E367" s="30">
        <v>8000</v>
      </c>
      <c r="F367" s="4" t="s">
        <v>20</v>
      </c>
      <c r="G367" s="5" t="s">
        <v>829</v>
      </c>
      <c r="H367" s="3" t="s">
        <v>189</v>
      </c>
      <c r="I367" s="5" t="s">
        <v>11</v>
      </c>
    </row>
    <row r="368" spans="1:9" x14ac:dyDescent="0.25">
      <c r="A368" s="29">
        <v>42975</v>
      </c>
      <c r="B368" s="14" t="s">
        <v>127</v>
      </c>
      <c r="C368" s="5" t="s">
        <v>9</v>
      </c>
      <c r="D368" s="5" t="s">
        <v>23</v>
      </c>
      <c r="E368" s="4">
        <v>80000</v>
      </c>
      <c r="F368" s="14" t="s">
        <v>132</v>
      </c>
      <c r="G368" s="5" t="s">
        <v>829</v>
      </c>
      <c r="H368" s="14" t="s">
        <v>137</v>
      </c>
      <c r="I368" s="5" t="s">
        <v>11</v>
      </c>
    </row>
    <row r="369" spans="1:9" x14ac:dyDescent="0.25">
      <c r="A369" s="28">
        <v>42975</v>
      </c>
      <c r="B369" s="3" t="s">
        <v>121</v>
      </c>
      <c r="C369" s="3" t="s">
        <v>9</v>
      </c>
      <c r="D369" s="3" t="s">
        <v>10</v>
      </c>
      <c r="E369" s="31">
        <v>15000</v>
      </c>
      <c r="F369" s="4" t="s">
        <v>125</v>
      </c>
      <c r="G369" s="5" t="s">
        <v>829</v>
      </c>
      <c r="H369" s="3" t="s">
        <v>223</v>
      </c>
      <c r="I369" s="5" t="s">
        <v>11</v>
      </c>
    </row>
    <row r="370" spans="1:9" x14ac:dyDescent="0.25">
      <c r="A370" s="28">
        <v>42975</v>
      </c>
      <c r="B370" s="3" t="s">
        <v>33</v>
      </c>
      <c r="C370" s="3" t="s">
        <v>9</v>
      </c>
      <c r="D370" s="3" t="s">
        <v>12</v>
      </c>
      <c r="E370" s="31">
        <v>13000</v>
      </c>
      <c r="F370" s="4" t="s">
        <v>13</v>
      </c>
      <c r="G370" s="5" t="s">
        <v>829</v>
      </c>
      <c r="H370" s="14" t="s">
        <v>136</v>
      </c>
      <c r="I370" s="5" t="s">
        <v>11</v>
      </c>
    </row>
    <row r="371" spans="1:9" x14ac:dyDescent="0.25">
      <c r="A371" s="2">
        <v>42975</v>
      </c>
      <c r="B371" s="14" t="s">
        <v>279</v>
      </c>
      <c r="C371" s="3" t="s">
        <v>217</v>
      </c>
      <c r="D371" s="3" t="s">
        <v>27</v>
      </c>
      <c r="E371" s="31">
        <v>10000</v>
      </c>
      <c r="F371" s="4" t="s">
        <v>316</v>
      </c>
      <c r="G371" s="5" t="s">
        <v>829</v>
      </c>
      <c r="H371" s="3" t="s">
        <v>222</v>
      </c>
      <c r="I371" s="5" t="s">
        <v>11</v>
      </c>
    </row>
    <row r="372" spans="1:9" x14ac:dyDescent="0.25">
      <c r="A372" s="2">
        <v>42975</v>
      </c>
      <c r="B372" s="3" t="s">
        <v>621</v>
      </c>
      <c r="C372" s="3" t="s">
        <v>443</v>
      </c>
      <c r="D372" s="3" t="s">
        <v>10</v>
      </c>
      <c r="E372" s="31">
        <v>80000</v>
      </c>
      <c r="F372" s="4" t="s">
        <v>422</v>
      </c>
      <c r="G372" s="5" t="s">
        <v>829</v>
      </c>
      <c r="H372" s="3" t="s">
        <v>478</v>
      </c>
      <c r="I372" s="5" t="s">
        <v>11</v>
      </c>
    </row>
    <row r="373" spans="1:9" x14ac:dyDescent="0.25">
      <c r="A373" s="2">
        <v>42975</v>
      </c>
      <c r="B373" s="3" t="s">
        <v>417</v>
      </c>
      <c r="C373" s="3" t="s">
        <v>9</v>
      </c>
      <c r="D373" s="3" t="s">
        <v>10</v>
      </c>
      <c r="E373" s="31">
        <v>24000</v>
      </c>
      <c r="F373" s="4" t="s">
        <v>422</v>
      </c>
      <c r="G373" s="5" t="s">
        <v>829</v>
      </c>
      <c r="H373" s="3" t="s">
        <v>471</v>
      </c>
      <c r="I373" s="5" t="s">
        <v>11</v>
      </c>
    </row>
    <row r="374" spans="1:9" x14ac:dyDescent="0.25">
      <c r="A374" s="2">
        <v>42972</v>
      </c>
      <c r="B374" s="3" t="s">
        <v>604</v>
      </c>
      <c r="C374" s="3" t="s">
        <v>421</v>
      </c>
      <c r="D374" s="3" t="s">
        <v>10</v>
      </c>
      <c r="E374" s="31">
        <v>20000</v>
      </c>
      <c r="F374" s="4" t="s">
        <v>436</v>
      </c>
      <c r="G374" s="5" t="s">
        <v>829</v>
      </c>
      <c r="H374" s="3" t="s">
        <v>136</v>
      </c>
      <c r="I374" s="5" t="s">
        <v>11</v>
      </c>
    </row>
    <row r="375" spans="1:9" x14ac:dyDescent="0.25">
      <c r="A375" s="2">
        <v>42975</v>
      </c>
      <c r="B375" s="3" t="s">
        <v>440</v>
      </c>
      <c r="C375" s="3" t="s">
        <v>9</v>
      </c>
      <c r="D375" s="3" t="s">
        <v>10</v>
      </c>
      <c r="E375" s="31">
        <v>40000</v>
      </c>
      <c r="F375" s="4" t="s">
        <v>436</v>
      </c>
      <c r="G375" s="5" t="s">
        <v>829</v>
      </c>
      <c r="H375" s="3" t="s">
        <v>516</v>
      </c>
      <c r="I375" s="5" t="s">
        <v>11</v>
      </c>
    </row>
    <row r="376" spans="1:9" x14ac:dyDescent="0.25">
      <c r="A376" s="2">
        <v>42975</v>
      </c>
      <c r="B376" s="3" t="s">
        <v>609</v>
      </c>
      <c r="C376" s="3" t="s">
        <v>9</v>
      </c>
      <c r="D376" s="3" t="s">
        <v>10</v>
      </c>
      <c r="E376" s="31">
        <v>15000</v>
      </c>
      <c r="F376" s="4" t="s">
        <v>436</v>
      </c>
      <c r="G376" s="5" t="s">
        <v>829</v>
      </c>
      <c r="H376" s="3" t="s">
        <v>150</v>
      </c>
      <c r="I376" s="5" t="s">
        <v>11</v>
      </c>
    </row>
    <row r="377" spans="1:9" x14ac:dyDescent="0.25">
      <c r="A377" s="2">
        <v>42975</v>
      </c>
      <c r="B377" s="3" t="s">
        <v>463</v>
      </c>
      <c r="C377" s="3" t="s">
        <v>9</v>
      </c>
      <c r="D377" s="3" t="s">
        <v>10</v>
      </c>
      <c r="E377" s="31">
        <v>70000</v>
      </c>
      <c r="F377" s="4" t="s">
        <v>450</v>
      </c>
      <c r="G377" s="5" t="s">
        <v>829</v>
      </c>
      <c r="H377" s="3" t="s">
        <v>473</v>
      </c>
      <c r="I377" s="5" t="s">
        <v>11</v>
      </c>
    </row>
    <row r="378" spans="1:9" x14ac:dyDescent="0.25">
      <c r="A378" s="2">
        <v>42975</v>
      </c>
      <c r="B378" s="3" t="s">
        <v>464</v>
      </c>
      <c r="C378" s="3" t="s">
        <v>9</v>
      </c>
      <c r="D378" s="3" t="s">
        <v>10</v>
      </c>
      <c r="E378" s="31">
        <v>10000</v>
      </c>
      <c r="F378" s="4" t="s">
        <v>450</v>
      </c>
      <c r="G378" s="5" t="s">
        <v>829</v>
      </c>
      <c r="H378" s="3" t="s">
        <v>514</v>
      </c>
      <c r="I378" s="5" t="s">
        <v>11</v>
      </c>
    </row>
    <row r="379" spans="1:9" x14ac:dyDescent="0.25">
      <c r="A379" s="2">
        <v>42975</v>
      </c>
      <c r="B379" s="3" t="s">
        <v>452</v>
      </c>
      <c r="C379" s="3" t="s">
        <v>443</v>
      </c>
      <c r="D379" s="3" t="s">
        <v>10</v>
      </c>
      <c r="E379" s="31">
        <v>80000</v>
      </c>
      <c r="F379" s="4" t="s">
        <v>450</v>
      </c>
      <c r="G379" s="5" t="s">
        <v>829</v>
      </c>
      <c r="H379" s="3" t="s">
        <v>515</v>
      </c>
      <c r="I379" s="5" t="s">
        <v>11</v>
      </c>
    </row>
    <row r="380" spans="1:9" x14ac:dyDescent="0.25">
      <c r="A380" s="2">
        <v>42975</v>
      </c>
      <c r="B380" s="3" t="s">
        <v>451</v>
      </c>
      <c r="C380" s="3" t="s">
        <v>443</v>
      </c>
      <c r="D380" s="3" t="s">
        <v>10</v>
      </c>
      <c r="E380" s="31">
        <v>250000</v>
      </c>
      <c r="F380" s="4" t="s">
        <v>450</v>
      </c>
      <c r="G380" s="5" t="s">
        <v>829</v>
      </c>
      <c r="H380" s="3" t="s">
        <v>506</v>
      </c>
      <c r="I380" s="5" t="s">
        <v>11</v>
      </c>
    </row>
    <row r="381" spans="1:9" x14ac:dyDescent="0.25">
      <c r="A381" s="29">
        <v>42976</v>
      </c>
      <c r="B381" s="14" t="s">
        <v>69</v>
      </c>
      <c r="C381" s="25" t="s">
        <v>142</v>
      </c>
      <c r="D381" s="5" t="s">
        <v>19</v>
      </c>
      <c r="E381" s="4">
        <v>5000</v>
      </c>
      <c r="F381" s="4" t="s">
        <v>20</v>
      </c>
      <c r="G381" s="5" t="s">
        <v>829</v>
      </c>
      <c r="H381" s="3" t="s">
        <v>190</v>
      </c>
      <c r="I381" s="5" t="s">
        <v>11</v>
      </c>
    </row>
    <row r="382" spans="1:9" x14ac:dyDescent="0.25">
      <c r="A382" s="28">
        <v>42976</v>
      </c>
      <c r="B382" s="3" t="s">
        <v>121</v>
      </c>
      <c r="C382" s="3" t="s">
        <v>9</v>
      </c>
      <c r="D382" s="3" t="s">
        <v>10</v>
      </c>
      <c r="E382" s="31">
        <v>15000</v>
      </c>
      <c r="F382" s="4" t="s">
        <v>125</v>
      </c>
      <c r="G382" s="5" t="s">
        <v>829</v>
      </c>
      <c r="H382" s="3" t="s">
        <v>223</v>
      </c>
      <c r="I382" s="5" t="s">
        <v>11</v>
      </c>
    </row>
    <row r="383" spans="1:9" x14ac:dyDescent="0.25">
      <c r="A383" s="28">
        <v>42976</v>
      </c>
      <c r="B383" s="3" t="s">
        <v>28</v>
      </c>
      <c r="C383" s="3" t="s">
        <v>9</v>
      </c>
      <c r="D383" s="3" t="s">
        <v>12</v>
      </c>
      <c r="E383" s="31">
        <v>6500</v>
      </c>
      <c r="F383" s="4" t="s">
        <v>13</v>
      </c>
      <c r="G383" s="5" t="s">
        <v>829</v>
      </c>
      <c r="H383" s="14" t="s">
        <v>136</v>
      </c>
      <c r="I383" s="5" t="s">
        <v>11</v>
      </c>
    </row>
    <row r="384" spans="1:9" x14ac:dyDescent="0.25">
      <c r="A384" s="28">
        <v>42976</v>
      </c>
      <c r="B384" s="3" t="s">
        <v>14</v>
      </c>
      <c r="C384" s="10" t="s">
        <v>443</v>
      </c>
      <c r="D384" s="3" t="s">
        <v>12</v>
      </c>
      <c r="E384" s="31">
        <v>7000</v>
      </c>
      <c r="F384" s="4" t="s">
        <v>13</v>
      </c>
      <c r="G384" s="5" t="s">
        <v>829</v>
      </c>
      <c r="H384" s="14" t="s">
        <v>136</v>
      </c>
      <c r="I384" s="5" t="s">
        <v>11</v>
      </c>
    </row>
    <row r="385" spans="1:9" x14ac:dyDescent="0.25">
      <c r="A385" s="28">
        <v>42976</v>
      </c>
      <c r="B385" s="3" t="s">
        <v>792</v>
      </c>
      <c r="C385" s="10" t="s">
        <v>443</v>
      </c>
      <c r="D385" s="3" t="s">
        <v>91</v>
      </c>
      <c r="E385" s="31">
        <v>246500</v>
      </c>
      <c r="F385" s="4" t="s">
        <v>13</v>
      </c>
      <c r="G385" s="5" t="s">
        <v>829</v>
      </c>
      <c r="H385" s="14" t="s">
        <v>136</v>
      </c>
      <c r="I385" s="5" t="s">
        <v>11</v>
      </c>
    </row>
    <row r="386" spans="1:9" x14ac:dyDescent="0.25">
      <c r="A386" s="28">
        <v>42976</v>
      </c>
      <c r="B386" s="3" t="s">
        <v>100</v>
      </c>
      <c r="C386" s="3" t="s">
        <v>217</v>
      </c>
      <c r="D386" s="3" t="s">
        <v>216</v>
      </c>
      <c r="E386" s="31">
        <v>350000</v>
      </c>
      <c r="F386" s="4" t="s">
        <v>13</v>
      </c>
      <c r="G386" s="5" t="s">
        <v>829</v>
      </c>
      <c r="H386" s="14" t="s">
        <v>375</v>
      </c>
      <c r="I386" s="5" t="s">
        <v>11</v>
      </c>
    </row>
    <row r="387" spans="1:9" x14ac:dyDescent="0.25">
      <c r="A387" s="28">
        <v>42976</v>
      </c>
      <c r="B387" s="3" t="s">
        <v>100</v>
      </c>
      <c r="C387" s="3" t="s">
        <v>217</v>
      </c>
      <c r="D387" s="3" t="s">
        <v>216</v>
      </c>
      <c r="E387" s="31">
        <v>300000</v>
      </c>
      <c r="F387" s="4" t="s">
        <v>13</v>
      </c>
      <c r="G387" s="5" t="s">
        <v>829</v>
      </c>
      <c r="H387" s="14" t="s">
        <v>376</v>
      </c>
      <c r="I387" s="5" t="s">
        <v>11</v>
      </c>
    </row>
    <row r="388" spans="1:9" x14ac:dyDescent="0.25">
      <c r="A388" s="28">
        <v>42976</v>
      </c>
      <c r="B388" s="3" t="s">
        <v>100</v>
      </c>
      <c r="C388" s="3" t="s">
        <v>217</v>
      </c>
      <c r="D388" s="3" t="s">
        <v>216</v>
      </c>
      <c r="E388" s="31">
        <v>300000</v>
      </c>
      <c r="F388" s="4" t="s">
        <v>13</v>
      </c>
      <c r="G388" s="5" t="s">
        <v>829</v>
      </c>
      <c r="H388" s="14" t="s">
        <v>377</v>
      </c>
      <c r="I388" s="5" t="s">
        <v>11</v>
      </c>
    </row>
    <row r="389" spans="1:9" x14ac:dyDescent="0.25">
      <c r="A389" s="28">
        <v>42976</v>
      </c>
      <c r="B389" s="3" t="s">
        <v>100</v>
      </c>
      <c r="C389" s="3" t="s">
        <v>217</v>
      </c>
      <c r="D389" s="3" t="s">
        <v>216</v>
      </c>
      <c r="E389" s="31">
        <v>300000</v>
      </c>
      <c r="F389" s="3" t="s">
        <v>13</v>
      </c>
      <c r="G389" s="5" t="s">
        <v>829</v>
      </c>
      <c r="H389" s="14" t="s">
        <v>382</v>
      </c>
      <c r="I389" s="5" t="s">
        <v>11</v>
      </c>
    </row>
    <row r="390" spans="1:9" x14ac:dyDescent="0.25">
      <c r="A390" s="28">
        <v>42976</v>
      </c>
      <c r="B390" s="3" t="s">
        <v>100</v>
      </c>
      <c r="C390" s="3" t="s">
        <v>217</v>
      </c>
      <c r="D390" s="3" t="s">
        <v>216</v>
      </c>
      <c r="E390" s="31">
        <v>300000</v>
      </c>
      <c r="F390" s="4" t="s">
        <v>13</v>
      </c>
      <c r="G390" s="5" t="s">
        <v>829</v>
      </c>
      <c r="H390" s="14" t="s">
        <v>378</v>
      </c>
      <c r="I390" s="5" t="s">
        <v>11</v>
      </c>
    </row>
    <row r="391" spans="1:9" x14ac:dyDescent="0.25">
      <c r="A391" s="28">
        <v>42976</v>
      </c>
      <c r="B391" s="3" t="s">
        <v>100</v>
      </c>
      <c r="C391" s="3" t="s">
        <v>217</v>
      </c>
      <c r="D391" s="3" t="s">
        <v>216</v>
      </c>
      <c r="E391" s="31">
        <v>300000</v>
      </c>
      <c r="F391" s="4" t="s">
        <v>13</v>
      </c>
      <c r="G391" s="5" t="s">
        <v>829</v>
      </c>
      <c r="H391" s="14" t="s">
        <v>379</v>
      </c>
      <c r="I391" s="5" t="s">
        <v>11</v>
      </c>
    </row>
    <row r="392" spans="1:9" x14ac:dyDescent="0.25">
      <c r="A392" s="28">
        <v>42976</v>
      </c>
      <c r="B392" s="3" t="s">
        <v>100</v>
      </c>
      <c r="C392" s="3" t="s">
        <v>217</v>
      </c>
      <c r="D392" s="3" t="s">
        <v>216</v>
      </c>
      <c r="E392" s="31">
        <v>300000</v>
      </c>
      <c r="F392" s="4" t="s">
        <v>13</v>
      </c>
      <c r="G392" s="5" t="s">
        <v>829</v>
      </c>
      <c r="H392" s="14" t="s">
        <v>380</v>
      </c>
      <c r="I392" s="5" t="s">
        <v>11</v>
      </c>
    </row>
    <row r="393" spans="1:9" x14ac:dyDescent="0.25">
      <c r="A393" s="28">
        <v>42976</v>
      </c>
      <c r="B393" s="3" t="s">
        <v>100</v>
      </c>
      <c r="C393" s="3" t="s">
        <v>217</v>
      </c>
      <c r="D393" s="3" t="s">
        <v>216</v>
      </c>
      <c r="E393" s="31">
        <v>300000</v>
      </c>
      <c r="F393" s="4" t="s">
        <v>13</v>
      </c>
      <c r="G393" s="5" t="s">
        <v>829</v>
      </c>
      <c r="H393" s="14" t="s">
        <v>381</v>
      </c>
      <c r="I393" s="5" t="s">
        <v>11</v>
      </c>
    </row>
    <row r="394" spans="1:9" x14ac:dyDescent="0.25">
      <c r="A394" s="28">
        <v>42976</v>
      </c>
      <c r="B394" s="3" t="s">
        <v>100</v>
      </c>
      <c r="C394" s="3" t="s">
        <v>217</v>
      </c>
      <c r="D394" s="3" t="s">
        <v>216</v>
      </c>
      <c r="E394" s="31">
        <v>300000</v>
      </c>
      <c r="F394" s="4" t="s">
        <v>13</v>
      </c>
      <c r="G394" s="5" t="s">
        <v>829</v>
      </c>
      <c r="H394" s="14" t="s">
        <v>136</v>
      </c>
      <c r="I394" s="5" t="s">
        <v>11</v>
      </c>
    </row>
    <row r="395" spans="1:9" x14ac:dyDescent="0.25">
      <c r="A395" s="28">
        <v>42976</v>
      </c>
      <c r="B395" s="3" t="s">
        <v>637</v>
      </c>
      <c r="C395" s="3" t="s">
        <v>217</v>
      </c>
      <c r="D395" s="3" t="s">
        <v>216</v>
      </c>
      <c r="E395" s="31">
        <v>40000</v>
      </c>
      <c r="F395" s="4" t="s">
        <v>13</v>
      </c>
      <c r="G395" s="5" t="s">
        <v>829</v>
      </c>
      <c r="H395" s="14" t="s">
        <v>383</v>
      </c>
      <c r="I395" s="5" t="s">
        <v>11</v>
      </c>
    </row>
    <row r="396" spans="1:9" x14ac:dyDescent="0.25">
      <c r="A396" s="28">
        <v>42976</v>
      </c>
      <c r="B396" s="3" t="s">
        <v>637</v>
      </c>
      <c r="C396" s="3" t="s">
        <v>217</v>
      </c>
      <c r="D396" s="3" t="s">
        <v>216</v>
      </c>
      <c r="E396" s="31">
        <v>160000</v>
      </c>
      <c r="F396" s="4" t="s">
        <v>13</v>
      </c>
      <c r="G396" s="5" t="s">
        <v>829</v>
      </c>
      <c r="H396" s="14" t="s">
        <v>384</v>
      </c>
      <c r="I396" s="5" t="s">
        <v>11</v>
      </c>
    </row>
    <row r="397" spans="1:9" x14ac:dyDescent="0.25">
      <c r="A397" s="28">
        <v>42976</v>
      </c>
      <c r="B397" s="3" t="s">
        <v>637</v>
      </c>
      <c r="C397" s="3" t="s">
        <v>217</v>
      </c>
      <c r="D397" s="3" t="s">
        <v>216</v>
      </c>
      <c r="E397" s="31">
        <v>40000</v>
      </c>
      <c r="F397" s="14" t="s">
        <v>13</v>
      </c>
      <c r="G397" s="5" t="s">
        <v>829</v>
      </c>
      <c r="H397" s="14" t="s">
        <v>385</v>
      </c>
      <c r="I397" s="5" t="s">
        <v>11</v>
      </c>
    </row>
    <row r="398" spans="1:9" x14ac:dyDescent="0.25">
      <c r="A398" s="28">
        <v>42976</v>
      </c>
      <c r="B398" s="3" t="s">
        <v>638</v>
      </c>
      <c r="C398" s="3" t="s">
        <v>217</v>
      </c>
      <c r="D398" s="3" t="s">
        <v>216</v>
      </c>
      <c r="E398" s="31">
        <v>250000</v>
      </c>
      <c r="F398" s="14" t="s">
        <v>13</v>
      </c>
      <c r="G398" s="5" t="s">
        <v>829</v>
      </c>
      <c r="H398" s="14" t="s">
        <v>386</v>
      </c>
      <c r="I398" s="5" t="s">
        <v>11</v>
      </c>
    </row>
    <row r="399" spans="1:9" x14ac:dyDescent="0.25">
      <c r="A399" s="37">
        <v>42976</v>
      </c>
      <c r="B399" s="3" t="s">
        <v>639</v>
      </c>
      <c r="C399" s="3" t="s">
        <v>217</v>
      </c>
      <c r="D399" s="3" t="s">
        <v>216</v>
      </c>
      <c r="E399" s="31">
        <v>30000</v>
      </c>
      <c r="F399" s="14" t="s">
        <v>13</v>
      </c>
      <c r="G399" s="5" t="s">
        <v>829</v>
      </c>
      <c r="H399" s="14" t="s">
        <v>370</v>
      </c>
      <c r="I399" s="5" t="s">
        <v>11</v>
      </c>
    </row>
    <row r="400" spans="1:9" x14ac:dyDescent="0.25">
      <c r="A400" s="28">
        <v>42976</v>
      </c>
      <c r="B400" s="3" t="s">
        <v>638</v>
      </c>
      <c r="C400" s="3" t="s">
        <v>217</v>
      </c>
      <c r="D400" s="3" t="s">
        <v>216</v>
      </c>
      <c r="E400" s="31">
        <v>350000</v>
      </c>
      <c r="F400" s="14" t="s">
        <v>13</v>
      </c>
      <c r="G400" s="5" t="s">
        <v>829</v>
      </c>
      <c r="H400" s="14" t="s">
        <v>387</v>
      </c>
      <c r="I400" s="5" t="s">
        <v>11</v>
      </c>
    </row>
    <row r="401" spans="1:9" x14ac:dyDescent="0.25">
      <c r="A401" s="28">
        <v>42976</v>
      </c>
      <c r="B401" s="3" t="s">
        <v>639</v>
      </c>
      <c r="C401" s="3" t="s">
        <v>217</v>
      </c>
      <c r="D401" s="3" t="s">
        <v>216</v>
      </c>
      <c r="E401" s="31">
        <v>50000</v>
      </c>
      <c r="F401" s="3" t="s">
        <v>13</v>
      </c>
      <c r="G401" s="5" t="s">
        <v>829</v>
      </c>
      <c r="H401" s="14" t="s">
        <v>371</v>
      </c>
      <c r="I401" s="5" t="s">
        <v>11</v>
      </c>
    </row>
    <row r="402" spans="1:9" x14ac:dyDescent="0.25">
      <c r="A402" s="28">
        <v>42976</v>
      </c>
      <c r="B402" s="3" t="s">
        <v>101</v>
      </c>
      <c r="C402" s="3" t="s">
        <v>9</v>
      </c>
      <c r="D402" s="3" t="s">
        <v>12</v>
      </c>
      <c r="E402" s="31">
        <v>5000</v>
      </c>
      <c r="F402" s="3" t="s">
        <v>13</v>
      </c>
      <c r="G402" s="5" t="s">
        <v>829</v>
      </c>
      <c r="H402" s="14" t="s">
        <v>388</v>
      </c>
      <c r="I402" s="5" t="s">
        <v>11</v>
      </c>
    </row>
    <row r="403" spans="1:9" x14ac:dyDescent="0.25">
      <c r="A403" s="28">
        <v>42976</v>
      </c>
      <c r="B403" s="3" t="s">
        <v>102</v>
      </c>
      <c r="C403" s="10" t="s">
        <v>443</v>
      </c>
      <c r="D403" s="3" t="s">
        <v>12</v>
      </c>
      <c r="E403" s="31">
        <v>50000</v>
      </c>
      <c r="F403" s="3" t="s">
        <v>13</v>
      </c>
      <c r="G403" s="5" t="s">
        <v>829</v>
      </c>
      <c r="H403" s="14" t="s">
        <v>393</v>
      </c>
      <c r="I403" s="5" t="s">
        <v>11</v>
      </c>
    </row>
    <row r="404" spans="1:9" x14ac:dyDescent="0.25">
      <c r="A404" s="28">
        <v>42976</v>
      </c>
      <c r="B404" s="14" t="s">
        <v>15</v>
      </c>
      <c r="C404" s="3" t="s">
        <v>9</v>
      </c>
      <c r="D404" s="3" t="s">
        <v>12</v>
      </c>
      <c r="E404" s="31">
        <v>16000</v>
      </c>
      <c r="F404" s="4" t="s">
        <v>16</v>
      </c>
      <c r="G404" s="5" t="s">
        <v>829</v>
      </c>
      <c r="H404" s="5" t="s">
        <v>358</v>
      </c>
      <c r="I404" s="5" t="s">
        <v>11</v>
      </c>
    </row>
    <row r="405" spans="1:9" x14ac:dyDescent="0.25">
      <c r="A405" s="28">
        <v>42976</v>
      </c>
      <c r="B405" s="14" t="s">
        <v>262</v>
      </c>
      <c r="C405" s="3" t="s">
        <v>9</v>
      </c>
      <c r="D405" s="3" t="s">
        <v>12</v>
      </c>
      <c r="E405" s="31">
        <v>120000</v>
      </c>
      <c r="F405" s="4" t="s">
        <v>16</v>
      </c>
      <c r="G405" s="5" t="s">
        <v>829</v>
      </c>
      <c r="H405" s="3" t="s">
        <v>361</v>
      </c>
      <c r="I405" s="5" t="s">
        <v>11</v>
      </c>
    </row>
    <row r="406" spans="1:9" x14ac:dyDescent="0.25">
      <c r="A406" s="28">
        <v>42976</v>
      </c>
      <c r="B406" s="14" t="s">
        <v>261</v>
      </c>
      <c r="C406" s="3" t="s">
        <v>9</v>
      </c>
      <c r="D406" s="3" t="s">
        <v>12</v>
      </c>
      <c r="E406" s="31">
        <v>35000</v>
      </c>
      <c r="F406" s="3" t="s">
        <v>16</v>
      </c>
      <c r="G406" s="5" t="s">
        <v>829</v>
      </c>
      <c r="H406" s="3" t="s">
        <v>364</v>
      </c>
      <c r="I406" s="5" t="s">
        <v>11</v>
      </c>
    </row>
    <row r="407" spans="1:9" x14ac:dyDescent="0.25">
      <c r="A407" s="28">
        <v>42976</v>
      </c>
      <c r="B407" s="14" t="s">
        <v>640</v>
      </c>
      <c r="C407" s="3" t="s">
        <v>260</v>
      </c>
      <c r="D407" s="3" t="s">
        <v>216</v>
      </c>
      <c r="E407" s="31">
        <v>50000</v>
      </c>
      <c r="F407" s="4" t="s">
        <v>16</v>
      </c>
      <c r="G407" s="5" t="s">
        <v>829</v>
      </c>
      <c r="H407" s="3" t="s">
        <v>365</v>
      </c>
      <c r="I407" s="5" t="s">
        <v>11</v>
      </c>
    </row>
    <row r="408" spans="1:9" x14ac:dyDescent="0.25">
      <c r="A408" s="28">
        <v>42976</v>
      </c>
      <c r="B408" s="14" t="s">
        <v>256</v>
      </c>
      <c r="C408" s="3" t="s">
        <v>9</v>
      </c>
      <c r="D408" s="3" t="s">
        <v>12</v>
      </c>
      <c r="E408" s="31">
        <v>5000</v>
      </c>
      <c r="F408" s="4" t="s">
        <v>16</v>
      </c>
      <c r="G408" s="5" t="s">
        <v>829</v>
      </c>
      <c r="H408" s="3" t="s">
        <v>366</v>
      </c>
      <c r="I408" s="5" t="s">
        <v>11</v>
      </c>
    </row>
    <row r="409" spans="1:9" x14ac:dyDescent="0.25">
      <c r="A409" s="2">
        <v>42976</v>
      </c>
      <c r="B409" s="14" t="s">
        <v>301</v>
      </c>
      <c r="C409" s="3" t="s">
        <v>217</v>
      </c>
      <c r="D409" s="3" t="s">
        <v>27</v>
      </c>
      <c r="E409" s="31">
        <v>100000</v>
      </c>
      <c r="F409" s="4" t="s">
        <v>316</v>
      </c>
      <c r="G409" s="5" t="s">
        <v>829</v>
      </c>
      <c r="H409" s="3" t="s">
        <v>343</v>
      </c>
      <c r="I409" s="5" t="s">
        <v>11</v>
      </c>
    </row>
    <row r="410" spans="1:9" x14ac:dyDescent="0.25">
      <c r="A410" s="2">
        <v>42976</v>
      </c>
      <c r="B410" s="14" t="s">
        <v>302</v>
      </c>
      <c r="C410" s="3" t="s">
        <v>217</v>
      </c>
      <c r="D410" s="3" t="s">
        <v>27</v>
      </c>
      <c r="E410" s="31">
        <v>100000</v>
      </c>
      <c r="F410" s="4" t="s">
        <v>316</v>
      </c>
      <c r="G410" s="5" t="s">
        <v>829</v>
      </c>
      <c r="H410" s="3" t="s">
        <v>344</v>
      </c>
      <c r="I410" s="5" t="s">
        <v>11</v>
      </c>
    </row>
    <row r="411" spans="1:9" x14ac:dyDescent="0.25">
      <c r="A411" s="2">
        <v>42976</v>
      </c>
      <c r="B411" s="14" t="s">
        <v>303</v>
      </c>
      <c r="C411" s="3" t="s">
        <v>217</v>
      </c>
      <c r="D411" s="3" t="s">
        <v>27</v>
      </c>
      <c r="E411" s="31">
        <v>100000</v>
      </c>
      <c r="F411" s="4" t="s">
        <v>316</v>
      </c>
      <c r="G411" s="5" t="s">
        <v>829</v>
      </c>
      <c r="H411" s="3" t="s">
        <v>345</v>
      </c>
      <c r="I411" s="5" t="s">
        <v>11</v>
      </c>
    </row>
    <row r="412" spans="1:9" x14ac:dyDescent="0.25">
      <c r="A412" s="2">
        <v>42976</v>
      </c>
      <c r="B412" s="14" t="s">
        <v>304</v>
      </c>
      <c r="C412" s="3" t="s">
        <v>217</v>
      </c>
      <c r="D412" s="3" t="s">
        <v>27</v>
      </c>
      <c r="E412" s="31">
        <v>100000</v>
      </c>
      <c r="F412" s="4" t="s">
        <v>316</v>
      </c>
      <c r="G412" s="5" t="s">
        <v>829</v>
      </c>
      <c r="H412" s="3" t="s">
        <v>346</v>
      </c>
      <c r="I412" s="5" t="s">
        <v>11</v>
      </c>
    </row>
    <row r="413" spans="1:9" x14ac:dyDescent="0.25">
      <c r="A413" s="2">
        <v>42976</v>
      </c>
      <c r="B413" s="14" t="s">
        <v>305</v>
      </c>
      <c r="C413" s="3" t="s">
        <v>217</v>
      </c>
      <c r="D413" s="3" t="s">
        <v>27</v>
      </c>
      <c r="E413" s="31">
        <v>100000</v>
      </c>
      <c r="F413" s="4" t="s">
        <v>316</v>
      </c>
      <c r="G413" s="5" t="s">
        <v>829</v>
      </c>
      <c r="H413" s="3" t="s">
        <v>347</v>
      </c>
      <c r="I413" s="5" t="s">
        <v>11</v>
      </c>
    </row>
    <row r="414" spans="1:9" x14ac:dyDescent="0.25">
      <c r="A414" s="2">
        <v>42976</v>
      </c>
      <c r="B414" s="14" t="s">
        <v>306</v>
      </c>
      <c r="C414" s="3" t="s">
        <v>217</v>
      </c>
      <c r="D414" s="3" t="s">
        <v>27</v>
      </c>
      <c r="E414" s="31">
        <v>100000</v>
      </c>
      <c r="F414" s="4" t="s">
        <v>316</v>
      </c>
      <c r="G414" s="5" t="s">
        <v>829</v>
      </c>
      <c r="H414" s="3" t="s">
        <v>348</v>
      </c>
      <c r="I414" s="5" t="s">
        <v>11</v>
      </c>
    </row>
    <row r="415" spans="1:9" x14ac:dyDescent="0.25">
      <c r="A415" s="2">
        <v>42976</v>
      </c>
      <c r="B415" s="14" t="s">
        <v>307</v>
      </c>
      <c r="C415" s="3" t="s">
        <v>217</v>
      </c>
      <c r="D415" s="3" t="s">
        <v>27</v>
      </c>
      <c r="E415" s="31">
        <v>100000</v>
      </c>
      <c r="F415" s="4" t="s">
        <v>316</v>
      </c>
      <c r="G415" s="5" t="s">
        <v>829</v>
      </c>
      <c r="H415" s="3" t="s">
        <v>349</v>
      </c>
      <c r="I415" s="5" t="s">
        <v>11</v>
      </c>
    </row>
    <row r="416" spans="1:9" x14ac:dyDescent="0.25">
      <c r="A416" s="2">
        <v>42976</v>
      </c>
      <c r="B416" s="14" t="s">
        <v>308</v>
      </c>
      <c r="C416" s="3" t="s">
        <v>217</v>
      </c>
      <c r="D416" s="3" t="s">
        <v>27</v>
      </c>
      <c r="E416" s="31">
        <v>100000</v>
      </c>
      <c r="F416" s="4" t="s">
        <v>316</v>
      </c>
      <c r="G416" s="5" t="s">
        <v>829</v>
      </c>
      <c r="H416" s="3" t="s">
        <v>350</v>
      </c>
      <c r="I416" s="5" t="s">
        <v>11</v>
      </c>
    </row>
    <row r="417" spans="1:9" x14ac:dyDescent="0.25">
      <c r="A417" s="2">
        <v>42976</v>
      </c>
      <c r="B417" s="3" t="s">
        <v>14</v>
      </c>
      <c r="C417" s="3" t="s">
        <v>443</v>
      </c>
      <c r="D417" s="3" t="s">
        <v>10</v>
      </c>
      <c r="E417" s="31">
        <v>80000</v>
      </c>
      <c r="F417" s="4" t="s">
        <v>422</v>
      </c>
      <c r="G417" s="5" t="s">
        <v>829</v>
      </c>
      <c r="H417" s="3" t="s">
        <v>480</v>
      </c>
      <c r="I417" s="5" t="s">
        <v>11</v>
      </c>
    </row>
    <row r="418" spans="1:9" x14ac:dyDescent="0.25">
      <c r="A418" s="2">
        <v>42976</v>
      </c>
      <c r="B418" s="3" t="s">
        <v>418</v>
      </c>
      <c r="C418" s="3" t="s">
        <v>9</v>
      </c>
      <c r="D418" s="3" t="s">
        <v>10</v>
      </c>
      <c r="E418" s="31">
        <v>25000</v>
      </c>
      <c r="F418" s="4" t="s">
        <v>422</v>
      </c>
      <c r="G418" s="5" t="s">
        <v>829</v>
      </c>
      <c r="H418" s="3" t="s">
        <v>481</v>
      </c>
      <c r="I418" s="5" t="s">
        <v>11</v>
      </c>
    </row>
    <row r="419" spans="1:9" x14ac:dyDescent="0.25">
      <c r="A419" s="2">
        <v>42976</v>
      </c>
      <c r="B419" s="3" t="s">
        <v>597</v>
      </c>
      <c r="C419" s="3" t="s">
        <v>139</v>
      </c>
      <c r="D419" s="3" t="s">
        <v>10</v>
      </c>
      <c r="E419" s="31">
        <v>15000</v>
      </c>
      <c r="F419" s="4" t="s">
        <v>422</v>
      </c>
      <c r="G419" s="5" t="s">
        <v>829</v>
      </c>
      <c r="H419" s="3" t="s">
        <v>572</v>
      </c>
      <c r="I419" s="5" t="s">
        <v>11</v>
      </c>
    </row>
    <row r="420" spans="1:9" x14ac:dyDescent="0.25">
      <c r="A420" s="2">
        <v>42976</v>
      </c>
      <c r="B420" s="3" t="s">
        <v>609</v>
      </c>
      <c r="C420" s="3" t="s">
        <v>9</v>
      </c>
      <c r="D420" s="3" t="s">
        <v>10</v>
      </c>
      <c r="E420" s="31">
        <v>15000</v>
      </c>
      <c r="F420" s="4" t="s">
        <v>436</v>
      </c>
      <c r="G420" s="5" t="s">
        <v>829</v>
      </c>
      <c r="H420" s="3" t="s">
        <v>150</v>
      </c>
      <c r="I420" s="5" t="s">
        <v>11</v>
      </c>
    </row>
    <row r="421" spans="1:9" x14ac:dyDescent="0.25">
      <c r="A421" s="2">
        <v>42976</v>
      </c>
      <c r="B421" s="3" t="s">
        <v>609</v>
      </c>
      <c r="C421" s="3" t="s">
        <v>9</v>
      </c>
      <c r="D421" s="3" t="s">
        <v>10</v>
      </c>
      <c r="E421" s="31">
        <v>15000</v>
      </c>
      <c r="F421" s="4" t="s">
        <v>436</v>
      </c>
      <c r="G421" s="5" t="s">
        <v>829</v>
      </c>
      <c r="H421" s="3" t="s">
        <v>150</v>
      </c>
      <c r="I421" s="5" t="s">
        <v>11</v>
      </c>
    </row>
    <row r="422" spans="1:9" x14ac:dyDescent="0.25">
      <c r="A422" s="2">
        <v>42976</v>
      </c>
      <c r="B422" s="3" t="s">
        <v>611</v>
      </c>
      <c r="C422" s="3" t="s">
        <v>9</v>
      </c>
      <c r="D422" s="3" t="s">
        <v>10</v>
      </c>
      <c r="E422" s="31">
        <v>10000</v>
      </c>
      <c r="F422" s="4" t="s">
        <v>436</v>
      </c>
      <c r="G422" s="5" t="s">
        <v>829</v>
      </c>
      <c r="H422" s="3" t="s">
        <v>531</v>
      </c>
      <c r="I422" s="5" t="s">
        <v>11</v>
      </c>
    </row>
    <row r="423" spans="1:9" x14ac:dyDescent="0.25">
      <c r="A423" s="2">
        <v>42976</v>
      </c>
      <c r="B423" s="3" t="s">
        <v>448</v>
      </c>
      <c r="C423" s="3" t="s">
        <v>9</v>
      </c>
      <c r="D423" s="3" t="s">
        <v>10</v>
      </c>
      <c r="E423" s="31">
        <v>10000</v>
      </c>
      <c r="F423" s="4" t="s">
        <v>450</v>
      </c>
      <c r="G423" s="5" t="s">
        <v>829</v>
      </c>
      <c r="H423" s="3" t="s">
        <v>516</v>
      </c>
      <c r="I423" s="5" t="s">
        <v>11</v>
      </c>
    </row>
    <row r="424" spans="1:9" x14ac:dyDescent="0.25">
      <c r="A424" s="2">
        <v>42976</v>
      </c>
      <c r="B424" s="3" t="s">
        <v>441</v>
      </c>
      <c r="C424" s="3" t="s">
        <v>443</v>
      </c>
      <c r="D424" s="3" t="s">
        <v>10</v>
      </c>
      <c r="E424" s="31">
        <v>80000</v>
      </c>
      <c r="F424" s="4" t="s">
        <v>450</v>
      </c>
      <c r="G424" s="5" t="s">
        <v>829</v>
      </c>
      <c r="H424" s="3" t="s">
        <v>517</v>
      </c>
      <c r="I424" s="5" t="s">
        <v>11</v>
      </c>
    </row>
    <row r="425" spans="1:9" x14ac:dyDescent="0.25">
      <c r="A425" s="2">
        <v>42976</v>
      </c>
      <c r="B425" s="3" t="s">
        <v>459</v>
      </c>
      <c r="C425" s="3" t="s">
        <v>9</v>
      </c>
      <c r="D425" s="3" t="s">
        <v>10</v>
      </c>
      <c r="E425" s="31">
        <v>100000</v>
      </c>
      <c r="F425" s="4" t="s">
        <v>450</v>
      </c>
      <c r="G425" s="5" t="s">
        <v>829</v>
      </c>
      <c r="H425" s="3" t="s">
        <v>488</v>
      </c>
      <c r="I425" s="5" t="s">
        <v>11</v>
      </c>
    </row>
    <row r="426" spans="1:9" x14ac:dyDescent="0.25">
      <c r="A426" s="2">
        <v>42976</v>
      </c>
      <c r="B426" s="3" t="s">
        <v>453</v>
      </c>
      <c r="C426" s="3" t="s">
        <v>139</v>
      </c>
      <c r="D426" s="3" t="s">
        <v>10</v>
      </c>
      <c r="E426" s="31">
        <v>30000</v>
      </c>
      <c r="F426" s="4" t="s">
        <v>450</v>
      </c>
      <c r="G426" s="5" t="s">
        <v>829</v>
      </c>
      <c r="H426" s="3" t="s">
        <v>474</v>
      </c>
      <c r="I426" s="5" t="s">
        <v>11</v>
      </c>
    </row>
    <row r="427" spans="1:9" x14ac:dyDescent="0.25">
      <c r="A427" s="2">
        <v>42976</v>
      </c>
      <c r="B427" s="3" t="s">
        <v>449</v>
      </c>
      <c r="C427" s="3" t="s">
        <v>9</v>
      </c>
      <c r="D427" s="3" t="s">
        <v>10</v>
      </c>
      <c r="E427" s="31">
        <v>15000</v>
      </c>
      <c r="F427" s="4" t="s">
        <v>450</v>
      </c>
      <c r="G427" s="5" t="s">
        <v>829</v>
      </c>
      <c r="H427" s="3" t="s">
        <v>150</v>
      </c>
      <c r="I427" s="5" t="s">
        <v>11</v>
      </c>
    </row>
    <row r="428" spans="1:9" x14ac:dyDescent="0.25">
      <c r="A428" s="29">
        <v>42977</v>
      </c>
      <c r="B428" s="14" t="s">
        <v>70</v>
      </c>
      <c r="C428" s="25" t="s">
        <v>9</v>
      </c>
      <c r="D428" s="5" t="s">
        <v>216</v>
      </c>
      <c r="E428" s="4">
        <v>400000</v>
      </c>
      <c r="F428" s="4" t="s">
        <v>20</v>
      </c>
      <c r="G428" s="5" t="s">
        <v>829</v>
      </c>
      <c r="H428" s="3" t="s">
        <v>191</v>
      </c>
      <c r="I428" s="5" t="s">
        <v>11</v>
      </c>
    </row>
    <row r="429" spans="1:9" x14ac:dyDescent="0.25">
      <c r="A429" s="29">
        <v>42977</v>
      </c>
      <c r="B429" s="25" t="s">
        <v>61</v>
      </c>
      <c r="C429" s="25" t="s">
        <v>9</v>
      </c>
      <c r="D429" s="5" t="s">
        <v>19</v>
      </c>
      <c r="E429" s="30">
        <v>40000</v>
      </c>
      <c r="F429" s="4" t="s">
        <v>20</v>
      </c>
      <c r="G429" s="5" t="s">
        <v>829</v>
      </c>
      <c r="H429" s="3" t="s">
        <v>192</v>
      </c>
      <c r="I429" s="5" t="s">
        <v>11</v>
      </c>
    </row>
    <row r="430" spans="1:9" ht="15.75" x14ac:dyDescent="0.25">
      <c r="A430" s="29">
        <v>42977</v>
      </c>
      <c r="B430" s="36" t="s">
        <v>88</v>
      </c>
      <c r="C430" s="25" t="s">
        <v>24</v>
      </c>
      <c r="D430" s="5" t="s">
        <v>12</v>
      </c>
      <c r="E430" s="30">
        <v>2213750</v>
      </c>
      <c r="F430" s="4" t="s">
        <v>20</v>
      </c>
      <c r="G430" s="5" t="s">
        <v>829</v>
      </c>
      <c r="H430" s="3" t="s">
        <v>193</v>
      </c>
      <c r="I430" s="5" t="s">
        <v>11</v>
      </c>
    </row>
    <row r="431" spans="1:9" x14ac:dyDescent="0.25">
      <c r="A431" s="29">
        <v>42977</v>
      </c>
      <c r="B431" s="14" t="s">
        <v>131</v>
      </c>
      <c r="C431" s="5" t="s">
        <v>9</v>
      </c>
      <c r="D431" s="5" t="s">
        <v>10</v>
      </c>
      <c r="E431" s="4">
        <v>122500</v>
      </c>
      <c r="F431" s="14" t="s">
        <v>132</v>
      </c>
      <c r="G431" s="5" t="s">
        <v>829</v>
      </c>
      <c r="H431" s="14" t="s">
        <v>135</v>
      </c>
      <c r="I431" s="5" t="s">
        <v>11</v>
      </c>
    </row>
    <row r="432" spans="1:9" x14ac:dyDescent="0.25">
      <c r="A432" s="28">
        <v>42977</v>
      </c>
      <c r="B432" s="3" t="s">
        <v>121</v>
      </c>
      <c r="C432" s="3" t="s">
        <v>123</v>
      </c>
      <c r="D432" s="3" t="s">
        <v>10</v>
      </c>
      <c r="E432" s="31">
        <v>15000</v>
      </c>
      <c r="F432" s="4" t="s">
        <v>125</v>
      </c>
      <c r="G432" s="5" t="s">
        <v>829</v>
      </c>
      <c r="H432" s="3" t="s">
        <v>223</v>
      </c>
      <c r="I432" s="5" t="s">
        <v>11</v>
      </c>
    </row>
    <row r="433" spans="1:9" x14ac:dyDescent="0.25">
      <c r="A433" s="28">
        <v>42977</v>
      </c>
      <c r="B433" s="3" t="s">
        <v>103</v>
      </c>
      <c r="C433" s="3" t="s">
        <v>9</v>
      </c>
      <c r="D433" s="3" t="s">
        <v>12</v>
      </c>
      <c r="E433" s="31">
        <v>60000</v>
      </c>
      <c r="F433" s="5" t="s">
        <v>13</v>
      </c>
      <c r="G433" s="5" t="s">
        <v>829</v>
      </c>
      <c r="H433" s="14" t="s">
        <v>389</v>
      </c>
      <c r="I433" s="5" t="s">
        <v>11</v>
      </c>
    </row>
    <row r="434" spans="1:9" x14ac:dyDescent="0.25">
      <c r="A434" s="28">
        <v>42977</v>
      </c>
      <c r="B434" s="3" t="s">
        <v>104</v>
      </c>
      <c r="C434" s="3" t="s">
        <v>260</v>
      </c>
      <c r="D434" s="3" t="s">
        <v>12</v>
      </c>
      <c r="E434" s="31">
        <v>50000</v>
      </c>
      <c r="F434" s="5" t="s">
        <v>13</v>
      </c>
      <c r="G434" s="5" t="s">
        <v>829</v>
      </c>
      <c r="H434" s="14" t="s">
        <v>392</v>
      </c>
      <c r="I434" s="5" t="s">
        <v>11</v>
      </c>
    </row>
    <row r="435" spans="1:9" x14ac:dyDescent="0.25">
      <c r="A435" s="28">
        <v>42977</v>
      </c>
      <c r="B435" s="3" t="s">
        <v>260</v>
      </c>
      <c r="C435" s="3" t="s">
        <v>260</v>
      </c>
      <c r="D435" s="3" t="s">
        <v>12</v>
      </c>
      <c r="E435" s="31">
        <v>55000</v>
      </c>
      <c r="F435" s="5" t="s">
        <v>13</v>
      </c>
      <c r="G435" s="5" t="s">
        <v>829</v>
      </c>
      <c r="H435" s="14" t="s">
        <v>390</v>
      </c>
      <c r="I435" s="5" t="s">
        <v>11</v>
      </c>
    </row>
    <row r="436" spans="1:9" x14ac:dyDescent="0.25">
      <c r="A436" s="28">
        <v>42977</v>
      </c>
      <c r="B436" s="3" t="s">
        <v>92</v>
      </c>
      <c r="C436" s="10" t="s">
        <v>443</v>
      </c>
      <c r="D436" s="3" t="s">
        <v>12</v>
      </c>
      <c r="E436" s="31">
        <v>50000</v>
      </c>
      <c r="F436" s="5" t="s">
        <v>13</v>
      </c>
      <c r="G436" s="5" t="s">
        <v>829</v>
      </c>
      <c r="H436" s="14" t="s">
        <v>391</v>
      </c>
      <c r="I436" s="5" t="s">
        <v>11</v>
      </c>
    </row>
    <row r="437" spans="1:9" x14ac:dyDescent="0.25">
      <c r="A437" s="28">
        <v>42977</v>
      </c>
      <c r="B437" s="3" t="s">
        <v>106</v>
      </c>
      <c r="C437" s="3" t="s">
        <v>260</v>
      </c>
      <c r="D437" s="3" t="s">
        <v>12</v>
      </c>
      <c r="E437" s="31">
        <v>50000</v>
      </c>
      <c r="F437" s="4" t="s">
        <v>13</v>
      </c>
      <c r="G437" s="5" t="s">
        <v>829</v>
      </c>
      <c r="H437" s="14" t="s">
        <v>395</v>
      </c>
      <c r="I437" s="5" t="s">
        <v>11</v>
      </c>
    </row>
    <row r="438" spans="1:9" x14ac:dyDescent="0.25">
      <c r="A438" s="28">
        <v>42977</v>
      </c>
      <c r="B438" s="3" t="s">
        <v>107</v>
      </c>
      <c r="C438" s="3" t="s">
        <v>9</v>
      </c>
      <c r="D438" s="3" t="s">
        <v>12</v>
      </c>
      <c r="E438" s="31">
        <v>20000</v>
      </c>
      <c r="F438" s="4" t="s">
        <v>13</v>
      </c>
      <c r="G438" s="5" t="s">
        <v>829</v>
      </c>
      <c r="H438" s="14" t="s">
        <v>394</v>
      </c>
      <c r="I438" s="5" t="s">
        <v>11</v>
      </c>
    </row>
    <row r="439" spans="1:9" x14ac:dyDescent="0.25">
      <c r="A439" s="28">
        <v>42977</v>
      </c>
      <c r="B439" s="3" t="s">
        <v>106</v>
      </c>
      <c r="C439" s="3" t="s">
        <v>260</v>
      </c>
      <c r="D439" s="3" t="s">
        <v>12</v>
      </c>
      <c r="E439" s="31">
        <v>50000</v>
      </c>
      <c r="F439" s="4" t="s">
        <v>13</v>
      </c>
      <c r="G439" s="5" t="s">
        <v>829</v>
      </c>
      <c r="H439" s="14" t="s">
        <v>396</v>
      </c>
      <c r="I439" s="5" t="s">
        <v>11</v>
      </c>
    </row>
    <row r="440" spans="1:9" x14ac:dyDescent="0.25">
      <c r="A440" s="28">
        <v>42977</v>
      </c>
      <c r="B440" s="14" t="s">
        <v>259</v>
      </c>
      <c r="C440" s="3" t="s">
        <v>9</v>
      </c>
      <c r="D440" s="3" t="s">
        <v>12</v>
      </c>
      <c r="E440" s="31">
        <v>70000</v>
      </c>
      <c r="F440" s="4" t="s">
        <v>16</v>
      </c>
      <c r="G440" s="5" t="s">
        <v>829</v>
      </c>
      <c r="H440" s="3" t="s">
        <v>367</v>
      </c>
      <c r="I440" s="5" t="s">
        <v>11</v>
      </c>
    </row>
    <row r="441" spans="1:9" x14ac:dyDescent="0.25">
      <c r="A441" s="28">
        <v>42977</v>
      </c>
      <c r="B441" s="14" t="s">
        <v>641</v>
      </c>
      <c r="C441" s="3" t="s">
        <v>260</v>
      </c>
      <c r="D441" s="3" t="s">
        <v>216</v>
      </c>
      <c r="E441" s="31">
        <v>50000</v>
      </c>
      <c r="F441" s="4" t="s">
        <v>16</v>
      </c>
      <c r="G441" s="5" t="s">
        <v>829</v>
      </c>
      <c r="H441" s="3" t="s">
        <v>642</v>
      </c>
      <c r="I441" s="5" t="s">
        <v>11</v>
      </c>
    </row>
    <row r="442" spans="1:9" x14ac:dyDescent="0.25">
      <c r="A442" s="28">
        <v>42977</v>
      </c>
      <c r="B442" s="14" t="s">
        <v>257</v>
      </c>
      <c r="C442" s="3" t="s">
        <v>217</v>
      </c>
      <c r="D442" s="3" t="s">
        <v>12</v>
      </c>
      <c r="E442" s="31">
        <v>400000</v>
      </c>
      <c r="F442" s="4" t="s">
        <v>16</v>
      </c>
      <c r="G442" s="5" t="s">
        <v>829</v>
      </c>
      <c r="H442" s="3" t="s">
        <v>374</v>
      </c>
      <c r="I442" s="5" t="s">
        <v>11</v>
      </c>
    </row>
    <row r="443" spans="1:9" x14ac:dyDescent="0.25">
      <c r="A443" s="28">
        <v>42977</v>
      </c>
      <c r="B443" s="14" t="s">
        <v>258</v>
      </c>
      <c r="C443" s="3" t="s">
        <v>21</v>
      </c>
      <c r="D443" s="3" t="s">
        <v>12</v>
      </c>
      <c r="E443" s="31">
        <v>48000</v>
      </c>
      <c r="F443" s="4" t="s">
        <v>16</v>
      </c>
      <c r="G443" s="5" t="s">
        <v>829</v>
      </c>
      <c r="H443" s="3" t="s">
        <v>369</v>
      </c>
      <c r="I443" s="5" t="s">
        <v>11</v>
      </c>
    </row>
    <row r="444" spans="1:9" x14ac:dyDescent="0.25">
      <c r="A444" s="28">
        <v>42977</v>
      </c>
      <c r="B444" s="14" t="s">
        <v>14</v>
      </c>
      <c r="C444" s="10" t="s">
        <v>443</v>
      </c>
      <c r="D444" s="3" t="s">
        <v>12</v>
      </c>
      <c r="E444" s="31">
        <v>50000</v>
      </c>
      <c r="F444" s="4" t="s">
        <v>13</v>
      </c>
      <c r="G444" s="5" t="s">
        <v>829</v>
      </c>
      <c r="H444" s="3" t="s">
        <v>368</v>
      </c>
      <c r="I444" s="5" t="s">
        <v>11</v>
      </c>
    </row>
    <row r="445" spans="1:9" x14ac:dyDescent="0.25">
      <c r="A445" s="28">
        <v>42977</v>
      </c>
      <c r="B445" s="14" t="s">
        <v>256</v>
      </c>
      <c r="C445" s="3" t="s">
        <v>9</v>
      </c>
      <c r="D445" s="3" t="s">
        <v>12</v>
      </c>
      <c r="E445" s="31">
        <v>5000</v>
      </c>
      <c r="F445" s="4" t="s">
        <v>16</v>
      </c>
      <c r="G445" s="5" t="s">
        <v>829</v>
      </c>
      <c r="H445" s="3" t="s">
        <v>370</v>
      </c>
      <c r="I445" s="5" t="s">
        <v>11</v>
      </c>
    </row>
    <row r="446" spans="1:9" x14ac:dyDescent="0.25">
      <c r="A446" s="2">
        <v>42977</v>
      </c>
      <c r="B446" s="14" t="s">
        <v>279</v>
      </c>
      <c r="C446" s="3" t="s">
        <v>9</v>
      </c>
      <c r="D446" s="3" t="s">
        <v>27</v>
      </c>
      <c r="E446" s="31">
        <v>10000</v>
      </c>
      <c r="F446" s="4" t="s">
        <v>316</v>
      </c>
      <c r="G446" s="5" t="s">
        <v>829</v>
      </c>
      <c r="H446" s="3" t="s">
        <v>222</v>
      </c>
      <c r="I446" s="5" t="s">
        <v>11</v>
      </c>
    </row>
    <row r="447" spans="1:9" x14ac:dyDescent="0.25">
      <c r="A447" s="2">
        <v>42977</v>
      </c>
      <c r="B447" s="14" t="s">
        <v>790</v>
      </c>
      <c r="C447" s="3" t="s">
        <v>9</v>
      </c>
      <c r="D447" s="3" t="s">
        <v>27</v>
      </c>
      <c r="E447" s="31">
        <v>40000</v>
      </c>
      <c r="F447" s="4" t="s">
        <v>316</v>
      </c>
      <c r="G447" s="5" t="s">
        <v>829</v>
      </c>
      <c r="H447" s="3" t="s">
        <v>222</v>
      </c>
      <c r="I447" s="5" t="s">
        <v>11</v>
      </c>
    </row>
    <row r="448" spans="1:9" x14ac:dyDescent="0.25">
      <c r="A448" s="2">
        <v>42977</v>
      </c>
      <c r="B448" s="14" t="s">
        <v>309</v>
      </c>
      <c r="C448" s="3" t="s">
        <v>213</v>
      </c>
      <c r="D448" s="3" t="s">
        <v>27</v>
      </c>
      <c r="E448" s="31">
        <v>150000</v>
      </c>
      <c r="F448" s="4" t="s">
        <v>316</v>
      </c>
      <c r="G448" s="5" t="s">
        <v>829</v>
      </c>
      <c r="H448" s="3" t="s">
        <v>325</v>
      </c>
      <c r="I448" s="5" t="s">
        <v>11</v>
      </c>
    </row>
    <row r="449" spans="1:9" x14ac:dyDescent="0.25">
      <c r="A449" s="2">
        <v>42977</v>
      </c>
      <c r="B449" s="3" t="s">
        <v>621</v>
      </c>
      <c r="C449" s="3" t="s">
        <v>443</v>
      </c>
      <c r="D449" s="3" t="s">
        <v>10</v>
      </c>
      <c r="E449" s="31">
        <v>80000</v>
      </c>
      <c r="F449" s="4" t="s">
        <v>422</v>
      </c>
      <c r="G449" s="5" t="s">
        <v>829</v>
      </c>
      <c r="H449" s="3" t="s">
        <v>573</v>
      </c>
      <c r="I449" s="5" t="s">
        <v>11</v>
      </c>
    </row>
    <row r="450" spans="1:9" x14ac:dyDescent="0.25">
      <c r="A450" s="2">
        <v>42977</v>
      </c>
      <c r="B450" s="3" t="s">
        <v>595</v>
      </c>
      <c r="C450" s="3" t="s">
        <v>9</v>
      </c>
      <c r="D450" s="3" t="s">
        <v>10</v>
      </c>
      <c r="E450" s="31">
        <v>27000</v>
      </c>
      <c r="F450" s="4" t="s">
        <v>422</v>
      </c>
      <c r="G450" s="5" t="s">
        <v>829</v>
      </c>
      <c r="H450" s="3" t="s">
        <v>574</v>
      </c>
      <c r="I450" s="5" t="s">
        <v>11</v>
      </c>
    </row>
    <row r="451" spans="1:9" x14ac:dyDescent="0.25">
      <c r="A451" s="2">
        <v>42977</v>
      </c>
      <c r="B451" s="3" t="s">
        <v>609</v>
      </c>
      <c r="C451" s="3" t="s">
        <v>9</v>
      </c>
      <c r="D451" s="3" t="s">
        <v>10</v>
      </c>
      <c r="E451" s="31">
        <v>15000</v>
      </c>
      <c r="F451" s="4" t="s">
        <v>436</v>
      </c>
      <c r="G451" s="5" t="s">
        <v>829</v>
      </c>
      <c r="H451" s="3" t="s">
        <v>150</v>
      </c>
      <c r="I451" s="5" t="s">
        <v>11</v>
      </c>
    </row>
    <row r="452" spans="1:9" x14ac:dyDescent="0.25">
      <c r="A452" s="2">
        <v>42977</v>
      </c>
      <c r="B452" s="3" t="s">
        <v>610</v>
      </c>
      <c r="C452" s="3" t="s">
        <v>9</v>
      </c>
      <c r="D452" s="3" t="s">
        <v>10</v>
      </c>
      <c r="E452" s="31">
        <v>42500</v>
      </c>
      <c r="F452" s="4" t="s">
        <v>436</v>
      </c>
      <c r="G452" s="5" t="s">
        <v>829</v>
      </c>
      <c r="H452" s="3" t="s">
        <v>136</v>
      </c>
      <c r="I452" s="5" t="s">
        <v>11</v>
      </c>
    </row>
    <row r="453" spans="1:9" x14ac:dyDescent="0.25">
      <c r="A453" s="29">
        <v>42978</v>
      </c>
      <c r="B453" s="25" t="s">
        <v>81</v>
      </c>
      <c r="C453" s="25" t="s">
        <v>24</v>
      </c>
      <c r="D453" s="5" t="s">
        <v>10</v>
      </c>
      <c r="E453" s="30">
        <v>1600000</v>
      </c>
      <c r="F453" s="4" t="s">
        <v>20</v>
      </c>
      <c r="G453" s="5" t="s">
        <v>829</v>
      </c>
      <c r="H453" s="3" t="s">
        <v>186</v>
      </c>
      <c r="I453" s="5" t="s">
        <v>11</v>
      </c>
    </row>
    <row r="454" spans="1:9" ht="15.75" x14ac:dyDescent="0.25">
      <c r="A454" s="29">
        <v>42978</v>
      </c>
      <c r="B454" s="36" t="s">
        <v>80</v>
      </c>
      <c r="C454" s="25" t="s">
        <v>217</v>
      </c>
      <c r="D454" s="5" t="s">
        <v>216</v>
      </c>
      <c r="E454" s="30">
        <v>2000000</v>
      </c>
      <c r="F454" s="4" t="s">
        <v>20</v>
      </c>
      <c r="G454" s="5" t="s">
        <v>829</v>
      </c>
      <c r="H454" s="3" t="s">
        <v>194</v>
      </c>
      <c r="I454" s="5" t="s">
        <v>11</v>
      </c>
    </row>
    <row r="455" spans="1:9" x14ac:dyDescent="0.25">
      <c r="A455" s="29">
        <v>42978</v>
      </c>
      <c r="B455" s="25" t="s">
        <v>71</v>
      </c>
      <c r="C455" s="25" t="s">
        <v>140</v>
      </c>
      <c r="D455" s="5" t="s">
        <v>19</v>
      </c>
      <c r="E455" s="30">
        <v>20000</v>
      </c>
      <c r="F455" s="4" t="s">
        <v>20</v>
      </c>
      <c r="G455" s="5" t="s">
        <v>829</v>
      </c>
      <c r="H455" s="3" t="s">
        <v>195</v>
      </c>
      <c r="I455" s="5" t="s">
        <v>11</v>
      </c>
    </row>
    <row r="456" spans="1:9" x14ac:dyDescent="0.25">
      <c r="A456" s="29">
        <v>42978</v>
      </c>
      <c r="B456" s="25" t="s">
        <v>72</v>
      </c>
      <c r="C456" s="25" t="s">
        <v>140</v>
      </c>
      <c r="D456" s="5" t="s">
        <v>19</v>
      </c>
      <c r="E456" s="30">
        <v>34000</v>
      </c>
      <c r="F456" s="4" t="s">
        <v>20</v>
      </c>
      <c r="G456" s="5" t="s">
        <v>829</v>
      </c>
      <c r="H456" s="3" t="s">
        <v>196</v>
      </c>
      <c r="I456" s="5" t="s">
        <v>11</v>
      </c>
    </row>
    <row r="457" spans="1:9" x14ac:dyDescent="0.25">
      <c r="A457" s="29">
        <v>42978</v>
      </c>
      <c r="B457" s="25" t="s">
        <v>73</v>
      </c>
      <c r="C457" s="14" t="s">
        <v>21</v>
      </c>
      <c r="D457" s="5" t="s">
        <v>19</v>
      </c>
      <c r="E457" s="30">
        <v>500000</v>
      </c>
      <c r="F457" s="4" t="s">
        <v>20</v>
      </c>
      <c r="G457" s="5" t="s">
        <v>829</v>
      </c>
      <c r="H457" s="3" t="s">
        <v>197</v>
      </c>
      <c r="I457" s="5" t="s">
        <v>11</v>
      </c>
    </row>
    <row r="458" spans="1:9" x14ac:dyDescent="0.25">
      <c r="A458" s="29">
        <v>42978</v>
      </c>
      <c r="B458" s="25" t="s">
        <v>74</v>
      </c>
      <c r="C458" s="25" t="s">
        <v>218</v>
      </c>
      <c r="D458" s="5" t="s">
        <v>12</v>
      </c>
      <c r="E458" s="30">
        <v>1750000</v>
      </c>
      <c r="F458" s="4" t="s">
        <v>20</v>
      </c>
      <c r="G458" s="5" t="s">
        <v>829</v>
      </c>
      <c r="H458" s="3" t="s">
        <v>198</v>
      </c>
      <c r="I458" s="5" t="s">
        <v>11</v>
      </c>
    </row>
    <row r="459" spans="1:9" x14ac:dyDescent="0.25">
      <c r="A459" s="29">
        <v>42978</v>
      </c>
      <c r="B459" s="25" t="s">
        <v>75</v>
      </c>
      <c r="C459" s="25" t="s">
        <v>139</v>
      </c>
      <c r="D459" s="5" t="s">
        <v>19</v>
      </c>
      <c r="E459" s="30">
        <v>400000</v>
      </c>
      <c r="F459" s="4" t="s">
        <v>20</v>
      </c>
      <c r="G459" s="5" t="s">
        <v>829</v>
      </c>
      <c r="H459" s="3" t="s">
        <v>199</v>
      </c>
      <c r="I459" s="5" t="s">
        <v>11</v>
      </c>
    </row>
    <row r="460" spans="1:9" x14ac:dyDescent="0.25">
      <c r="A460" s="29">
        <v>42978</v>
      </c>
      <c r="B460" s="25" t="s">
        <v>76</v>
      </c>
      <c r="C460" s="25" t="s">
        <v>139</v>
      </c>
      <c r="D460" s="5" t="s">
        <v>19</v>
      </c>
      <c r="E460" s="30">
        <v>400000</v>
      </c>
      <c r="F460" s="4" t="s">
        <v>20</v>
      </c>
      <c r="G460" s="5" t="s">
        <v>829</v>
      </c>
      <c r="H460" s="3" t="s">
        <v>199</v>
      </c>
      <c r="I460" s="5" t="s">
        <v>11</v>
      </c>
    </row>
    <row r="461" spans="1:9" x14ac:dyDescent="0.25">
      <c r="A461" s="29">
        <v>42978</v>
      </c>
      <c r="B461" s="25" t="s">
        <v>219</v>
      </c>
      <c r="C461" s="3" t="s">
        <v>142</v>
      </c>
      <c r="D461" s="3" t="s">
        <v>19</v>
      </c>
      <c r="E461" s="30">
        <v>73000</v>
      </c>
      <c r="F461" s="5" t="s">
        <v>20</v>
      </c>
      <c r="G461" s="5" t="s">
        <v>829</v>
      </c>
      <c r="H461" s="3" t="s">
        <v>200</v>
      </c>
      <c r="I461" s="5" t="s">
        <v>11</v>
      </c>
    </row>
    <row r="462" spans="1:9" x14ac:dyDescent="0.25">
      <c r="A462" s="29">
        <v>42978</v>
      </c>
      <c r="B462" s="25" t="s">
        <v>77</v>
      </c>
      <c r="C462" s="3" t="s">
        <v>21</v>
      </c>
      <c r="D462" s="3" t="s">
        <v>19</v>
      </c>
      <c r="E462" s="30">
        <v>40000</v>
      </c>
      <c r="F462" s="5" t="s">
        <v>20</v>
      </c>
      <c r="G462" s="5" t="s">
        <v>829</v>
      </c>
      <c r="H462" s="3" t="s">
        <v>201</v>
      </c>
      <c r="I462" s="5" t="s">
        <v>11</v>
      </c>
    </row>
    <row r="463" spans="1:9" x14ac:dyDescent="0.25">
      <c r="A463" s="29">
        <v>42978</v>
      </c>
      <c r="B463" s="25" t="s">
        <v>78</v>
      </c>
      <c r="C463" s="3" t="s">
        <v>21</v>
      </c>
      <c r="D463" s="3" t="s">
        <v>19</v>
      </c>
      <c r="E463" s="30">
        <v>45000</v>
      </c>
      <c r="F463" s="5" t="s">
        <v>20</v>
      </c>
      <c r="G463" s="5" t="s">
        <v>829</v>
      </c>
      <c r="H463" s="3" t="s">
        <v>202</v>
      </c>
      <c r="I463" s="5" t="s">
        <v>11</v>
      </c>
    </row>
    <row r="464" spans="1:9" x14ac:dyDescent="0.25">
      <c r="A464" s="29">
        <v>42978</v>
      </c>
      <c r="B464" s="25" t="s">
        <v>79</v>
      </c>
      <c r="C464" s="3" t="s">
        <v>204</v>
      </c>
      <c r="D464" s="3" t="s">
        <v>19</v>
      </c>
      <c r="E464" s="30">
        <v>3000000</v>
      </c>
      <c r="F464" s="5" t="s">
        <v>20</v>
      </c>
      <c r="G464" s="5" t="s">
        <v>829</v>
      </c>
      <c r="H464" s="3" t="s">
        <v>203</v>
      </c>
      <c r="I464" s="5" t="s">
        <v>11</v>
      </c>
    </row>
    <row r="465" spans="1:9" x14ac:dyDescent="0.25">
      <c r="A465" s="28">
        <v>42978</v>
      </c>
      <c r="B465" s="3" t="s">
        <v>103</v>
      </c>
      <c r="C465" s="3" t="s">
        <v>9</v>
      </c>
      <c r="D465" s="3" t="s">
        <v>12</v>
      </c>
      <c r="E465" s="31">
        <v>60000</v>
      </c>
      <c r="F465" s="4" t="s">
        <v>13</v>
      </c>
      <c r="G465" s="5" t="s">
        <v>829</v>
      </c>
      <c r="H465" s="14" t="s">
        <v>397</v>
      </c>
      <c r="I465" s="5" t="s">
        <v>11</v>
      </c>
    </row>
    <row r="466" spans="1:9" x14ac:dyDescent="0.25">
      <c r="A466" s="28">
        <v>42978</v>
      </c>
      <c r="B466" s="3" t="s">
        <v>106</v>
      </c>
      <c r="C466" s="3" t="s">
        <v>260</v>
      </c>
      <c r="D466" s="3" t="s">
        <v>12</v>
      </c>
      <c r="E466" s="31">
        <v>50000</v>
      </c>
      <c r="F466" s="4" t="s">
        <v>13</v>
      </c>
      <c r="G466" s="5" t="s">
        <v>829</v>
      </c>
      <c r="H466" s="14" t="s">
        <v>398</v>
      </c>
      <c r="I466" s="5" t="s">
        <v>11</v>
      </c>
    </row>
    <row r="467" spans="1:9" x14ac:dyDescent="0.25">
      <c r="A467" s="28">
        <v>42978</v>
      </c>
      <c r="B467" s="3" t="s">
        <v>105</v>
      </c>
      <c r="C467" s="3" t="s">
        <v>260</v>
      </c>
      <c r="D467" s="3" t="s">
        <v>12</v>
      </c>
      <c r="E467" s="31">
        <v>50000</v>
      </c>
      <c r="F467" s="4" t="s">
        <v>13</v>
      </c>
      <c r="G467" s="5" t="s">
        <v>829</v>
      </c>
      <c r="H467" s="14" t="s">
        <v>435</v>
      </c>
      <c r="I467" s="5" t="s">
        <v>11</v>
      </c>
    </row>
    <row r="468" spans="1:9" x14ac:dyDescent="0.25">
      <c r="A468" s="28">
        <v>42978</v>
      </c>
      <c r="B468" s="3" t="s">
        <v>108</v>
      </c>
      <c r="C468" s="3" t="s">
        <v>9</v>
      </c>
      <c r="D468" s="3" t="s">
        <v>12</v>
      </c>
      <c r="E468" s="31">
        <v>80000</v>
      </c>
      <c r="F468" s="4" t="s">
        <v>13</v>
      </c>
      <c r="G468" s="5" t="s">
        <v>829</v>
      </c>
      <c r="H468" s="14" t="s">
        <v>399</v>
      </c>
      <c r="I468" s="5" t="s">
        <v>11</v>
      </c>
    </row>
    <row r="469" spans="1:9" x14ac:dyDescent="0.25">
      <c r="A469" s="28">
        <v>42978</v>
      </c>
      <c r="B469" s="3" t="s">
        <v>109</v>
      </c>
      <c r="C469" s="3" t="s">
        <v>142</v>
      </c>
      <c r="D469" s="3" t="s">
        <v>19</v>
      </c>
      <c r="E469" s="31">
        <v>170000</v>
      </c>
      <c r="F469" s="4" t="s">
        <v>13</v>
      </c>
      <c r="G469" s="5" t="s">
        <v>829</v>
      </c>
      <c r="H469" s="14" t="s">
        <v>136</v>
      </c>
      <c r="I469" s="5" t="s">
        <v>11</v>
      </c>
    </row>
    <row r="470" spans="1:9" x14ac:dyDescent="0.25">
      <c r="A470" s="28">
        <v>42978</v>
      </c>
      <c r="B470" s="3" t="s">
        <v>110</v>
      </c>
      <c r="C470" s="3" t="s">
        <v>9</v>
      </c>
      <c r="D470" s="3" t="s">
        <v>12</v>
      </c>
      <c r="E470" s="31">
        <v>60000</v>
      </c>
      <c r="F470" s="4" t="s">
        <v>13</v>
      </c>
      <c r="G470" s="5" t="s">
        <v>829</v>
      </c>
      <c r="H470" s="14" t="s">
        <v>192</v>
      </c>
      <c r="I470" s="5" t="s">
        <v>11</v>
      </c>
    </row>
    <row r="471" spans="1:9" x14ac:dyDescent="0.25">
      <c r="A471" s="28">
        <v>42978</v>
      </c>
      <c r="B471" s="3" t="s">
        <v>111</v>
      </c>
      <c r="C471" s="3" t="s">
        <v>9</v>
      </c>
      <c r="D471" s="3" t="s">
        <v>12</v>
      </c>
      <c r="E471" s="31">
        <v>60000</v>
      </c>
      <c r="F471" s="4" t="s">
        <v>13</v>
      </c>
      <c r="G471" s="5" t="s">
        <v>829</v>
      </c>
      <c r="H471" s="14" t="s">
        <v>371</v>
      </c>
      <c r="I471" s="5" t="s">
        <v>11</v>
      </c>
    </row>
    <row r="472" spans="1:9" x14ac:dyDescent="0.25">
      <c r="A472" s="28">
        <v>42978</v>
      </c>
      <c r="B472" s="3" t="s">
        <v>119</v>
      </c>
      <c r="C472" s="3" t="s">
        <v>9</v>
      </c>
      <c r="D472" s="3" t="s">
        <v>12</v>
      </c>
      <c r="E472" s="31">
        <v>4500</v>
      </c>
      <c r="F472" s="4" t="s">
        <v>13</v>
      </c>
      <c r="G472" s="5" t="s">
        <v>829</v>
      </c>
      <c r="H472" s="14" t="s">
        <v>400</v>
      </c>
      <c r="I472" s="5" t="s">
        <v>11</v>
      </c>
    </row>
    <row r="473" spans="1:9" x14ac:dyDescent="0.25">
      <c r="A473" s="28">
        <v>42978</v>
      </c>
      <c r="B473" s="14" t="s">
        <v>255</v>
      </c>
      <c r="C473" s="3" t="s">
        <v>9</v>
      </c>
      <c r="D473" s="3" t="s">
        <v>12</v>
      </c>
      <c r="E473" s="31">
        <v>17000</v>
      </c>
      <c r="F473" s="4" t="s">
        <v>16</v>
      </c>
      <c r="G473" s="5" t="s">
        <v>829</v>
      </c>
      <c r="H473" s="3" t="s">
        <v>372</v>
      </c>
      <c r="I473" s="5" t="s">
        <v>11</v>
      </c>
    </row>
    <row r="474" spans="1:9" x14ac:dyDescent="0.25">
      <c r="A474" s="28">
        <v>42978</v>
      </c>
      <c r="B474" s="14" t="s">
        <v>254</v>
      </c>
      <c r="C474" s="3" t="s">
        <v>9</v>
      </c>
      <c r="D474" s="3" t="s">
        <v>12</v>
      </c>
      <c r="E474" s="31">
        <v>60000</v>
      </c>
      <c r="F474" s="3" t="s">
        <v>13</v>
      </c>
      <c r="G474" s="5" t="s">
        <v>829</v>
      </c>
      <c r="H474" s="3" t="s">
        <v>371</v>
      </c>
      <c r="I474" s="5" t="s">
        <v>11</v>
      </c>
    </row>
    <row r="475" spans="1:9" x14ac:dyDescent="0.25">
      <c r="A475" s="2">
        <v>42978</v>
      </c>
      <c r="B475" s="14" t="s">
        <v>310</v>
      </c>
      <c r="C475" s="3" t="s">
        <v>217</v>
      </c>
      <c r="D475" s="3" t="s">
        <v>27</v>
      </c>
      <c r="E475" s="31">
        <v>100000</v>
      </c>
      <c r="F475" s="4" t="s">
        <v>316</v>
      </c>
      <c r="G475" s="5" t="s">
        <v>829</v>
      </c>
      <c r="H475" s="3" t="s">
        <v>338</v>
      </c>
      <c r="I475" s="5" t="s">
        <v>11</v>
      </c>
    </row>
    <row r="476" spans="1:9" x14ac:dyDescent="0.25">
      <c r="A476" s="2">
        <v>42978</v>
      </c>
      <c r="B476" s="14" t="s">
        <v>311</v>
      </c>
      <c r="C476" s="3" t="s">
        <v>217</v>
      </c>
      <c r="D476" s="3" t="s">
        <v>27</v>
      </c>
      <c r="E476" s="31">
        <v>100000</v>
      </c>
      <c r="F476" s="4" t="s">
        <v>316</v>
      </c>
      <c r="G476" s="5" t="s">
        <v>829</v>
      </c>
      <c r="H476" s="3" t="s">
        <v>339</v>
      </c>
      <c r="I476" s="5" t="s">
        <v>11</v>
      </c>
    </row>
    <row r="477" spans="1:9" x14ac:dyDescent="0.25">
      <c r="A477" s="2">
        <v>42978</v>
      </c>
      <c r="B477" s="14" t="s">
        <v>312</v>
      </c>
      <c r="C477" s="3" t="s">
        <v>217</v>
      </c>
      <c r="D477" s="3" t="s">
        <v>27</v>
      </c>
      <c r="E477" s="31">
        <v>100000</v>
      </c>
      <c r="F477" s="4" t="s">
        <v>316</v>
      </c>
      <c r="G477" s="5" t="s">
        <v>829</v>
      </c>
      <c r="H477" s="3" t="s">
        <v>340</v>
      </c>
      <c r="I477" s="5" t="s">
        <v>11</v>
      </c>
    </row>
    <row r="478" spans="1:9" x14ac:dyDescent="0.25">
      <c r="A478" s="2">
        <v>42978</v>
      </c>
      <c r="B478" s="14" t="s">
        <v>313</v>
      </c>
      <c r="C478" s="3" t="s">
        <v>217</v>
      </c>
      <c r="D478" s="3" t="s">
        <v>27</v>
      </c>
      <c r="E478" s="31">
        <v>100000</v>
      </c>
      <c r="F478" s="4" t="s">
        <v>316</v>
      </c>
      <c r="G478" s="5" t="s">
        <v>829</v>
      </c>
      <c r="H478" s="3" t="s">
        <v>341</v>
      </c>
      <c r="I478" s="5" t="s">
        <v>11</v>
      </c>
    </row>
    <row r="479" spans="1:9" x14ac:dyDescent="0.25">
      <c r="A479" s="2">
        <v>42978</v>
      </c>
      <c r="B479" s="14" t="s">
        <v>314</v>
      </c>
      <c r="C479" s="3" t="s">
        <v>217</v>
      </c>
      <c r="D479" s="3" t="s">
        <v>27</v>
      </c>
      <c r="E479" s="31">
        <v>210000</v>
      </c>
      <c r="F479" s="4" t="s">
        <v>316</v>
      </c>
      <c r="G479" s="5" t="s">
        <v>829</v>
      </c>
      <c r="H479" s="3" t="s">
        <v>342</v>
      </c>
      <c r="I479" s="5" t="s">
        <v>11</v>
      </c>
    </row>
    <row r="480" spans="1:9" x14ac:dyDescent="0.25">
      <c r="A480" s="2">
        <v>42978</v>
      </c>
      <c r="B480" s="14" t="s">
        <v>315</v>
      </c>
      <c r="C480" s="3" t="s">
        <v>217</v>
      </c>
      <c r="D480" s="3" t="s">
        <v>27</v>
      </c>
      <c r="E480" s="31">
        <v>100000</v>
      </c>
      <c r="F480" s="3" t="s">
        <v>316</v>
      </c>
      <c r="G480" s="5" t="s">
        <v>829</v>
      </c>
      <c r="H480" s="3" t="s">
        <v>337</v>
      </c>
      <c r="I480" s="5" t="s">
        <v>11</v>
      </c>
    </row>
    <row r="481" spans="1:9" x14ac:dyDescent="0.25">
      <c r="A481" s="2">
        <v>42978</v>
      </c>
      <c r="B481" s="3" t="s">
        <v>621</v>
      </c>
      <c r="C481" s="3" t="s">
        <v>443</v>
      </c>
      <c r="D481" s="3" t="s">
        <v>10</v>
      </c>
      <c r="E481" s="31">
        <v>80000</v>
      </c>
      <c r="F481" s="4" t="s">
        <v>422</v>
      </c>
      <c r="G481" s="5" t="s">
        <v>829</v>
      </c>
      <c r="H481" s="3" t="s">
        <v>575</v>
      </c>
      <c r="I481" s="5" t="s">
        <v>11</v>
      </c>
    </row>
    <row r="482" spans="1:9" x14ac:dyDescent="0.25">
      <c r="A482" s="2">
        <v>42978</v>
      </c>
      <c r="B482" s="3" t="s">
        <v>596</v>
      </c>
      <c r="C482" s="3" t="s">
        <v>9</v>
      </c>
      <c r="D482" s="3" t="s">
        <v>10</v>
      </c>
      <c r="E482" s="31">
        <v>5000</v>
      </c>
      <c r="F482" s="3" t="s">
        <v>422</v>
      </c>
      <c r="G482" s="5" t="s">
        <v>829</v>
      </c>
      <c r="H482" s="3" t="s">
        <v>576</v>
      </c>
      <c r="I482" s="5" t="s">
        <v>11</v>
      </c>
    </row>
    <row r="483" spans="1:9" x14ac:dyDescent="0.25">
      <c r="A483" s="2">
        <v>42978</v>
      </c>
      <c r="B483" s="3" t="s">
        <v>419</v>
      </c>
      <c r="C483" s="3" t="s">
        <v>9</v>
      </c>
      <c r="D483" s="3" t="s">
        <v>10</v>
      </c>
      <c r="E483" s="31">
        <v>55000</v>
      </c>
      <c r="F483" s="4" t="s">
        <v>422</v>
      </c>
      <c r="G483" s="5" t="s">
        <v>829</v>
      </c>
      <c r="H483" s="3" t="s">
        <v>577</v>
      </c>
      <c r="I483" s="5" t="s">
        <v>11</v>
      </c>
    </row>
    <row r="484" spans="1:9" x14ac:dyDescent="0.25">
      <c r="A484" s="2">
        <v>42978</v>
      </c>
      <c r="B484" s="3" t="s">
        <v>420</v>
      </c>
      <c r="C484" s="3" t="s">
        <v>443</v>
      </c>
      <c r="D484" s="3" t="s">
        <v>10</v>
      </c>
      <c r="E484" s="31">
        <v>1980000</v>
      </c>
      <c r="F484" s="4" t="s">
        <v>422</v>
      </c>
      <c r="G484" s="5" t="s">
        <v>829</v>
      </c>
      <c r="H484" s="3" t="s">
        <v>506</v>
      </c>
      <c r="I484" s="5" t="s">
        <v>11</v>
      </c>
    </row>
    <row r="485" spans="1:9" x14ac:dyDescent="0.25">
      <c r="A485" s="2">
        <v>42978</v>
      </c>
      <c r="B485" s="3" t="s">
        <v>609</v>
      </c>
      <c r="C485" s="3" t="s">
        <v>9</v>
      </c>
      <c r="D485" s="3" t="s">
        <v>10</v>
      </c>
      <c r="E485" s="31">
        <v>15000</v>
      </c>
      <c r="F485" s="4" t="s">
        <v>436</v>
      </c>
      <c r="G485" s="5" t="s">
        <v>829</v>
      </c>
      <c r="H485" s="3" t="s">
        <v>150</v>
      </c>
      <c r="I485" s="5" t="s">
        <v>11</v>
      </c>
    </row>
    <row r="486" spans="1:9" x14ac:dyDescent="0.25">
      <c r="A486" s="2">
        <v>42978</v>
      </c>
      <c r="B486" s="3" t="s">
        <v>446</v>
      </c>
      <c r="C486" s="3" t="s">
        <v>9</v>
      </c>
      <c r="D486" s="3" t="s">
        <v>10</v>
      </c>
      <c r="E486" s="31">
        <v>15000</v>
      </c>
      <c r="F486" s="4" t="s">
        <v>450</v>
      </c>
      <c r="G486" s="5" t="s">
        <v>829</v>
      </c>
      <c r="H486" s="3" t="s">
        <v>151</v>
      </c>
      <c r="I486" s="5" t="s">
        <v>11</v>
      </c>
    </row>
    <row r="487" spans="1:9" x14ac:dyDescent="0.25">
      <c r="A487" s="2">
        <v>42978</v>
      </c>
      <c r="B487" s="3" t="s">
        <v>453</v>
      </c>
      <c r="C487" s="3" t="s">
        <v>139</v>
      </c>
      <c r="D487" s="3" t="s">
        <v>10</v>
      </c>
      <c r="E487" s="31">
        <v>10000</v>
      </c>
      <c r="F487" s="4" t="s">
        <v>450</v>
      </c>
      <c r="G487" s="5" t="s">
        <v>829</v>
      </c>
      <c r="H487" s="3" t="s">
        <v>474</v>
      </c>
      <c r="I487" s="5" t="s">
        <v>11</v>
      </c>
    </row>
    <row r="488" spans="1:9" x14ac:dyDescent="0.25">
      <c r="A488" s="2">
        <v>42978</v>
      </c>
      <c r="B488" s="5" t="s">
        <v>579</v>
      </c>
      <c r="C488" s="5" t="s">
        <v>30</v>
      </c>
      <c r="D488" s="5" t="s">
        <v>19</v>
      </c>
      <c r="E488" s="34">
        <v>22600</v>
      </c>
      <c r="F488" s="5" t="s">
        <v>29</v>
      </c>
      <c r="G488" s="5" t="s">
        <v>829</v>
      </c>
      <c r="H488" s="3" t="s">
        <v>136</v>
      </c>
      <c r="I488" s="5" t="s">
        <v>11</v>
      </c>
    </row>
    <row r="489" spans="1:9" x14ac:dyDescent="0.25">
      <c r="A489" s="2">
        <v>42978</v>
      </c>
      <c r="B489" s="25" t="s">
        <v>580</v>
      </c>
      <c r="C489" s="5" t="s">
        <v>30</v>
      </c>
      <c r="D489" s="5" t="s">
        <v>19</v>
      </c>
      <c r="E489" s="34">
        <v>4576</v>
      </c>
      <c r="F489" s="5" t="s">
        <v>29</v>
      </c>
      <c r="G489" s="5" t="s">
        <v>829</v>
      </c>
      <c r="H489" s="3" t="s">
        <v>136</v>
      </c>
      <c r="I489" s="5" t="s">
        <v>11</v>
      </c>
    </row>
    <row r="490" spans="1:9" x14ac:dyDescent="0.25">
      <c r="A490" s="2">
        <v>42978</v>
      </c>
      <c r="B490" s="25" t="s">
        <v>581</v>
      </c>
      <c r="C490" s="5" t="s">
        <v>30</v>
      </c>
      <c r="D490" s="5" t="s">
        <v>19</v>
      </c>
      <c r="E490" s="34">
        <v>25424</v>
      </c>
      <c r="F490" s="5" t="s">
        <v>29</v>
      </c>
      <c r="G490" s="5" t="s">
        <v>829</v>
      </c>
      <c r="H490" s="3" t="s">
        <v>136</v>
      </c>
      <c r="I490" s="5" t="s">
        <v>11</v>
      </c>
    </row>
    <row r="491" spans="1:9" x14ac:dyDescent="0.25">
      <c r="A491" s="2">
        <v>42978</v>
      </c>
      <c r="B491" s="16" t="s">
        <v>827</v>
      </c>
      <c r="C491" s="5" t="s">
        <v>30</v>
      </c>
      <c r="D491" s="5" t="s">
        <v>19</v>
      </c>
      <c r="E491" s="17">
        <v>5650</v>
      </c>
      <c r="F491" s="4" t="s">
        <v>29</v>
      </c>
      <c r="G491" s="5" t="s">
        <v>829</v>
      </c>
      <c r="H491" s="3" t="s">
        <v>136</v>
      </c>
      <c r="I491" s="5" t="s">
        <v>11</v>
      </c>
    </row>
    <row r="492" spans="1:9" x14ac:dyDescent="0.25">
      <c r="A492" s="2">
        <v>42978</v>
      </c>
      <c r="B492" s="25" t="s">
        <v>580</v>
      </c>
      <c r="C492" s="5" t="s">
        <v>30</v>
      </c>
      <c r="D492" s="5" t="s">
        <v>19</v>
      </c>
      <c r="E492" s="34">
        <v>27297.5</v>
      </c>
      <c r="F492" s="5" t="s">
        <v>582</v>
      </c>
      <c r="G492" s="5" t="s">
        <v>829</v>
      </c>
      <c r="H492" s="3" t="s">
        <v>136</v>
      </c>
      <c r="I492" s="5" t="s">
        <v>11</v>
      </c>
    </row>
    <row r="493" spans="1:9" x14ac:dyDescent="0.25">
      <c r="A493" s="2">
        <v>42978</v>
      </c>
      <c r="B493" s="25" t="s">
        <v>581</v>
      </c>
      <c r="C493" s="5" t="s">
        <v>30</v>
      </c>
      <c r="D493" s="5" t="s">
        <v>19</v>
      </c>
      <c r="E493" s="34">
        <v>151702.5</v>
      </c>
      <c r="F493" s="5" t="s">
        <v>582</v>
      </c>
      <c r="G493" s="5" t="s">
        <v>829</v>
      </c>
      <c r="H493" s="3" t="s">
        <v>136</v>
      </c>
      <c r="I493" s="5" t="s">
        <v>11</v>
      </c>
    </row>
    <row r="494" spans="1:9" x14ac:dyDescent="0.25">
      <c r="A494" s="9">
        <v>42978</v>
      </c>
      <c r="B494" s="25" t="s">
        <v>821</v>
      </c>
      <c r="C494" s="5" t="s">
        <v>30</v>
      </c>
      <c r="D494" s="5" t="s">
        <v>19</v>
      </c>
      <c r="E494" s="31">
        <v>2678685</v>
      </c>
      <c r="F494" s="4" t="s">
        <v>582</v>
      </c>
      <c r="G494" s="5" t="s">
        <v>829</v>
      </c>
      <c r="H494" s="3" t="s">
        <v>136</v>
      </c>
      <c r="I494" s="5" t="s">
        <v>11</v>
      </c>
    </row>
    <row r="496" spans="1:9" x14ac:dyDescent="0.25">
      <c r="A496" s="15"/>
      <c r="B496" s="16"/>
      <c r="C496" s="10"/>
      <c r="D496" s="10"/>
      <c r="E496" s="17"/>
      <c r="F496" s="4"/>
      <c r="G496" s="5"/>
      <c r="H496" s="3"/>
      <c r="I496" s="6"/>
    </row>
    <row r="497" spans="1:9" x14ac:dyDescent="0.25">
      <c r="A497" s="15"/>
      <c r="B497" s="16"/>
      <c r="C497" s="10"/>
      <c r="D497" s="10"/>
      <c r="E497" s="17"/>
      <c r="F497" s="4"/>
      <c r="G497" s="5"/>
      <c r="H497" s="3"/>
      <c r="I497" s="6"/>
    </row>
    <row r="498" spans="1:9" x14ac:dyDescent="0.25">
      <c r="A498" s="15"/>
      <c r="B498" s="16"/>
      <c r="C498" s="10"/>
      <c r="D498" s="10"/>
      <c r="E498" s="17"/>
      <c r="F498" s="4"/>
      <c r="G498" s="5"/>
      <c r="H498" s="3"/>
      <c r="I498" s="6"/>
    </row>
    <row r="499" spans="1:9" x14ac:dyDescent="0.25">
      <c r="A499" s="9"/>
      <c r="B499" s="10"/>
      <c r="C499" s="10"/>
      <c r="D499" s="10"/>
      <c r="E499" s="12"/>
      <c r="F499" s="3"/>
      <c r="G499" s="5"/>
      <c r="H499" s="3"/>
      <c r="I499" s="6"/>
    </row>
    <row r="500" spans="1:9" x14ac:dyDescent="0.25">
      <c r="A500" s="9"/>
      <c r="B500" s="10"/>
      <c r="C500" s="10"/>
      <c r="D500" s="10"/>
      <c r="E500" s="12"/>
      <c r="F500" s="3"/>
      <c r="G500" s="5"/>
      <c r="H500" s="3"/>
      <c r="I500" s="6"/>
    </row>
    <row r="501" spans="1:9" x14ac:dyDescent="0.25">
      <c r="A501" s="7"/>
      <c r="B501" s="8"/>
      <c r="C501" s="8"/>
      <c r="D501" s="8"/>
      <c r="E501" s="20"/>
      <c r="F501" s="3"/>
      <c r="G501" s="5"/>
      <c r="H501" s="3"/>
      <c r="I501" s="6"/>
    </row>
    <row r="502" spans="1:9" x14ac:dyDescent="0.25">
      <c r="A502" s="9"/>
      <c r="B502" s="10"/>
      <c r="C502" s="10"/>
      <c r="D502" s="10"/>
      <c r="E502" s="3"/>
      <c r="F502" s="3"/>
      <c r="G502" s="5"/>
      <c r="H502" s="3"/>
      <c r="I502" s="6"/>
    </row>
    <row r="503" spans="1:9" x14ac:dyDescent="0.25">
      <c r="A503" s="9"/>
      <c r="B503" s="10"/>
      <c r="C503" s="10"/>
      <c r="D503" s="10"/>
      <c r="E503" s="3"/>
      <c r="F503" s="3"/>
      <c r="G503" s="5"/>
      <c r="H503" s="3"/>
      <c r="I503" s="6"/>
    </row>
    <row r="504" spans="1:9" x14ac:dyDescent="0.25">
      <c r="A504" s="9"/>
      <c r="B504" s="10"/>
      <c r="C504" s="10"/>
      <c r="D504" s="10"/>
      <c r="E504" s="3"/>
      <c r="F504" s="3"/>
      <c r="G504" s="5"/>
      <c r="H504" s="3"/>
      <c r="I504" s="6"/>
    </row>
    <row r="505" spans="1:9" x14ac:dyDescent="0.25">
      <c r="A505" s="9"/>
      <c r="B505" s="10"/>
      <c r="C505" s="10"/>
      <c r="D505" s="10"/>
      <c r="E505" s="3"/>
      <c r="F505" s="3"/>
      <c r="G505" s="5"/>
      <c r="H505" s="3"/>
      <c r="I505" s="6"/>
    </row>
    <row r="506" spans="1:9" x14ac:dyDescent="0.25">
      <c r="A506" s="9"/>
      <c r="B506" s="10"/>
      <c r="C506" s="10"/>
      <c r="D506" s="10"/>
      <c r="E506" s="3"/>
      <c r="F506" s="3"/>
      <c r="G506" s="5"/>
      <c r="H506" s="3"/>
      <c r="I506" s="6"/>
    </row>
    <row r="507" spans="1:9" x14ac:dyDescent="0.25">
      <c r="A507" s="15"/>
      <c r="B507" s="16"/>
      <c r="C507" s="10"/>
      <c r="D507" s="10"/>
      <c r="E507" s="17"/>
      <c r="F507" s="3"/>
      <c r="G507" s="5"/>
      <c r="H507" s="3"/>
      <c r="I507" s="6"/>
    </row>
    <row r="508" spans="1:9" x14ac:dyDescent="0.25">
      <c r="A508" s="7"/>
      <c r="B508" s="8"/>
      <c r="C508" s="8"/>
      <c r="D508" s="8"/>
      <c r="E508" s="8"/>
      <c r="F508" s="4"/>
      <c r="G508" s="5"/>
      <c r="H508" s="3"/>
      <c r="I508" s="6"/>
    </row>
    <row r="509" spans="1:9" x14ac:dyDescent="0.25">
      <c r="A509" s="2"/>
      <c r="B509" s="3"/>
      <c r="C509" s="3"/>
      <c r="D509" s="3"/>
      <c r="E509" s="3"/>
      <c r="F509" s="4"/>
      <c r="G509" s="5"/>
      <c r="H509" s="3"/>
      <c r="I509" s="6"/>
    </row>
    <row r="510" spans="1:9" x14ac:dyDescent="0.25">
      <c r="A510" s="2"/>
      <c r="B510" s="3"/>
      <c r="C510" s="3"/>
      <c r="D510" s="3"/>
      <c r="E510" s="3"/>
      <c r="F510" s="4"/>
      <c r="G510" s="5"/>
      <c r="H510" s="3"/>
      <c r="I510" s="6"/>
    </row>
    <row r="511" spans="1:9" x14ac:dyDescent="0.25">
      <c r="A511" s="2"/>
      <c r="B511" s="3"/>
      <c r="C511" s="3"/>
      <c r="D511" s="3"/>
      <c r="E511" s="3"/>
      <c r="F511" s="4"/>
      <c r="G511" s="5"/>
      <c r="H511" s="3"/>
      <c r="I511" s="6"/>
    </row>
    <row r="512" spans="1:9" x14ac:dyDescent="0.25">
      <c r="A512" s="2"/>
      <c r="B512" s="3"/>
      <c r="C512" s="3"/>
      <c r="D512" s="3"/>
      <c r="E512" s="3"/>
      <c r="F512" s="4"/>
      <c r="G512" s="5"/>
      <c r="H512" s="3"/>
      <c r="I512" s="6"/>
    </row>
    <row r="513" spans="1:9" x14ac:dyDescent="0.25">
      <c r="A513" s="9"/>
      <c r="B513" s="14"/>
      <c r="C513" s="3"/>
      <c r="D513" s="3"/>
      <c r="E513" s="3"/>
      <c r="F513" s="3"/>
      <c r="G513" s="5"/>
      <c r="H513" s="3"/>
      <c r="I513" s="6"/>
    </row>
    <row r="514" spans="1:9" x14ac:dyDescent="0.25">
      <c r="A514" s="9"/>
      <c r="B514" s="13"/>
      <c r="C514" s="10"/>
      <c r="D514" s="10"/>
      <c r="E514" s="3"/>
      <c r="F514" s="4"/>
      <c r="G514" s="5"/>
      <c r="H514" s="3"/>
      <c r="I514" s="6"/>
    </row>
    <row r="515" spans="1:9" x14ac:dyDescent="0.25">
      <c r="A515" s="15"/>
      <c r="B515" s="16"/>
      <c r="C515" s="10"/>
      <c r="D515" s="10"/>
      <c r="E515" s="17"/>
      <c r="F515" s="4"/>
      <c r="G515" s="5"/>
      <c r="H515" s="3"/>
      <c r="I515" s="6"/>
    </row>
    <row r="516" spans="1:9" x14ac:dyDescent="0.25">
      <c r="A516" s="9"/>
      <c r="B516" s="10"/>
      <c r="C516" s="10"/>
      <c r="D516" s="10"/>
      <c r="E516" s="12"/>
      <c r="F516" s="3"/>
      <c r="G516" s="5"/>
      <c r="H516" s="3"/>
      <c r="I516" s="6"/>
    </row>
    <row r="517" spans="1:9" x14ac:dyDescent="0.25">
      <c r="A517" s="9"/>
      <c r="B517" s="10"/>
      <c r="C517" s="10"/>
      <c r="D517" s="10"/>
      <c r="E517" s="3"/>
      <c r="F517" s="3"/>
      <c r="G517" s="5"/>
      <c r="H517" s="3"/>
      <c r="I517" s="6"/>
    </row>
    <row r="518" spans="1:9" x14ac:dyDescent="0.25">
      <c r="A518" s="9"/>
      <c r="B518" s="11"/>
      <c r="C518" s="11"/>
      <c r="D518" s="6"/>
      <c r="E518" s="18"/>
      <c r="F518" s="5"/>
      <c r="G518" s="5"/>
      <c r="H518" s="3"/>
      <c r="I518" s="6"/>
    </row>
    <row r="519" spans="1:9" x14ac:dyDescent="0.25">
      <c r="A519" s="7"/>
      <c r="B519" s="8"/>
      <c r="C519" s="8"/>
      <c r="D519" s="8"/>
      <c r="E519" s="8"/>
      <c r="F519" s="4"/>
      <c r="G519" s="5"/>
      <c r="H519" s="3"/>
      <c r="I519" s="6"/>
    </row>
    <row r="520" spans="1:9" x14ac:dyDescent="0.25">
      <c r="A520" s="2"/>
      <c r="B520" s="3"/>
      <c r="C520" s="3"/>
      <c r="D520" s="3"/>
      <c r="E520" s="3"/>
      <c r="F520" s="4"/>
      <c r="G520" s="5"/>
      <c r="H520" s="3"/>
      <c r="I520" s="6"/>
    </row>
    <row r="521" spans="1:9" x14ac:dyDescent="0.25">
      <c r="A521" s="2"/>
      <c r="B521" s="3"/>
      <c r="C521" s="3"/>
      <c r="D521" s="3"/>
      <c r="E521" s="3"/>
      <c r="F521" s="4"/>
      <c r="G521" s="5"/>
      <c r="H521" s="3"/>
      <c r="I521" s="6"/>
    </row>
    <row r="522" spans="1:9" x14ac:dyDescent="0.25">
      <c r="A522" s="9"/>
      <c r="B522" s="14"/>
      <c r="C522" s="3"/>
      <c r="D522" s="3"/>
      <c r="E522" s="3"/>
      <c r="F522" s="3"/>
      <c r="G522" s="5"/>
      <c r="H522" s="3"/>
      <c r="I522" s="6"/>
    </row>
    <row r="523" spans="1:9" x14ac:dyDescent="0.25">
      <c r="A523" s="19"/>
      <c r="B523" s="14"/>
      <c r="C523" s="3"/>
      <c r="D523" s="3"/>
      <c r="E523" s="3"/>
      <c r="F523" s="3"/>
      <c r="G523" s="3"/>
      <c r="H523" s="3"/>
      <c r="I523" s="6"/>
    </row>
    <row r="524" spans="1:9" x14ac:dyDescent="0.25">
      <c r="A524" s="19"/>
      <c r="B524" s="14"/>
      <c r="C524" s="3"/>
      <c r="D524" s="3"/>
      <c r="E524" s="3"/>
      <c r="F524" s="3"/>
      <c r="G524" s="3"/>
      <c r="H524" s="3"/>
      <c r="I524" s="6"/>
    </row>
    <row r="525" spans="1:9" x14ac:dyDescent="0.25">
      <c r="A525" s="19"/>
      <c r="B525" s="14"/>
      <c r="C525" s="3"/>
      <c r="D525" s="3"/>
      <c r="E525" s="3"/>
      <c r="F525" s="3"/>
      <c r="G525" s="3"/>
      <c r="H525" s="3"/>
      <c r="I525" s="6"/>
    </row>
    <row r="526" spans="1:9" x14ac:dyDescent="0.25">
      <c r="A526" s="19"/>
      <c r="B526" s="14"/>
      <c r="C526" s="3"/>
      <c r="D526" s="3"/>
      <c r="E526" s="3"/>
      <c r="F526" s="3"/>
      <c r="G526" s="3"/>
      <c r="H526" s="3"/>
      <c r="I526" s="6"/>
    </row>
    <row r="527" spans="1:9" x14ac:dyDescent="0.25">
      <c r="A527" s="19"/>
      <c r="B527" s="14"/>
      <c r="C527" s="3"/>
      <c r="D527" s="3"/>
      <c r="E527" s="3"/>
      <c r="F527" s="3"/>
      <c r="G527" s="3"/>
      <c r="H527" s="3"/>
      <c r="I527" s="6"/>
    </row>
    <row r="528" spans="1:9" x14ac:dyDescent="0.25">
      <c r="A528" s="19"/>
      <c r="B528" s="14"/>
      <c r="C528" s="3"/>
      <c r="D528" s="3"/>
      <c r="E528" s="3"/>
      <c r="F528" s="3"/>
      <c r="G528" s="3"/>
      <c r="H528" s="3"/>
      <c r="I528" s="6"/>
    </row>
    <row r="529" spans="1:9" x14ac:dyDescent="0.25">
      <c r="A529" s="19"/>
      <c r="B529" s="14"/>
      <c r="C529" s="3"/>
      <c r="D529" s="3"/>
      <c r="E529" s="3"/>
      <c r="F529" s="3"/>
      <c r="G529" s="3"/>
      <c r="H529" s="3"/>
      <c r="I529" s="6"/>
    </row>
    <row r="530" spans="1:9" x14ac:dyDescent="0.25">
      <c r="A530" s="19"/>
      <c r="B530" s="14"/>
      <c r="C530" s="3"/>
      <c r="D530" s="3"/>
      <c r="E530" s="3"/>
      <c r="F530" s="3"/>
      <c r="G530" s="3"/>
      <c r="H530" s="3"/>
      <c r="I530" s="6"/>
    </row>
    <row r="531" spans="1:9" x14ac:dyDescent="0.25">
      <c r="A531" s="9"/>
      <c r="B531" s="13"/>
      <c r="C531" s="10"/>
      <c r="D531" s="10"/>
      <c r="E531" s="12"/>
      <c r="F531" s="4"/>
      <c r="G531" s="5"/>
      <c r="H531" s="3"/>
      <c r="I531" s="6"/>
    </row>
    <row r="532" spans="1:9" x14ac:dyDescent="0.25">
      <c r="A532" s="15"/>
      <c r="B532" s="16"/>
      <c r="C532" s="10"/>
      <c r="D532" s="10"/>
      <c r="E532" s="17"/>
      <c r="F532" s="4"/>
      <c r="G532" s="3"/>
      <c r="H532" s="3"/>
      <c r="I532" s="6"/>
    </row>
    <row r="533" spans="1:9" x14ac:dyDescent="0.25">
      <c r="A533" s="15"/>
      <c r="B533" s="16"/>
      <c r="C533" s="10"/>
      <c r="D533" s="10"/>
      <c r="E533" s="17"/>
      <c r="F533" s="4"/>
      <c r="G533" s="3"/>
      <c r="H533" s="3"/>
      <c r="I533" s="6"/>
    </row>
    <row r="534" spans="1:9" x14ac:dyDescent="0.25">
      <c r="A534" s="15"/>
      <c r="B534" s="16"/>
      <c r="C534" s="10"/>
      <c r="D534" s="10"/>
      <c r="E534" s="17"/>
      <c r="F534" s="4"/>
      <c r="G534" s="3"/>
      <c r="H534" s="3"/>
      <c r="I534" s="6"/>
    </row>
    <row r="535" spans="1:9" x14ac:dyDescent="0.25">
      <c r="A535" s="9"/>
      <c r="B535" s="10"/>
      <c r="C535" s="10"/>
      <c r="D535" s="10"/>
      <c r="E535" s="3"/>
      <c r="F535" s="3"/>
      <c r="G535" s="5"/>
      <c r="H535" s="3"/>
      <c r="I535" s="6"/>
    </row>
    <row r="536" spans="1:9" x14ac:dyDescent="0.25">
      <c r="A536" s="15"/>
      <c r="B536" s="16"/>
      <c r="C536" s="10"/>
      <c r="D536" s="10"/>
      <c r="E536" s="17"/>
      <c r="F536" s="3"/>
      <c r="G536" s="5"/>
      <c r="H536" s="3"/>
      <c r="I536" s="6"/>
    </row>
    <row r="537" spans="1:9" x14ac:dyDescent="0.25">
      <c r="A537" s="7"/>
      <c r="B537" s="8"/>
      <c r="C537" s="8"/>
      <c r="D537" s="8"/>
      <c r="E537" s="8"/>
      <c r="F537" s="4"/>
      <c r="G537" s="3"/>
      <c r="H537" s="3"/>
      <c r="I537" s="6"/>
    </row>
    <row r="538" spans="1:9" x14ac:dyDescent="0.25">
      <c r="A538" s="2"/>
      <c r="B538" s="3"/>
      <c r="C538" s="3"/>
      <c r="D538" s="3"/>
      <c r="E538" s="3"/>
      <c r="F538" s="4"/>
      <c r="G538" s="3"/>
      <c r="H538" s="3"/>
      <c r="I538" s="6"/>
    </row>
    <row r="539" spans="1:9" x14ac:dyDescent="0.25">
      <c r="A539" s="2"/>
      <c r="B539" s="3"/>
      <c r="C539" s="3"/>
      <c r="D539" s="3"/>
      <c r="E539" s="3"/>
      <c r="F539" s="4"/>
      <c r="G539" s="5"/>
      <c r="H539" s="3"/>
      <c r="I539" s="6"/>
    </row>
    <row r="540" spans="1:9" x14ac:dyDescent="0.25">
      <c r="A540" s="2"/>
      <c r="B540" s="3"/>
      <c r="C540" s="3"/>
      <c r="D540" s="3"/>
      <c r="E540" s="3"/>
      <c r="F540" s="4"/>
      <c r="G540" s="5"/>
      <c r="H540" s="3"/>
      <c r="I540" s="6"/>
    </row>
    <row r="541" spans="1:9" x14ac:dyDescent="0.25">
      <c r="A541" s="9"/>
      <c r="B541" s="10"/>
      <c r="C541" s="10"/>
      <c r="D541" s="10"/>
      <c r="E541" s="12"/>
      <c r="F541" s="4"/>
      <c r="G541" s="5"/>
      <c r="H541" s="3"/>
      <c r="I541" s="6"/>
    </row>
    <row r="542" spans="1:9" x14ac:dyDescent="0.25">
      <c r="A542" s="9"/>
      <c r="B542" s="10"/>
      <c r="C542" s="10"/>
      <c r="D542" s="10"/>
      <c r="E542" s="12"/>
      <c r="F542" s="4"/>
      <c r="G542" s="5"/>
      <c r="H542" s="5"/>
      <c r="I542" s="6"/>
    </row>
    <row r="543" spans="1:9" x14ac:dyDescent="0.25">
      <c r="A543" s="9"/>
      <c r="B543" s="10"/>
      <c r="C543" s="10"/>
      <c r="D543" s="10"/>
      <c r="E543" s="12"/>
      <c r="F543" s="4"/>
      <c r="G543" s="5"/>
      <c r="H543" s="3"/>
      <c r="I543" s="6"/>
    </row>
    <row r="544" spans="1:9" x14ac:dyDescent="0.25">
      <c r="A544" s="2"/>
      <c r="B544" s="3"/>
      <c r="C544" s="3"/>
      <c r="D544" s="3"/>
      <c r="E544" s="3"/>
      <c r="F544" s="4"/>
      <c r="G544" s="5"/>
      <c r="H544" s="3"/>
      <c r="I544" s="6"/>
    </row>
    <row r="545" spans="1:9" x14ac:dyDescent="0.25">
      <c r="A545" s="2"/>
      <c r="B545" s="3"/>
      <c r="C545" s="3"/>
      <c r="D545" s="3"/>
      <c r="E545" s="3"/>
      <c r="F545" s="4"/>
      <c r="G545" s="5"/>
      <c r="H545" s="3"/>
      <c r="I545" s="6"/>
    </row>
    <row r="546" spans="1:9" x14ac:dyDescent="0.25">
      <c r="A546" s="2"/>
      <c r="B546" s="3"/>
      <c r="C546" s="3"/>
      <c r="D546" s="3"/>
      <c r="E546" s="3"/>
      <c r="F546" s="4"/>
      <c r="G546" s="5"/>
      <c r="H546" s="3"/>
      <c r="I546" s="6"/>
    </row>
    <row r="547" spans="1:9" x14ac:dyDescent="0.25">
      <c r="A547" s="7"/>
      <c r="B547" s="8"/>
      <c r="C547" s="8"/>
      <c r="D547" s="8"/>
      <c r="E547" s="8"/>
      <c r="F547" s="4"/>
      <c r="G547" s="5"/>
      <c r="H547" s="3"/>
      <c r="I547" s="6"/>
    </row>
    <row r="548" spans="1:9" x14ac:dyDescent="0.25">
      <c r="A548" s="9"/>
      <c r="B548" s="10"/>
      <c r="C548" s="10"/>
      <c r="D548" s="10"/>
      <c r="E548" s="12"/>
      <c r="F548" s="4"/>
      <c r="G548" s="5"/>
      <c r="H548" s="3"/>
      <c r="I548" s="6"/>
    </row>
    <row r="549" spans="1:9" x14ac:dyDescent="0.25">
      <c r="A549" s="9"/>
      <c r="B549" s="10"/>
      <c r="C549" s="10"/>
      <c r="D549" s="10"/>
      <c r="E549" s="12"/>
      <c r="F549" s="4"/>
      <c r="G549" s="5"/>
      <c r="H549" s="3"/>
      <c r="I549" s="6"/>
    </row>
    <row r="550" spans="1:9" x14ac:dyDescent="0.25">
      <c r="A550" s="9"/>
      <c r="B550" s="9"/>
      <c r="C550" s="10"/>
      <c r="D550" s="10"/>
      <c r="E550" s="12"/>
      <c r="F550" s="4"/>
      <c r="G550" s="5"/>
      <c r="H550" s="3"/>
      <c r="I550" s="6"/>
    </row>
    <row r="551" spans="1:9" x14ac:dyDescent="0.25">
      <c r="A551" s="9"/>
      <c r="B551" s="9"/>
      <c r="C551" s="10"/>
      <c r="D551" s="10"/>
      <c r="E551" s="12"/>
      <c r="F551" s="4"/>
      <c r="G551" s="5"/>
      <c r="H551" s="3"/>
      <c r="I551" s="6"/>
    </row>
    <row r="552" spans="1:9" x14ac:dyDescent="0.25">
      <c r="A552" s="2"/>
      <c r="B552" s="8"/>
      <c r="C552" s="3"/>
      <c r="D552" s="3"/>
      <c r="E552" s="3"/>
      <c r="F552" s="4"/>
      <c r="G552" s="5"/>
      <c r="H552" s="3"/>
      <c r="I552" s="6"/>
    </row>
    <row r="553" spans="1:9" x14ac:dyDescent="0.25">
      <c r="A553" s="2"/>
      <c r="B553" s="3"/>
      <c r="C553" s="3"/>
      <c r="D553" s="3"/>
      <c r="E553" s="3"/>
      <c r="F553" s="4"/>
      <c r="G553" s="5"/>
      <c r="H553" s="3"/>
      <c r="I553" s="6"/>
    </row>
    <row r="554" spans="1:9" x14ac:dyDescent="0.25">
      <c r="A554" s="2"/>
      <c r="B554" s="3"/>
      <c r="C554" s="3"/>
      <c r="D554" s="3"/>
      <c r="E554" s="3"/>
      <c r="F554" s="4"/>
      <c r="G554" s="5"/>
      <c r="H554" s="3"/>
      <c r="I554" s="6"/>
    </row>
    <row r="555" spans="1:9" x14ac:dyDescent="0.25">
      <c r="A555" s="9"/>
      <c r="B555" s="10"/>
      <c r="C555" s="10"/>
      <c r="D555" s="10"/>
      <c r="E555" s="12"/>
      <c r="F555" s="4"/>
      <c r="G555" s="5"/>
      <c r="H555" s="3"/>
      <c r="I555" s="6"/>
    </row>
    <row r="556" spans="1:9" x14ac:dyDescent="0.25">
      <c r="A556" s="9"/>
      <c r="B556" s="10"/>
      <c r="C556" s="10"/>
      <c r="D556" s="10"/>
      <c r="E556" s="12"/>
      <c r="F556" s="4"/>
      <c r="G556" s="5"/>
      <c r="H556" s="3"/>
      <c r="I556" s="6"/>
    </row>
    <row r="557" spans="1:9" x14ac:dyDescent="0.25">
      <c r="A557" s="9"/>
      <c r="B557" s="14"/>
      <c r="C557" s="3"/>
      <c r="D557" s="3"/>
      <c r="E557" s="3"/>
      <c r="F557" s="3"/>
      <c r="G557" s="5"/>
      <c r="H557" s="3"/>
      <c r="I557" s="6"/>
    </row>
    <row r="558" spans="1:9" x14ac:dyDescent="0.25">
      <c r="A558" s="9"/>
      <c r="B558" s="14"/>
      <c r="C558" s="3"/>
      <c r="D558" s="3"/>
      <c r="E558" s="3"/>
      <c r="F558" s="3"/>
      <c r="G558" s="5"/>
      <c r="H558" s="3"/>
      <c r="I558" s="6"/>
    </row>
    <row r="559" spans="1:9" x14ac:dyDescent="0.25">
      <c r="A559" s="9"/>
      <c r="B559" s="13"/>
      <c r="C559" s="10"/>
      <c r="D559" s="10"/>
      <c r="E559" s="3"/>
      <c r="F559" s="4"/>
      <c r="G559" s="5"/>
      <c r="H559" s="3"/>
      <c r="I559" s="6"/>
    </row>
    <row r="560" spans="1:9" x14ac:dyDescent="0.25">
      <c r="A560" s="15"/>
      <c r="B560" s="16"/>
      <c r="C560" s="10"/>
      <c r="D560" s="10"/>
      <c r="E560" s="17"/>
      <c r="F560" s="4"/>
      <c r="G560" s="5"/>
      <c r="H560" s="3"/>
      <c r="I560" s="6"/>
    </row>
    <row r="561" spans="1:9" x14ac:dyDescent="0.25">
      <c r="A561" s="15"/>
      <c r="B561" s="16"/>
      <c r="C561" s="10"/>
      <c r="D561" s="10"/>
      <c r="E561" s="17"/>
      <c r="F561" s="4"/>
      <c r="G561" s="5"/>
      <c r="H561" s="3"/>
      <c r="I561" s="6"/>
    </row>
    <row r="562" spans="1:9" x14ac:dyDescent="0.25">
      <c r="A562" s="15"/>
      <c r="B562" s="16"/>
      <c r="C562" s="10"/>
      <c r="D562" s="10"/>
      <c r="E562" s="17"/>
      <c r="F562" s="4"/>
      <c r="G562" s="5"/>
      <c r="H562" s="3"/>
      <c r="I562" s="6"/>
    </row>
    <row r="563" spans="1:9" x14ac:dyDescent="0.25">
      <c r="A563" s="9"/>
      <c r="B563" s="10"/>
      <c r="C563" s="10"/>
      <c r="D563" s="10"/>
      <c r="E563" s="3"/>
      <c r="F563" s="3"/>
      <c r="G563" s="5"/>
      <c r="H563" s="3"/>
      <c r="I563" s="6"/>
    </row>
    <row r="564" spans="1:9" x14ac:dyDescent="0.25">
      <c r="A564" s="15"/>
      <c r="B564" s="16"/>
      <c r="C564" s="10"/>
      <c r="D564" s="10"/>
      <c r="E564" s="17"/>
      <c r="F564" s="3"/>
      <c r="G564" s="5"/>
      <c r="H564" s="3"/>
      <c r="I564" s="6"/>
    </row>
    <row r="565" spans="1:9" x14ac:dyDescent="0.25">
      <c r="A565" s="15"/>
      <c r="B565" s="16"/>
      <c r="C565" s="10"/>
      <c r="D565" s="10"/>
      <c r="E565" s="17"/>
      <c r="F565" s="3"/>
      <c r="G565" s="5"/>
      <c r="H565" s="3"/>
      <c r="I565" s="6"/>
    </row>
    <row r="566" spans="1:9" x14ac:dyDescent="0.25">
      <c r="A566" s="9"/>
      <c r="B566" s="11"/>
      <c r="C566" s="6"/>
      <c r="D566" s="6"/>
      <c r="E566" s="18"/>
      <c r="F566" s="5"/>
      <c r="G566" s="5"/>
      <c r="H566" s="3"/>
      <c r="I566" s="6"/>
    </row>
    <row r="567" spans="1:9" x14ac:dyDescent="0.25">
      <c r="A567" s="9"/>
      <c r="B567" s="21"/>
      <c r="C567" s="6"/>
      <c r="D567" s="6"/>
      <c r="E567" s="18"/>
      <c r="F567" s="5"/>
      <c r="G567" s="5"/>
      <c r="H567" s="3"/>
      <c r="I567" s="6"/>
    </row>
    <row r="568" spans="1:9" x14ac:dyDescent="0.25">
      <c r="A568" s="9"/>
      <c r="B568" s="21"/>
      <c r="C568" s="6"/>
      <c r="D568" s="6"/>
      <c r="E568" s="18"/>
      <c r="F568" s="5"/>
      <c r="G568" s="5"/>
      <c r="H568" s="3"/>
      <c r="I568" s="6"/>
    </row>
    <row r="569" spans="1:9" x14ac:dyDescent="0.25">
      <c r="A569" s="9"/>
      <c r="B569" s="21"/>
      <c r="C569" s="6"/>
      <c r="D569" s="6"/>
      <c r="E569" s="22"/>
      <c r="F569" s="5"/>
      <c r="G569" s="5"/>
      <c r="H569" s="3"/>
      <c r="I569" s="6"/>
    </row>
    <row r="570" spans="1:9" x14ac:dyDescent="0.25">
      <c r="A570" s="9"/>
      <c r="B570" s="21"/>
      <c r="C570" s="6"/>
      <c r="D570" s="6"/>
      <c r="E570" s="22"/>
      <c r="F570" s="5"/>
      <c r="G570" s="5"/>
      <c r="H570" s="3"/>
      <c r="I570" s="6"/>
    </row>
    <row r="571" spans="1:9" x14ac:dyDescent="0.25">
      <c r="A571" s="7"/>
      <c r="B571" s="8"/>
      <c r="C571" s="8"/>
      <c r="D571" s="8"/>
      <c r="E571" s="8"/>
      <c r="F571" s="4"/>
      <c r="G571" s="5"/>
      <c r="H571" s="3"/>
      <c r="I571" s="6"/>
    </row>
    <row r="572" spans="1:9" x14ac:dyDescent="0.25">
      <c r="A572" s="2"/>
      <c r="B572" s="3"/>
      <c r="C572" s="3"/>
      <c r="D572" s="3"/>
      <c r="E572" s="3"/>
      <c r="F572" s="4"/>
      <c r="G572" s="5"/>
      <c r="H572" s="3"/>
      <c r="I572" s="6"/>
    </row>
    <row r="573" spans="1:9" x14ac:dyDescent="0.25">
      <c r="A573" s="2"/>
      <c r="B573" s="3"/>
      <c r="C573" s="3"/>
      <c r="D573" s="3"/>
      <c r="E573" s="3"/>
      <c r="F573" s="4"/>
      <c r="G573" s="5"/>
      <c r="H573" s="3"/>
      <c r="I573" s="6"/>
    </row>
    <row r="574" spans="1:9" x14ac:dyDescent="0.25">
      <c r="A574" s="2"/>
      <c r="B574" s="3"/>
      <c r="C574" s="3"/>
      <c r="D574" s="3"/>
      <c r="E574" s="3"/>
      <c r="F574" s="4"/>
      <c r="G574" s="5"/>
      <c r="H574" s="3"/>
      <c r="I574" s="6"/>
    </row>
    <row r="575" spans="1:9" x14ac:dyDescent="0.25">
      <c r="A575" s="2"/>
      <c r="B575" s="3"/>
      <c r="C575" s="3"/>
      <c r="D575" s="3"/>
      <c r="E575" s="3"/>
      <c r="F575" s="4"/>
      <c r="G575" s="5"/>
      <c r="H575" s="3"/>
      <c r="I575" s="6"/>
    </row>
    <row r="576" spans="1:9" x14ac:dyDescent="0.25">
      <c r="A576" s="9"/>
      <c r="B576" s="10"/>
      <c r="C576" s="14"/>
      <c r="D576" s="10"/>
      <c r="E576" s="12"/>
      <c r="F576" s="4"/>
      <c r="G576" s="5"/>
      <c r="H576" s="3"/>
      <c r="I576" s="6"/>
    </row>
    <row r="577" spans="1:9" x14ac:dyDescent="0.25">
      <c r="A577" s="9"/>
      <c r="B577" s="10"/>
      <c r="C577" s="10"/>
      <c r="D577" s="10"/>
      <c r="E577" s="12"/>
      <c r="F577" s="4"/>
      <c r="G577" s="5"/>
      <c r="H577" s="3"/>
      <c r="I577" s="6"/>
    </row>
    <row r="578" spans="1:9" x14ac:dyDescent="0.25">
      <c r="A578" s="9"/>
      <c r="B578" s="10"/>
      <c r="C578" s="10"/>
      <c r="D578" s="10"/>
      <c r="E578" s="12"/>
      <c r="F578" s="4"/>
      <c r="G578" s="5"/>
      <c r="H578" s="3"/>
      <c r="I578" s="6"/>
    </row>
    <row r="579" spans="1:9" x14ac:dyDescent="0.25">
      <c r="F579" s="24"/>
      <c r="G579" s="24"/>
      <c r="H579" s="24"/>
      <c r="I579" s="24"/>
    </row>
    <row r="580" spans="1:9" x14ac:dyDescent="0.25">
      <c r="F580" s="24"/>
      <c r="G580" s="24"/>
      <c r="H580" s="24"/>
      <c r="I580" s="24"/>
    </row>
  </sheetData>
  <autoFilter ref="A1:I495">
    <sortState ref="A2:I477">
      <sortCondition ref="A1:A477"/>
    </sortState>
  </autoFilter>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6"/>
  <sheetViews>
    <sheetView workbookViewId="0">
      <selection activeCell="E15" sqref="E15"/>
    </sheetView>
  </sheetViews>
  <sheetFormatPr baseColWidth="10" defaultRowHeight="15" x14ac:dyDescent="0.25"/>
  <cols>
    <col min="1" max="1" width="21" bestFit="1" customWidth="1"/>
    <col min="2" max="2" width="18.140625" customWidth="1"/>
  </cols>
  <sheetData>
    <row r="3" spans="1:2" x14ac:dyDescent="0.25">
      <c r="A3" s="41" t="s">
        <v>633</v>
      </c>
      <c r="B3" t="s">
        <v>752</v>
      </c>
    </row>
    <row r="4" spans="1:2" x14ac:dyDescent="0.25">
      <c r="A4" s="42" t="s">
        <v>18</v>
      </c>
      <c r="B4" s="40">
        <v>710000</v>
      </c>
    </row>
    <row r="5" spans="1:2" x14ac:dyDescent="0.25">
      <c r="A5" s="42" t="s">
        <v>422</v>
      </c>
      <c r="B5" s="40">
        <v>6417500</v>
      </c>
    </row>
    <row r="6" spans="1:2" x14ac:dyDescent="0.25">
      <c r="A6" s="42" t="s">
        <v>436</v>
      </c>
      <c r="B6" s="40">
        <v>3608000</v>
      </c>
    </row>
    <row r="7" spans="1:2" x14ac:dyDescent="0.25">
      <c r="A7" s="42" t="s">
        <v>450</v>
      </c>
      <c r="B7" s="40">
        <v>6636000</v>
      </c>
    </row>
    <row r="8" spans="1:2" x14ac:dyDescent="0.25">
      <c r="A8" s="42" t="s">
        <v>214</v>
      </c>
      <c r="B8" s="40">
        <v>3832228</v>
      </c>
    </row>
    <row r="9" spans="1:2" x14ac:dyDescent="0.25">
      <c r="A9" s="42" t="s">
        <v>125</v>
      </c>
      <c r="B9" s="40">
        <v>3760000</v>
      </c>
    </row>
    <row r="10" spans="1:2" x14ac:dyDescent="0.25">
      <c r="A10" s="42" t="s">
        <v>20</v>
      </c>
      <c r="B10" s="40">
        <v>43275340</v>
      </c>
    </row>
    <row r="11" spans="1:2" x14ac:dyDescent="0.25">
      <c r="A11" s="42" t="s">
        <v>13</v>
      </c>
      <c r="B11" s="40">
        <v>7443000</v>
      </c>
    </row>
    <row r="12" spans="1:2" x14ac:dyDescent="0.25">
      <c r="A12" s="42" t="s">
        <v>132</v>
      </c>
      <c r="B12" s="40">
        <v>1862500</v>
      </c>
    </row>
    <row r="13" spans="1:2" x14ac:dyDescent="0.25">
      <c r="A13" s="42" t="s">
        <v>16</v>
      </c>
      <c r="B13" s="40">
        <v>1190000</v>
      </c>
    </row>
    <row r="14" spans="1:2" x14ac:dyDescent="0.25">
      <c r="A14" s="42" t="s">
        <v>654</v>
      </c>
      <c r="B14" s="40">
        <v>3845000</v>
      </c>
    </row>
    <row r="15" spans="1:2" x14ac:dyDescent="0.25">
      <c r="A15" s="42" t="s">
        <v>636</v>
      </c>
      <c r="B15" s="40"/>
    </row>
    <row r="16" spans="1:2" x14ac:dyDescent="0.25">
      <c r="A16" s="42" t="s">
        <v>634</v>
      </c>
      <c r="B16" s="40">
        <v>82579568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2"/>
  <sheetViews>
    <sheetView workbookViewId="0">
      <selection activeCell="F7" sqref="F7"/>
    </sheetView>
  </sheetViews>
  <sheetFormatPr baseColWidth="10" defaultRowHeight="15" x14ac:dyDescent="0.25"/>
  <cols>
    <col min="1" max="1" width="13" customWidth="1"/>
    <col min="2" max="2" width="7.28515625" customWidth="1"/>
    <col min="3" max="3" width="103.28515625" customWidth="1"/>
    <col min="4" max="4" width="13.42578125" customWidth="1"/>
  </cols>
  <sheetData>
    <row r="1" spans="1:5" x14ac:dyDescent="0.25">
      <c r="A1" s="43" t="s">
        <v>643</v>
      </c>
      <c r="B1" s="43"/>
      <c r="C1" s="44"/>
      <c r="D1" s="45"/>
      <c r="E1" s="45"/>
    </row>
    <row r="2" spans="1:5" x14ac:dyDescent="0.25">
      <c r="A2" s="44"/>
      <c r="B2" s="44"/>
      <c r="C2" s="44"/>
      <c r="D2" s="45"/>
      <c r="E2" s="45"/>
    </row>
    <row r="3" spans="1:5" x14ac:dyDescent="0.25">
      <c r="A3" s="43" t="s">
        <v>644</v>
      </c>
      <c r="B3" s="43"/>
      <c r="C3" s="44"/>
      <c r="D3" s="45"/>
      <c r="E3" s="45"/>
    </row>
    <row r="4" spans="1:5" x14ac:dyDescent="0.25">
      <c r="A4" s="44"/>
      <c r="B4" s="44"/>
      <c r="C4" s="44"/>
      <c r="D4" s="45"/>
      <c r="E4" s="45"/>
    </row>
    <row r="5" spans="1:5" x14ac:dyDescent="0.25">
      <c r="A5" s="46"/>
      <c r="B5" s="46"/>
      <c r="C5" s="46"/>
      <c r="D5" s="47"/>
      <c r="E5" s="47"/>
    </row>
    <row r="6" spans="1:5" x14ac:dyDescent="0.25">
      <c r="A6" s="48" t="s">
        <v>645</v>
      </c>
      <c r="B6" s="48" t="s">
        <v>5</v>
      </c>
      <c r="C6" s="48" t="s">
        <v>646</v>
      </c>
      <c r="D6" s="49" t="s">
        <v>647</v>
      </c>
      <c r="E6" s="50" t="s">
        <v>648</v>
      </c>
    </row>
    <row r="7" spans="1:5" ht="15" customHeight="1" x14ac:dyDescent="0.25">
      <c r="A7" s="51"/>
      <c r="B7" s="51"/>
      <c r="C7" s="52" t="s">
        <v>649</v>
      </c>
      <c r="D7" s="53">
        <v>4417830</v>
      </c>
      <c r="E7" s="54"/>
    </row>
    <row r="8" spans="1:5" ht="15" customHeight="1" x14ac:dyDescent="0.25">
      <c r="A8" s="55">
        <v>42948</v>
      </c>
      <c r="B8" s="55" t="s">
        <v>450</v>
      </c>
      <c r="C8" s="38" t="s">
        <v>650</v>
      </c>
      <c r="D8" s="56"/>
      <c r="E8" s="39">
        <v>40000</v>
      </c>
    </row>
    <row r="9" spans="1:5" ht="15" customHeight="1" x14ac:dyDescent="0.25">
      <c r="A9" s="57">
        <v>42949</v>
      </c>
      <c r="B9" s="57" t="s">
        <v>20</v>
      </c>
      <c r="C9" s="38" t="s">
        <v>26</v>
      </c>
      <c r="D9" s="56"/>
      <c r="E9" s="39">
        <v>400000</v>
      </c>
    </row>
    <row r="10" spans="1:5" ht="15" customHeight="1" x14ac:dyDescent="0.25">
      <c r="A10" s="57">
        <v>42949</v>
      </c>
      <c r="B10" s="57" t="s">
        <v>20</v>
      </c>
      <c r="C10" s="38" t="s">
        <v>35</v>
      </c>
      <c r="D10" s="56"/>
      <c r="E10" s="39">
        <v>33500</v>
      </c>
    </row>
    <row r="11" spans="1:5" ht="15" customHeight="1" x14ac:dyDescent="0.25">
      <c r="A11" s="58">
        <v>42949</v>
      </c>
      <c r="B11" s="58" t="s">
        <v>20</v>
      </c>
      <c r="C11" s="59" t="s">
        <v>651</v>
      </c>
      <c r="D11" s="60">
        <v>12000000</v>
      </c>
      <c r="E11" s="61"/>
    </row>
    <row r="12" spans="1:5" ht="15" customHeight="1" x14ac:dyDescent="0.25">
      <c r="A12" s="57">
        <v>42949</v>
      </c>
      <c r="B12" s="57" t="s">
        <v>436</v>
      </c>
      <c r="C12" s="38" t="s">
        <v>652</v>
      </c>
      <c r="D12" s="56"/>
      <c r="E12" s="39">
        <v>800000</v>
      </c>
    </row>
    <row r="13" spans="1:5" ht="15" customHeight="1" x14ac:dyDescent="0.25">
      <c r="A13" s="57">
        <v>42949</v>
      </c>
      <c r="B13" s="57" t="s">
        <v>20</v>
      </c>
      <c r="C13" s="38" t="s">
        <v>36</v>
      </c>
      <c r="D13" s="56"/>
      <c r="E13" s="39">
        <v>20000</v>
      </c>
    </row>
    <row r="14" spans="1:5" ht="15" customHeight="1" x14ac:dyDescent="0.25">
      <c r="A14" s="57">
        <v>42949</v>
      </c>
      <c r="B14" s="57" t="s">
        <v>20</v>
      </c>
      <c r="C14" s="38" t="s">
        <v>37</v>
      </c>
      <c r="D14" s="56"/>
      <c r="E14" s="39">
        <v>1700000</v>
      </c>
    </row>
    <row r="15" spans="1:5" ht="15" customHeight="1" x14ac:dyDescent="0.25">
      <c r="A15" s="57">
        <v>42950</v>
      </c>
      <c r="B15" s="57" t="s">
        <v>450</v>
      </c>
      <c r="C15" s="38" t="s">
        <v>653</v>
      </c>
      <c r="D15" s="56"/>
      <c r="E15" s="39">
        <v>60000</v>
      </c>
    </row>
    <row r="16" spans="1:5" ht="15" customHeight="1" x14ac:dyDescent="0.25">
      <c r="A16" s="57">
        <v>42950</v>
      </c>
      <c r="B16" s="57" t="s">
        <v>20</v>
      </c>
      <c r="C16" s="38" t="s">
        <v>38</v>
      </c>
      <c r="D16" s="56"/>
      <c r="E16" s="39">
        <v>150000</v>
      </c>
    </row>
    <row r="17" spans="1:5" ht="15" customHeight="1" x14ac:dyDescent="0.25">
      <c r="A17" s="57">
        <v>42950</v>
      </c>
      <c r="B17" s="57" t="s">
        <v>654</v>
      </c>
      <c r="C17" s="38" t="s">
        <v>655</v>
      </c>
      <c r="D17" s="56"/>
      <c r="E17" s="39">
        <v>200000</v>
      </c>
    </row>
    <row r="18" spans="1:5" ht="15" customHeight="1" x14ac:dyDescent="0.25">
      <c r="A18" s="57">
        <v>42950</v>
      </c>
      <c r="B18" s="57" t="s">
        <v>654</v>
      </c>
      <c r="C18" s="38" t="s">
        <v>656</v>
      </c>
      <c r="D18" s="56"/>
      <c r="E18" s="39">
        <v>50000</v>
      </c>
    </row>
    <row r="19" spans="1:5" ht="15" customHeight="1" x14ac:dyDescent="0.25">
      <c r="A19" s="57">
        <v>42950</v>
      </c>
      <c r="B19" s="57" t="s">
        <v>20</v>
      </c>
      <c r="C19" s="38" t="s">
        <v>39</v>
      </c>
      <c r="D19" s="56"/>
      <c r="E19" s="39">
        <v>1600000</v>
      </c>
    </row>
    <row r="20" spans="1:5" ht="15" customHeight="1" x14ac:dyDescent="0.25">
      <c r="A20" s="57">
        <v>42950</v>
      </c>
      <c r="B20" s="57" t="s">
        <v>450</v>
      </c>
      <c r="C20" s="38" t="s">
        <v>657</v>
      </c>
      <c r="D20" s="56"/>
      <c r="E20" s="39">
        <v>1040000</v>
      </c>
    </row>
    <row r="21" spans="1:5" ht="15" customHeight="1" x14ac:dyDescent="0.25">
      <c r="A21" s="57">
        <v>42954</v>
      </c>
      <c r="B21" s="57" t="s">
        <v>422</v>
      </c>
      <c r="C21" s="38" t="s">
        <v>658</v>
      </c>
      <c r="D21" s="56"/>
      <c r="E21" s="56">
        <v>400000</v>
      </c>
    </row>
    <row r="22" spans="1:5" ht="15" customHeight="1" x14ac:dyDescent="0.25">
      <c r="A22" s="57">
        <v>42954</v>
      </c>
      <c r="B22" s="57" t="s">
        <v>422</v>
      </c>
      <c r="C22" s="38" t="s">
        <v>659</v>
      </c>
      <c r="D22" s="56"/>
      <c r="E22" s="56">
        <v>120000</v>
      </c>
    </row>
    <row r="23" spans="1:5" ht="15" customHeight="1" x14ac:dyDescent="0.25">
      <c r="A23" s="57">
        <v>42954</v>
      </c>
      <c r="B23" s="57" t="s">
        <v>20</v>
      </c>
      <c r="C23" s="38" t="s">
        <v>660</v>
      </c>
      <c r="D23" s="56"/>
      <c r="E23" s="39">
        <v>500000</v>
      </c>
    </row>
    <row r="24" spans="1:5" ht="15" customHeight="1" x14ac:dyDescent="0.25">
      <c r="A24" s="57">
        <v>42954</v>
      </c>
      <c r="B24" s="57" t="s">
        <v>654</v>
      </c>
      <c r="C24" s="38" t="s">
        <v>661</v>
      </c>
      <c r="D24" s="56"/>
      <c r="E24" s="39">
        <v>100000</v>
      </c>
    </row>
    <row r="25" spans="1:5" ht="15" customHeight="1" x14ac:dyDescent="0.25">
      <c r="A25" s="57">
        <v>42954</v>
      </c>
      <c r="B25" s="57" t="s">
        <v>654</v>
      </c>
      <c r="C25" s="38" t="s">
        <v>662</v>
      </c>
      <c r="D25" s="56"/>
      <c r="E25" s="39">
        <v>50000</v>
      </c>
    </row>
    <row r="26" spans="1:5" ht="15" customHeight="1" x14ac:dyDescent="0.25">
      <c r="A26" s="57">
        <v>42954</v>
      </c>
      <c r="B26" s="57" t="s">
        <v>654</v>
      </c>
      <c r="C26" s="38" t="s">
        <v>663</v>
      </c>
      <c r="D26" s="56"/>
      <c r="E26" s="39">
        <v>50000</v>
      </c>
    </row>
    <row r="27" spans="1:5" ht="15" customHeight="1" x14ac:dyDescent="0.25">
      <c r="A27" s="57">
        <v>42954</v>
      </c>
      <c r="B27" s="57" t="s">
        <v>20</v>
      </c>
      <c r="C27" s="38" t="s">
        <v>247</v>
      </c>
      <c r="D27" s="56"/>
      <c r="E27" s="39">
        <v>518000</v>
      </c>
    </row>
    <row r="28" spans="1:5" ht="15" customHeight="1" x14ac:dyDescent="0.25">
      <c r="A28" s="57">
        <v>42954</v>
      </c>
      <c r="B28" s="57" t="s">
        <v>132</v>
      </c>
      <c r="C28" s="38" t="s">
        <v>127</v>
      </c>
      <c r="D28" s="56"/>
      <c r="E28" s="39">
        <v>80000</v>
      </c>
    </row>
    <row r="29" spans="1:5" ht="15" customHeight="1" x14ac:dyDescent="0.25">
      <c r="A29" s="57">
        <v>42954</v>
      </c>
      <c r="B29" s="57" t="s">
        <v>132</v>
      </c>
      <c r="C29" s="38" t="s">
        <v>128</v>
      </c>
      <c r="D29" s="56"/>
      <c r="E29" s="39">
        <v>20000</v>
      </c>
    </row>
    <row r="30" spans="1:5" ht="15" customHeight="1" x14ac:dyDescent="0.25">
      <c r="A30" s="57">
        <v>42954</v>
      </c>
      <c r="B30" s="73" t="s">
        <v>16</v>
      </c>
      <c r="C30" s="38" t="s">
        <v>664</v>
      </c>
      <c r="D30" s="56"/>
      <c r="E30" s="39">
        <v>80000</v>
      </c>
    </row>
    <row r="31" spans="1:5" ht="15" customHeight="1" x14ac:dyDescent="0.25">
      <c r="A31" s="57">
        <v>42954</v>
      </c>
      <c r="B31" s="57" t="s">
        <v>132</v>
      </c>
      <c r="C31" s="38" t="s">
        <v>129</v>
      </c>
      <c r="D31" s="56"/>
      <c r="E31" s="39">
        <v>130000</v>
      </c>
    </row>
    <row r="32" spans="1:5" ht="15" customHeight="1" x14ac:dyDescent="0.25">
      <c r="A32" s="57">
        <v>42954</v>
      </c>
      <c r="B32" s="57" t="s">
        <v>20</v>
      </c>
      <c r="C32" s="38" t="s">
        <v>38</v>
      </c>
      <c r="D32" s="56"/>
      <c r="E32" s="39">
        <v>150000</v>
      </c>
    </row>
    <row r="33" spans="1:5" ht="15" customHeight="1" x14ac:dyDescent="0.25">
      <c r="A33" s="57">
        <v>42954</v>
      </c>
      <c r="B33" s="57" t="s">
        <v>20</v>
      </c>
      <c r="C33" s="38" t="s">
        <v>40</v>
      </c>
      <c r="D33" s="56"/>
      <c r="E33" s="39">
        <v>70000</v>
      </c>
    </row>
    <row r="34" spans="1:5" ht="15" customHeight="1" x14ac:dyDescent="0.25">
      <c r="A34" s="58">
        <v>42955</v>
      </c>
      <c r="B34" s="58" t="s">
        <v>20</v>
      </c>
      <c r="C34" s="59" t="s">
        <v>665</v>
      </c>
      <c r="D34" s="60">
        <v>8000000</v>
      </c>
      <c r="E34" s="61"/>
    </row>
    <row r="35" spans="1:5" ht="15" customHeight="1" x14ac:dyDescent="0.25">
      <c r="A35" s="57">
        <v>42955</v>
      </c>
      <c r="B35" s="57" t="s">
        <v>422</v>
      </c>
      <c r="C35" s="38" t="s">
        <v>542</v>
      </c>
      <c r="D35" s="56"/>
      <c r="E35" s="39">
        <v>20000</v>
      </c>
    </row>
    <row r="36" spans="1:5" ht="15" customHeight="1" x14ac:dyDescent="0.25">
      <c r="A36" s="57">
        <v>42955</v>
      </c>
      <c r="B36" s="57" t="s">
        <v>20</v>
      </c>
      <c r="C36" s="38" t="s">
        <v>362</v>
      </c>
      <c r="D36" s="56"/>
      <c r="E36" s="39">
        <v>30000</v>
      </c>
    </row>
    <row r="37" spans="1:5" ht="15" customHeight="1" x14ac:dyDescent="0.25">
      <c r="A37" s="57">
        <v>42955</v>
      </c>
      <c r="B37" s="57" t="s">
        <v>20</v>
      </c>
      <c r="C37" s="38" t="s">
        <v>41</v>
      </c>
      <c r="D37" s="56"/>
      <c r="E37" s="39">
        <v>14000</v>
      </c>
    </row>
    <row r="38" spans="1:5" ht="15" customHeight="1" x14ac:dyDescent="0.25">
      <c r="A38" s="57">
        <v>42955</v>
      </c>
      <c r="B38" s="57" t="s">
        <v>125</v>
      </c>
      <c r="C38" s="38" t="s">
        <v>666</v>
      </c>
      <c r="D38" s="56"/>
      <c r="E38" s="39">
        <v>41500</v>
      </c>
    </row>
    <row r="39" spans="1:5" ht="15" customHeight="1" x14ac:dyDescent="0.25">
      <c r="A39" s="57">
        <v>42955</v>
      </c>
      <c r="B39" s="57" t="s">
        <v>125</v>
      </c>
      <c r="C39" s="38" t="s">
        <v>667</v>
      </c>
      <c r="D39" s="56"/>
      <c r="E39" s="39">
        <v>75000</v>
      </c>
    </row>
    <row r="40" spans="1:5" ht="15" customHeight="1" x14ac:dyDescent="0.25">
      <c r="A40" s="57">
        <v>42955</v>
      </c>
      <c r="B40" s="57" t="s">
        <v>20</v>
      </c>
      <c r="C40" s="38" t="s">
        <v>32</v>
      </c>
      <c r="D40" s="56"/>
      <c r="E40" s="39">
        <v>400000</v>
      </c>
    </row>
    <row r="41" spans="1:5" ht="15" customHeight="1" x14ac:dyDescent="0.25">
      <c r="A41" s="57">
        <v>42955</v>
      </c>
      <c r="B41" s="57" t="s">
        <v>20</v>
      </c>
      <c r="C41" s="38" t="s">
        <v>668</v>
      </c>
      <c r="D41" s="56"/>
      <c r="E41" s="39">
        <v>250000</v>
      </c>
    </row>
    <row r="42" spans="1:5" ht="15" customHeight="1" x14ac:dyDescent="0.25">
      <c r="A42" s="57">
        <v>42955</v>
      </c>
      <c r="B42" s="57" t="s">
        <v>20</v>
      </c>
      <c r="C42" s="38" t="s">
        <v>42</v>
      </c>
      <c r="D42" s="56"/>
      <c r="E42" s="39">
        <v>147000</v>
      </c>
    </row>
    <row r="43" spans="1:5" ht="15" customHeight="1" x14ac:dyDescent="0.25">
      <c r="A43" s="57">
        <v>42955</v>
      </c>
      <c r="B43" s="57" t="s">
        <v>20</v>
      </c>
      <c r="C43" s="38" t="s">
        <v>43</v>
      </c>
      <c r="D43" s="56"/>
      <c r="E43" s="39">
        <v>3000000</v>
      </c>
    </row>
    <row r="44" spans="1:5" ht="15" customHeight="1" x14ac:dyDescent="0.25">
      <c r="A44" s="57">
        <v>42955</v>
      </c>
      <c r="B44" s="57" t="s">
        <v>436</v>
      </c>
      <c r="C44" s="38" t="s">
        <v>669</v>
      </c>
      <c r="D44" s="56"/>
      <c r="E44" s="39">
        <v>800000</v>
      </c>
    </row>
    <row r="45" spans="1:5" ht="15" customHeight="1" x14ac:dyDescent="0.25">
      <c r="A45" s="57">
        <v>42955</v>
      </c>
      <c r="B45" s="57" t="s">
        <v>20</v>
      </c>
      <c r="C45" s="38" t="s">
        <v>36</v>
      </c>
      <c r="D45" s="56"/>
      <c r="E45" s="39">
        <v>20000</v>
      </c>
    </row>
    <row r="46" spans="1:5" ht="15" customHeight="1" x14ac:dyDescent="0.25">
      <c r="A46" s="57">
        <v>42955</v>
      </c>
      <c r="B46" s="57" t="s">
        <v>13</v>
      </c>
      <c r="C46" s="38" t="s">
        <v>670</v>
      </c>
      <c r="D46" s="56"/>
      <c r="E46" s="39">
        <v>2800000</v>
      </c>
    </row>
    <row r="47" spans="1:5" ht="15" customHeight="1" x14ac:dyDescent="0.25">
      <c r="A47" s="57">
        <v>42955</v>
      </c>
      <c r="B47" s="57" t="s">
        <v>20</v>
      </c>
      <c r="C47" s="38" t="s">
        <v>44</v>
      </c>
      <c r="D47" s="62"/>
      <c r="E47" s="63">
        <v>36000</v>
      </c>
    </row>
    <row r="48" spans="1:5" ht="15" customHeight="1" x14ac:dyDescent="0.25">
      <c r="A48" s="57">
        <v>42955</v>
      </c>
      <c r="B48" s="57" t="s">
        <v>20</v>
      </c>
      <c r="C48" s="64" t="s">
        <v>45</v>
      </c>
      <c r="D48" s="65"/>
      <c r="E48" s="66">
        <v>1600000</v>
      </c>
    </row>
    <row r="49" spans="1:5" ht="15" customHeight="1" x14ac:dyDescent="0.25">
      <c r="A49" s="67">
        <v>42956</v>
      </c>
      <c r="B49" s="67" t="s">
        <v>20</v>
      </c>
      <c r="C49" s="68" t="s">
        <v>671</v>
      </c>
      <c r="D49" s="69">
        <v>6000</v>
      </c>
      <c r="E49" s="70"/>
    </row>
    <row r="50" spans="1:5" ht="15" customHeight="1" x14ac:dyDescent="0.25">
      <c r="A50" s="57">
        <v>42956</v>
      </c>
      <c r="B50" s="57" t="s">
        <v>20</v>
      </c>
      <c r="C50" s="38" t="s">
        <v>46</v>
      </c>
      <c r="D50" s="71"/>
      <c r="E50" s="72">
        <v>70000</v>
      </c>
    </row>
    <row r="51" spans="1:5" ht="15" customHeight="1" x14ac:dyDescent="0.25">
      <c r="A51" s="57">
        <v>42956</v>
      </c>
      <c r="B51" s="57" t="s">
        <v>422</v>
      </c>
      <c r="C51" s="38" t="s">
        <v>672</v>
      </c>
      <c r="D51" s="71"/>
      <c r="E51" s="72">
        <v>14000</v>
      </c>
    </row>
    <row r="52" spans="1:5" ht="15" customHeight="1" x14ac:dyDescent="0.25">
      <c r="A52" s="57">
        <v>42956</v>
      </c>
      <c r="B52" s="57" t="s">
        <v>422</v>
      </c>
      <c r="C52" s="38" t="s">
        <v>673</v>
      </c>
      <c r="D52" s="71"/>
      <c r="E52" s="72">
        <v>18000</v>
      </c>
    </row>
    <row r="53" spans="1:5" ht="15" customHeight="1" x14ac:dyDescent="0.25">
      <c r="A53" s="57">
        <v>42957</v>
      </c>
      <c r="B53" s="57" t="s">
        <v>436</v>
      </c>
      <c r="C53" s="38" t="s">
        <v>674</v>
      </c>
      <c r="D53" s="71"/>
      <c r="E53" s="72">
        <v>19500</v>
      </c>
    </row>
    <row r="54" spans="1:5" ht="15" customHeight="1" x14ac:dyDescent="0.25">
      <c r="A54" s="57">
        <v>42957</v>
      </c>
      <c r="B54" s="57" t="s">
        <v>422</v>
      </c>
      <c r="C54" s="38" t="s">
        <v>544</v>
      </c>
      <c r="D54" s="71"/>
      <c r="E54" s="72">
        <v>18000</v>
      </c>
    </row>
    <row r="55" spans="1:5" ht="15" customHeight="1" x14ac:dyDescent="0.25">
      <c r="A55" s="57">
        <v>42957</v>
      </c>
      <c r="B55" s="73" t="s">
        <v>214</v>
      </c>
      <c r="C55" s="38" t="s">
        <v>47</v>
      </c>
      <c r="D55" s="56"/>
      <c r="E55" s="39">
        <v>332000</v>
      </c>
    </row>
    <row r="56" spans="1:5" ht="15" customHeight="1" x14ac:dyDescent="0.25">
      <c r="A56" s="57">
        <v>42957</v>
      </c>
      <c r="B56" s="73" t="s">
        <v>16</v>
      </c>
      <c r="C56" s="38" t="s">
        <v>675</v>
      </c>
      <c r="D56" s="56"/>
      <c r="E56" s="39">
        <v>70000</v>
      </c>
    </row>
    <row r="57" spans="1:5" ht="15" customHeight="1" x14ac:dyDescent="0.25">
      <c r="A57" s="58">
        <v>42957</v>
      </c>
      <c r="B57" s="74" t="s">
        <v>20</v>
      </c>
      <c r="C57" s="59" t="s">
        <v>676</v>
      </c>
      <c r="D57" s="60">
        <v>10000000</v>
      </c>
      <c r="E57" s="61"/>
    </row>
    <row r="58" spans="1:5" ht="15" customHeight="1" x14ac:dyDescent="0.25">
      <c r="A58" s="57">
        <v>42957</v>
      </c>
      <c r="B58" s="57" t="s">
        <v>20</v>
      </c>
      <c r="C58" s="38" t="s">
        <v>41</v>
      </c>
      <c r="D58" s="56"/>
      <c r="E58" s="39">
        <v>14000</v>
      </c>
    </row>
    <row r="59" spans="1:5" ht="15" customHeight="1" x14ac:dyDescent="0.25">
      <c r="A59" s="57">
        <v>42957</v>
      </c>
      <c r="B59" s="57" t="s">
        <v>450</v>
      </c>
      <c r="C59" s="38" t="s">
        <v>677</v>
      </c>
      <c r="D59" s="56"/>
      <c r="E59" s="39">
        <v>2000000</v>
      </c>
    </row>
    <row r="60" spans="1:5" ht="15" customHeight="1" x14ac:dyDescent="0.25">
      <c r="A60" s="57">
        <v>42957</v>
      </c>
      <c r="B60" s="57" t="s">
        <v>20</v>
      </c>
      <c r="C60" s="38" t="s">
        <v>48</v>
      </c>
      <c r="D60" s="56"/>
      <c r="E60" s="39">
        <v>34000</v>
      </c>
    </row>
    <row r="61" spans="1:5" ht="15" customHeight="1" x14ac:dyDescent="0.25">
      <c r="A61" s="57">
        <v>42957</v>
      </c>
      <c r="B61" s="57" t="s">
        <v>654</v>
      </c>
      <c r="C61" s="75" t="s">
        <v>678</v>
      </c>
      <c r="D61" s="56"/>
      <c r="E61" s="39">
        <v>200000</v>
      </c>
    </row>
    <row r="62" spans="1:5" ht="15" customHeight="1" x14ac:dyDescent="0.25">
      <c r="A62" s="57">
        <v>42957</v>
      </c>
      <c r="B62" s="57" t="s">
        <v>214</v>
      </c>
      <c r="C62" s="38" t="s">
        <v>626</v>
      </c>
      <c r="D62" s="56"/>
      <c r="E62" s="39">
        <v>20000</v>
      </c>
    </row>
    <row r="63" spans="1:5" ht="15" customHeight="1" x14ac:dyDescent="0.25">
      <c r="A63" s="57">
        <v>42958</v>
      </c>
      <c r="B63" s="57" t="s">
        <v>436</v>
      </c>
      <c r="C63" s="38" t="s">
        <v>679</v>
      </c>
      <c r="D63" s="56"/>
      <c r="E63" s="39">
        <v>54000</v>
      </c>
    </row>
    <row r="64" spans="1:5" ht="15" customHeight="1" x14ac:dyDescent="0.25">
      <c r="A64" s="78">
        <v>42958</v>
      </c>
      <c r="B64" s="79" t="s">
        <v>125</v>
      </c>
      <c r="C64" s="26" t="s">
        <v>547</v>
      </c>
      <c r="D64" s="56"/>
      <c r="E64" s="39">
        <v>17500</v>
      </c>
    </row>
    <row r="65" spans="1:5" ht="15" customHeight="1" x14ac:dyDescent="0.25">
      <c r="A65" s="78">
        <v>42958</v>
      </c>
      <c r="B65" s="79" t="s">
        <v>18</v>
      </c>
      <c r="C65" s="26" t="s">
        <v>680</v>
      </c>
      <c r="D65" s="56"/>
      <c r="E65" s="39">
        <v>20000</v>
      </c>
    </row>
    <row r="66" spans="1:5" ht="15" customHeight="1" x14ac:dyDescent="0.25">
      <c r="A66" s="78">
        <v>42958</v>
      </c>
      <c r="B66" s="73" t="s">
        <v>16</v>
      </c>
      <c r="C66" s="26" t="s">
        <v>681</v>
      </c>
      <c r="D66" s="56"/>
      <c r="E66" s="39">
        <v>6000</v>
      </c>
    </row>
    <row r="67" spans="1:5" ht="15" customHeight="1" x14ac:dyDescent="0.25">
      <c r="A67" s="78">
        <v>42958</v>
      </c>
      <c r="B67" s="79" t="s">
        <v>20</v>
      </c>
      <c r="C67" s="26" t="s">
        <v>49</v>
      </c>
      <c r="D67" s="56"/>
      <c r="E67" s="39">
        <v>109590</v>
      </c>
    </row>
    <row r="68" spans="1:5" ht="15" customHeight="1" x14ac:dyDescent="0.25">
      <c r="A68" s="78">
        <v>42958</v>
      </c>
      <c r="B68" s="79" t="s">
        <v>125</v>
      </c>
      <c r="C68" s="80" t="s">
        <v>682</v>
      </c>
      <c r="D68" s="56"/>
      <c r="E68" s="39">
        <v>1200000</v>
      </c>
    </row>
    <row r="69" spans="1:5" ht="15" customHeight="1" x14ac:dyDescent="0.25">
      <c r="A69" s="78">
        <v>42958</v>
      </c>
      <c r="B69" s="79" t="s">
        <v>125</v>
      </c>
      <c r="C69" s="26" t="s">
        <v>683</v>
      </c>
      <c r="D69" s="56"/>
      <c r="E69" s="39">
        <v>16000</v>
      </c>
    </row>
    <row r="70" spans="1:5" ht="15" customHeight="1" x14ac:dyDescent="0.25">
      <c r="A70" s="78">
        <v>42958</v>
      </c>
      <c r="B70" s="79" t="s">
        <v>20</v>
      </c>
      <c r="C70" s="26" t="s">
        <v>50</v>
      </c>
      <c r="D70" s="56"/>
      <c r="E70" s="39">
        <v>34000</v>
      </c>
    </row>
    <row r="71" spans="1:5" ht="15" customHeight="1" x14ac:dyDescent="0.25">
      <c r="A71" s="78">
        <v>42958</v>
      </c>
      <c r="B71" s="79" t="s">
        <v>654</v>
      </c>
      <c r="C71" s="26" t="s">
        <v>684</v>
      </c>
      <c r="D71" s="56"/>
      <c r="E71" s="39">
        <v>700000</v>
      </c>
    </row>
    <row r="72" spans="1:5" ht="15" customHeight="1" x14ac:dyDescent="0.25">
      <c r="A72" s="78">
        <v>42958</v>
      </c>
      <c r="B72" s="57" t="s">
        <v>214</v>
      </c>
      <c r="C72" s="38" t="s">
        <v>628</v>
      </c>
      <c r="D72" s="56"/>
      <c r="E72" s="39">
        <v>10000</v>
      </c>
    </row>
    <row r="73" spans="1:5" ht="15" customHeight="1" x14ac:dyDescent="0.25">
      <c r="A73" s="81">
        <v>42958</v>
      </c>
      <c r="B73" s="82" t="s">
        <v>20</v>
      </c>
      <c r="C73" s="68" t="s">
        <v>685</v>
      </c>
      <c r="D73" s="76">
        <v>100000</v>
      </c>
      <c r="E73" s="77"/>
    </row>
    <row r="74" spans="1:5" ht="15" customHeight="1" x14ac:dyDescent="0.25">
      <c r="A74" s="78">
        <v>42958</v>
      </c>
      <c r="B74" s="57" t="s">
        <v>214</v>
      </c>
      <c r="C74" s="38" t="s">
        <v>629</v>
      </c>
      <c r="D74" s="56"/>
      <c r="E74" s="39">
        <v>2500228</v>
      </c>
    </row>
    <row r="75" spans="1:5" ht="15" customHeight="1" x14ac:dyDescent="0.25">
      <c r="A75" s="78">
        <v>42958</v>
      </c>
      <c r="B75" s="57" t="s">
        <v>18</v>
      </c>
      <c r="C75" s="38" t="s">
        <v>686</v>
      </c>
      <c r="D75" s="56"/>
      <c r="E75" s="39">
        <v>150000</v>
      </c>
    </row>
    <row r="76" spans="1:5" ht="15" customHeight="1" x14ac:dyDescent="0.25">
      <c r="A76" s="78">
        <v>42958</v>
      </c>
      <c r="B76" s="57" t="s">
        <v>422</v>
      </c>
      <c r="C76" s="38" t="s">
        <v>687</v>
      </c>
      <c r="D76" s="56"/>
      <c r="E76" s="39">
        <v>1037500</v>
      </c>
    </row>
    <row r="77" spans="1:5" ht="15" customHeight="1" x14ac:dyDescent="0.25">
      <c r="A77" s="78">
        <v>42958</v>
      </c>
      <c r="B77" s="57" t="s">
        <v>13</v>
      </c>
      <c r="C77" s="38" t="s">
        <v>688</v>
      </c>
      <c r="D77" s="56"/>
      <c r="E77" s="39">
        <v>78000</v>
      </c>
    </row>
    <row r="78" spans="1:5" ht="15" customHeight="1" x14ac:dyDescent="0.25">
      <c r="A78" s="78">
        <v>42961</v>
      </c>
      <c r="B78" s="57" t="s">
        <v>436</v>
      </c>
      <c r="C78" s="38" t="s">
        <v>534</v>
      </c>
      <c r="D78" s="56"/>
      <c r="E78" s="39">
        <v>10000</v>
      </c>
    </row>
    <row r="79" spans="1:5" ht="15" customHeight="1" x14ac:dyDescent="0.25">
      <c r="A79" s="78">
        <v>42961</v>
      </c>
      <c r="B79" s="57" t="s">
        <v>18</v>
      </c>
      <c r="C79" s="75" t="s">
        <v>689</v>
      </c>
      <c r="D79" s="56"/>
      <c r="E79" s="39">
        <v>65000</v>
      </c>
    </row>
    <row r="80" spans="1:5" ht="15" customHeight="1" x14ac:dyDescent="0.25">
      <c r="A80" s="78">
        <v>42961</v>
      </c>
      <c r="B80" s="57" t="s">
        <v>436</v>
      </c>
      <c r="C80" s="38" t="s">
        <v>690</v>
      </c>
      <c r="D80" s="56"/>
      <c r="E80" s="39">
        <v>27000</v>
      </c>
    </row>
    <row r="81" spans="1:5" ht="15" customHeight="1" x14ac:dyDescent="0.25">
      <c r="A81" s="78">
        <v>42961</v>
      </c>
      <c r="B81" s="57" t="s">
        <v>125</v>
      </c>
      <c r="C81" s="38" t="s">
        <v>266</v>
      </c>
      <c r="D81" s="56"/>
      <c r="E81" s="39">
        <v>30000</v>
      </c>
    </row>
    <row r="82" spans="1:5" ht="15" customHeight="1" x14ac:dyDescent="0.25">
      <c r="A82" s="78">
        <v>42961</v>
      </c>
      <c r="B82" s="57" t="s">
        <v>125</v>
      </c>
      <c r="C82" s="38" t="s">
        <v>267</v>
      </c>
      <c r="D82" s="56"/>
      <c r="E82" s="39">
        <v>70000</v>
      </c>
    </row>
    <row r="83" spans="1:5" ht="15" customHeight="1" x14ac:dyDescent="0.25">
      <c r="A83" s="83">
        <v>42961</v>
      </c>
      <c r="B83" s="58" t="s">
        <v>20</v>
      </c>
      <c r="C83" s="59" t="s">
        <v>691</v>
      </c>
      <c r="D83" s="60">
        <v>10000000</v>
      </c>
      <c r="E83" s="61"/>
    </row>
    <row r="84" spans="1:5" ht="15" customHeight="1" x14ac:dyDescent="0.25">
      <c r="A84" s="78">
        <v>42961</v>
      </c>
      <c r="B84" s="57" t="s">
        <v>20</v>
      </c>
      <c r="C84" s="38" t="s">
        <v>51</v>
      </c>
      <c r="D84" s="56"/>
      <c r="E84" s="39">
        <v>8910000</v>
      </c>
    </row>
    <row r="85" spans="1:5" ht="15" customHeight="1" x14ac:dyDescent="0.25">
      <c r="A85" s="78">
        <v>42961</v>
      </c>
      <c r="B85" s="57" t="s">
        <v>654</v>
      </c>
      <c r="C85" s="38" t="s">
        <v>692</v>
      </c>
      <c r="D85" s="56"/>
      <c r="E85" s="39">
        <v>50000</v>
      </c>
    </row>
    <row r="86" spans="1:5" ht="15" customHeight="1" x14ac:dyDescent="0.25">
      <c r="A86" s="78">
        <v>42961</v>
      </c>
      <c r="B86" s="57" t="s">
        <v>20</v>
      </c>
      <c r="C86" s="38" t="s">
        <v>693</v>
      </c>
      <c r="D86" s="56"/>
      <c r="E86" s="39">
        <v>700000</v>
      </c>
    </row>
    <row r="87" spans="1:5" ht="15" customHeight="1" x14ac:dyDescent="0.25">
      <c r="A87" s="78">
        <v>42961</v>
      </c>
      <c r="B87" s="73" t="s">
        <v>16</v>
      </c>
      <c r="C87" s="38" t="s">
        <v>664</v>
      </c>
      <c r="D87" s="56"/>
      <c r="E87" s="39">
        <v>80000</v>
      </c>
    </row>
    <row r="88" spans="1:5" ht="15" customHeight="1" x14ac:dyDescent="0.25">
      <c r="A88" s="78">
        <v>42961</v>
      </c>
      <c r="B88" s="57" t="s">
        <v>436</v>
      </c>
      <c r="C88" s="38" t="s">
        <v>694</v>
      </c>
      <c r="D88" s="56"/>
      <c r="E88" s="39">
        <v>75000</v>
      </c>
    </row>
    <row r="89" spans="1:5" ht="15" customHeight="1" x14ac:dyDescent="0.25">
      <c r="A89" s="78">
        <v>42961</v>
      </c>
      <c r="B89" s="57" t="s">
        <v>20</v>
      </c>
      <c r="C89" s="38" t="s">
        <v>695</v>
      </c>
      <c r="D89" s="56"/>
      <c r="E89" s="39">
        <v>1000000</v>
      </c>
    </row>
    <row r="90" spans="1:5" ht="15" customHeight="1" x14ac:dyDescent="0.25">
      <c r="A90" s="78">
        <v>42961</v>
      </c>
      <c r="B90" s="57" t="s">
        <v>20</v>
      </c>
      <c r="C90" s="38" t="s">
        <v>38</v>
      </c>
      <c r="D90" s="56"/>
      <c r="E90" s="39">
        <v>150000</v>
      </c>
    </row>
    <row r="91" spans="1:5" ht="15" customHeight="1" x14ac:dyDescent="0.25">
      <c r="A91" s="78">
        <v>42963</v>
      </c>
      <c r="B91" s="73" t="s">
        <v>16</v>
      </c>
      <c r="C91" s="38" t="s">
        <v>696</v>
      </c>
      <c r="D91" s="56"/>
      <c r="E91" s="39">
        <v>40000</v>
      </c>
    </row>
    <row r="92" spans="1:5" ht="15" customHeight="1" x14ac:dyDescent="0.25">
      <c r="A92" s="78">
        <v>42963</v>
      </c>
      <c r="B92" s="57" t="s">
        <v>436</v>
      </c>
      <c r="C92" s="84" t="s">
        <v>697</v>
      </c>
      <c r="D92" s="85"/>
      <c r="E92" s="86">
        <v>31000</v>
      </c>
    </row>
    <row r="93" spans="1:5" ht="15" customHeight="1" x14ac:dyDescent="0.25">
      <c r="A93" s="78">
        <v>42963</v>
      </c>
      <c r="B93" s="57" t="s">
        <v>18</v>
      </c>
      <c r="C93" s="38" t="s">
        <v>698</v>
      </c>
      <c r="D93" s="56"/>
      <c r="E93" s="39">
        <v>100000</v>
      </c>
    </row>
    <row r="94" spans="1:5" ht="15" customHeight="1" x14ac:dyDescent="0.25">
      <c r="A94" s="78">
        <v>42963</v>
      </c>
      <c r="B94" s="57" t="s">
        <v>18</v>
      </c>
      <c r="C94" s="38" t="s">
        <v>699</v>
      </c>
      <c r="D94" s="56"/>
      <c r="E94" s="39">
        <v>80000</v>
      </c>
    </row>
    <row r="95" spans="1:5" ht="15" customHeight="1" x14ac:dyDescent="0.25">
      <c r="A95" s="81">
        <v>42963</v>
      </c>
      <c r="B95" s="87" t="s">
        <v>20</v>
      </c>
      <c r="C95" s="88" t="s">
        <v>700</v>
      </c>
      <c r="D95" s="76">
        <v>339000</v>
      </c>
      <c r="E95" s="77"/>
    </row>
    <row r="96" spans="1:5" ht="15" customHeight="1" x14ac:dyDescent="0.25">
      <c r="A96" s="78">
        <v>42963</v>
      </c>
      <c r="B96" s="89" t="s">
        <v>20</v>
      </c>
      <c r="C96" s="26" t="s">
        <v>32</v>
      </c>
      <c r="D96" s="56"/>
      <c r="E96" s="39">
        <v>400000</v>
      </c>
    </row>
    <row r="97" spans="1:5" ht="15" customHeight="1" x14ac:dyDescent="0.25">
      <c r="A97" s="81">
        <v>42963</v>
      </c>
      <c r="B97" s="87" t="s">
        <v>20</v>
      </c>
      <c r="C97" s="88" t="s">
        <v>701</v>
      </c>
      <c r="D97" s="76">
        <v>50000</v>
      </c>
      <c r="E97" s="77"/>
    </row>
    <row r="98" spans="1:5" ht="15" customHeight="1" x14ac:dyDescent="0.25">
      <c r="A98" s="78">
        <v>42963</v>
      </c>
      <c r="B98" s="89" t="s">
        <v>20</v>
      </c>
      <c r="C98" s="26" t="s">
        <v>52</v>
      </c>
      <c r="D98" s="56"/>
      <c r="E98" s="39">
        <v>75000</v>
      </c>
    </row>
    <row r="99" spans="1:5" ht="15" customHeight="1" x14ac:dyDescent="0.25">
      <c r="A99" s="78">
        <v>42963</v>
      </c>
      <c r="B99" s="89" t="s">
        <v>450</v>
      </c>
      <c r="C99" s="26" t="s">
        <v>702</v>
      </c>
      <c r="D99" s="56"/>
      <c r="E99" s="39">
        <v>1200000</v>
      </c>
    </row>
    <row r="100" spans="1:5" ht="15" customHeight="1" x14ac:dyDescent="0.25">
      <c r="A100" s="78">
        <v>42963</v>
      </c>
      <c r="B100" s="89" t="s">
        <v>20</v>
      </c>
      <c r="C100" s="26" t="s">
        <v>53</v>
      </c>
      <c r="D100" s="56"/>
      <c r="E100" s="39">
        <v>34000</v>
      </c>
    </row>
    <row r="101" spans="1:5" ht="15" customHeight="1" x14ac:dyDescent="0.25">
      <c r="A101" s="78">
        <v>42963</v>
      </c>
      <c r="B101" s="89" t="s">
        <v>125</v>
      </c>
      <c r="C101" s="84" t="s">
        <v>703</v>
      </c>
      <c r="D101" s="85"/>
      <c r="E101" s="86">
        <v>60000</v>
      </c>
    </row>
    <row r="102" spans="1:5" ht="15" customHeight="1" x14ac:dyDescent="0.25">
      <c r="A102" s="78">
        <v>42963</v>
      </c>
      <c r="B102" s="89" t="s">
        <v>20</v>
      </c>
      <c r="C102" s="26" t="s">
        <v>54</v>
      </c>
      <c r="D102" s="56"/>
      <c r="E102" s="39">
        <v>80000</v>
      </c>
    </row>
    <row r="103" spans="1:5" ht="15" customHeight="1" x14ac:dyDescent="0.25">
      <c r="A103" s="78">
        <v>42964</v>
      </c>
      <c r="B103" s="89" t="s">
        <v>20</v>
      </c>
      <c r="C103" s="26" t="s">
        <v>55</v>
      </c>
      <c r="D103" s="56"/>
      <c r="E103" s="56">
        <v>30000</v>
      </c>
    </row>
    <row r="104" spans="1:5" ht="15" customHeight="1" x14ac:dyDescent="0.25">
      <c r="A104" s="78">
        <v>42964</v>
      </c>
      <c r="B104" s="89" t="s">
        <v>436</v>
      </c>
      <c r="C104" s="26" t="s">
        <v>704</v>
      </c>
      <c r="D104" s="56"/>
      <c r="E104" s="56">
        <v>41000</v>
      </c>
    </row>
    <row r="105" spans="1:5" ht="15" customHeight="1" x14ac:dyDescent="0.25">
      <c r="A105" s="78">
        <v>42964</v>
      </c>
      <c r="B105" s="89" t="s">
        <v>436</v>
      </c>
      <c r="C105" s="26" t="s">
        <v>705</v>
      </c>
      <c r="D105" s="56"/>
      <c r="E105" s="39">
        <v>25000</v>
      </c>
    </row>
    <row r="106" spans="1:5" ht="15" customHeight="1" x14ac:dyDescent="0.25">
      <c r="A106" s="78">
        <v>42964</v>
      </c>
      <c r="B106" s="89" t="s">
        <v>132</v>
      </c>
      <c r="C106" s="26" t="s">
        <v>130</v>
      </c>
      <c r="D106" s="56"/>
      <c r="E106" s="39">
        <v>70000</v>
      </c>
    </row>
    <row r="107" spans="1:5" ht="15" customHeight="1" x14ac:dyDescent="0.25">
      <c r="A107" s="78">
        <v>42964</v>
      </c>
      <c r="B107" s="89" t="s">
        <v>654</v>
      </c>
      <c r="C107" s="26" t="s">
        <v>706</v>
      </c>
      <c r="D107" s="56"/>
      <c r="E107" s="39">
        <v>26500</v>
      </c>
    </row>
    <row r="108" spans="1:5" ht="15" customHeight="1" x14ac:dyDescent="0.25">
      <c r="A108" s="78">
        <v>42964</v>
      </c>
      <c r="B108" s="89" t="s">
        <v>20</v>
      </c>
      <c r="C108" s="26" t="s">
        <v>56</v>
      </c>
      <c r="D108" s="56"/>
      <c r="E108" s="39">
        <v>5000</v>
      </c>
    </row>
    <row r="109" spans="1:5" ht="15" customHeight="1" x14ac:dyDescent="0.25">
      <c r="A109" s="78">
        <v>42964</v>
      </c>
      <c r="B109" s="89" t="s">
        <v>132</v>
      </c>
      <c r="C109" s="26" t="s">
        <v>129</v>
      </c>
      <c r="D109" s="56"/>
      <c r="E109" s="39">
        <v>130000</v>
      </c>
    </row>
    <row r="110" spans="1:5" ht="15" customHeight="1" x14ac:dyDescent="0.25">
      <c r="A110" s="83">
        <v>42965</v>
      </c>
      <c r="B110" s="90" t="s">
        <v>20</v>
      </c>
      <c r="C110" s="59" t="s">
        <v>691</v>
      </c>
      <c r="D110" s="60">
        <v>10000000</v>
      </c>
      <c r="E110" s="61"/>
    </row>
    <row r="111" spans="1:5" ht="15" customHeight="1" x14ac:dyDescent="0.25">
      <c r="A111" s="78">
        <v>42965</v>
      </c>
      <c r="B111" s="89" t="s">
        <v>20</v>
      </c>
      <c r="C111" s="26" t="s">
        <v>57</v>
      </c>
      <c r="D111" s="56"/>
      <c r="E111" s="39">
        <v>70000</v>
      </c>
    </row>
    <row r="112" spans="1:5" ht="15" customHeight="1" x14ac:dyDescent="0.25">
      <c r="A112" s="78">
        <v>42965</v>
      </c>
      <c r="B112" s="73" t="s">
        <v>16</v>
      </c>
      <c r="C112" s="26" t="s">
        <v>707</v>
      </c>
      <c r="D112" s="56"/>
      <c r="E112" s="39">
        <v>50000</v>
      </c>
    </row>
    <row r="113" spans="1:5" ht="15" customHeight="1" x14ac:dyDescent="0.25">
      <c r="A113" s="78">
        <v>42965</v>
      </c>
      <c r="B113" s="89" t="s">
        <v>20</v>
      </c>
      <c r="C113" s="26" t="s">
        <v>58</v>
      </c>
      <c r="D113" s="56"/>
      <c r="E113" s="39">
        <v>1500000</v>
      </c>
    </row>
    <row r="114" spans="1:5" ht="15" customHeight="1" x14ac:dyDescent="0.25">
      <c r="A114" s="78">
        <v>42965</v>
      </c>
      <c r="B114" s="89" t="s">
        <v>20</v>
      </c>
      <c r="C114" s="26" t="s">
        <v>59</v>
      </c>
      <c r="D114" s="56"/>
      <c r="E114" s="39">
        <v>82500</v>
      </c>
    </row>
    <row r="115" spans="1:5" ht="15" customHeight="1" x14ac:dyDescent="0.25">
      <c r="A115" s="78">
        <v>42965</v>
      </c>
      <c r="B115" s="89" t="s">
        <v>214</v>
      </c>
      <c r="C115" s="26" t="s">
        <v>708</v>
      </c>
      <c r="D115" s="56"/>
      <c r="E115" s="39">
        <v>970000</v>
      </c>
    </row>
    <row r="116" spans="1:5" ht="15" customHeight="1" x14ac:dyDescent="0.25">
      <c r="A116" s="78">
        <v>42965</v>
      </c>
      <c r="B116" s="89" t="s">
        <v>125</v>
      </c>
      <c r="C116" s="26" t="s">
        <v>709</v>
      </c>
      <c r="D116" s="56"/>
      <c r="E116" s="39">
        <v>1710000</v>
      </c>
    </row>
    <row r="117" spans="1:5" ht="15" customHeight="1" x14ac:dyDescent="0.25">
      <c r="A117" s="78">
        <v>42965</v>
      </c>
      <c r="B117" s="89" t="s">
        <v>20</v>
      </c>
      <c r="C117" s="26" t="s">
        <v>41</v>
      </c>
      <c r="D117" s="56"/>
      <c r="E117" s="39">
        <v>14000</v>
      </c>
    </row>
    <row r="118" spans="1:5" ht="15" customHeight="1" x14ac:dyDescent="0.25">
      <c r="A118" s="78">
        <v>42965</v>
      </c>
      <c r="B118" s="89" t="s">
        <v>654</v>
      </c>
      <c r="C118" s="26" t="s">
        <v>710</v>
      </c>
      <c r="D118" s="56"/>
      <c r="E118" s="39">
        <v>600000</v>
      </c>
    </row>
    <row r="119" spans="1:5" ht="15" customHeight="1" x14ac:dyDescent="0.25">
      <c r="A119" s="184">
        <v>42965</v>
      </c>
      <c r="B119" s="185" t="s">
        <v>20</v>
      </c>
      <c r="C119" s="186" t="s">
        <v>791</v>
      </c>
      <c r="D119" s="187">
        <v>22000</v>
      </c>
      <c r="E119" s="188"/>
    </row>
    <row r="120" spans="1:5" ht="15" customHeight="1" x14ac:dyDescent="0.25">
      <c r="A120" s="78">
        <v>42965</v>
      </c>
      <c r="B120" s="89" t="s">
        <v>18</v>
      </c>
      <c r="C120" s="26" t="s">
        <v>686</v>
      </c>
      <c r="D120" s="56"/>
      <c r="E120" s="39">
        <v>150000</v>
      </c>
    </row>
    <row r="121" spans="1:5" ht="15" customHeight="1" x14ac:dyDescent="0.25">
      <c r="A121" s="78">
        <v>42965</v>
      </c>
      <c r="B121" s="89" t="s">
        <v>18</v>
      </c>
      <c r="C121" s="26" t="s">
        <v>711</v>
      </c>
      <c r="D121" s="56"/>
      <c r="E121" s="39">
        <v>145000</v>
      </c>
    </row>
    <row r="122" spans="1:5" ht="15" customHeight="1" x14ac:dyDescent="0.25">
      <c r="A122" s="179">
        <v>42970</v>
      </c>
      <c r="B122" s="180" t="s">
        <v>132</v>
      </c>
      <c r="C122" s="181" t="s">
        <v>788</v>
      </c>
      <c r="D122" s="182">
        <v>100000</v>
      </c>
      <c r="E122" s="183"/>
    </row>
    <row r="123" spans="1:5" ht="15" customHeight="1" x14ac:dyDescent="0.25">
      <c r="A123" s="78">
        <v>42970</v>
      </c>
      <c r="B123" s="89" t="s">
        <v>125</v>
      </c>
      <c r="C123" s="27" t="s">
        <v>703</v>
      </c>
      <c r="D123" s="65"/>
      <c r="E123" s="66">
        <v>60000</v>
      </c>
    </row>
    <row r="124" spans="1:5" ht="15" customHeight="1" x14ac:dyDescent="0.25">
      <c r="A124" s="78">
        <v>42970</v>
      </c>
      <c r="B124" s="89" t="s">
        <v>436</v>
      </c>
      <c r="C124" s="26" t="s">
        <v>712</v>
      </c>
      <c r="D124" s="65"/>
      <c r="E124" s="66">
        <v>1352000</v>
      </c>
    </row>
    <row r="125" spans="1:5" ht="15" customHeight="1" x14ac:dyDescent="0.25">
      <c r="A125" s="78">
        <v>42970</v>
      </c>
      <c r="B125" s="89" t="s">
        <v>436</v>
      </c>
      <c r="C125" s="27" t="s">
        <v>534</v>
      </c>
      <c r="D125" s="65"/>
      <c r="E125" s="66">
        <v>50000</v>
      </c>
    </row>
    <row r="126" spans="1:5" ht="15" customHeight="1" x14ac:dyDescent="0.25">
      <c r="A126" s="78">
        <v>42970</v>
      </c>
      <c r="B126" s="89" t="s">
        <v>436</v>
      </c>
      <c r="C126" s="27" t="s">
        <v>694</v>
      </c>
      <c r="D126" s="65"/>
      <c r="E126" s="66">
        <v>75000</v>
      </c>
    </row>
    <row r="127" spans="1:5" ht="15" customHeight="1" x14ac:dyDescent="0.25">
      <c r="A127" s="78">
        <v>42970</v>
      </c>
      <c r="B127" s="73" t="s">
        <v>16</v>
      </c>
      <c r="C127" s="27" t="s">
        <v>713</v>
      </c>
      <c r="D127" s="65"/>
      <c r="E127" s="66">
        <v>64000</v>
      </c>
    </row>
    <row r="128" spans="1:5" ht="15" customHeight="1" x14ac:dyDescent="0.25">
      <c r="A128" s="78">
        <v>42970</v>
      </c>
      <c r="B128" s="89" t="s">
        <v>20</v>
      </c>
      <c r="C128" s="27" t="s">
        <v>714</v>
      </c>
      <c r="D128" s="65"/>
      <c r="E128" s="66">
        <v>385000</v>
      </c>
    </row>
    <row r="129" spans="1:5" ht="15" customHeight="1" x14ac:dyDescent="0.25">
      <c r="A129" s="78">
        <v>42970</v>
      </c>
      <c r="B129" s="89" t="s">
        <v>436</v>
      </c>
      <c r="C129" s="27" t="s">
        <v>715</v>
      </c>
      <c r="D129" s="65"/>
      <c r="E129" s="66">
        <v>15000</v>
      </c>
    </row>
    <row r="130" spans="1:5" ht="15" customHeight="1" x14ac:dyDescent="0.25">
      <c r="A130" s="78">
        <v>42970</v>
      </c>
      <c r="B130" s="89" t="s">
        <v>125</v>
      </c>
      <c r="C130" s="27" t="s">
        <v>716</v>
      </c>
      <c r="D130" s="65"/>
      <c r="E130" s="66">
        <v>5000</v>
      </c>
    </row>
    <row r="131" spans="1:5" ht="15" customHeight="1" x14ac:dyDescent="0.25">
      <c r="A131" s="78">
        <v>42970</v>
      </c>
      <c r="B131" s="89" t="s">
        <v>654</v>
      </c>
      <c r="C131" s="27" t="s">
        <v>717</v>
      </c>
      <c r="D131" s="65"/>
      <c r="E131" s="66">
        <v>100000</v>
      </c>
    </row>
    <row r="132" spans="1:5" ht="15" customHeight="1" x14ac:dyDescent="0.25">
      <c r="A132" s="78">
        <v>42970</v>
      </c>
      <c r="B132" s="89" t="s">
        <v>450</v>
      </c>
      <c r="C132" s="27" t="s">
        <v>718</v>
      </c>
      <c r="D132" s="65"/>
      <c r="E132" s="66">
        <v>2046000</v>
      </c>
    </row>
    <row r="133" spans="1:5" ht="15" customHeight="1" x14ac:dyDescent="0.25">
      <c r="A133" s="78">
        <v>42970</v>
      </c>
      <c r="B133" s="89" t="s">
        <v>125</v>
      </c>
      <c r="C133" s="27" t="s">
        <v>719</v>
      </c>
      <c r="D133" s="71"/>
      <c r="E133" s="72">
        <v>30000</v>
      </c>
    </row>
    <row r="134" spans="1:5" ht="15" customHeight="1" x14ac:dyDescent="0.25">
      <c r="A134" s="78">
        <v>42970</v>
      </c>
      <c r="B134" s="89" t="s">
        <v>20</v>
      </c>
      <c r="C134" s="26" t="s">
        <v>720</v>
      </c>
      <c r="D134" s="56"/>
      <c r="E134" s="39">
        <v>90000</v>
      </c>
    </row>
    <row r="135" spans="1:5" ht="15" customHeight="1" x14ac:dyDescent="0.25">
      <c r="A135" s="83">
        <v>42971</v>
      </c>
      <c r="B135" s="90" t="s">
        <v>20</v>
      </c>
      <c r="C135" s="92" t="s">
        <v>721</v>
      </c>
      <c r="D135" s="60">
        <v>50000</v>
      </c>
      <c r="E135" s="61"/>
    </row>
    <row r="136" spans="1:5" ht="15" customHeight="1" x14ac:dyDescent="0.25">
      <c r="A136" s="83">
        <v>42971</v>
      </c>
      <c r="B136" s="90" t="s">
        <v>20</v>
      </c>
      <c r="C136" s="92" t="s">
        <v>828</v>
      </c>
      <c r="D136" s="60">
        <v>25000</v>
      </c>
      <c r="E136" s="61"/>
    </row>
    <row r="137" spans="1:5" ht="15" customHeight="1" x14ac:dyDescent="0.25">
      <c r="A137" s="78">
        <v>42971</v>
      </c>
      <c r="B137" s="89" t="s">
        <v>436</v>
      </c>
      <c r="C137" s="26" t="s">
        <v>722</v>
      </c>
      <c r="D137" s="56"/>
      <c r="E137" s="39">
        <v>24000</v>
      </c>
    </row>
    <row r="138" spans="1:5" ht="15" customHeight="1" x14ac:dyDescent="0.25">
      <c r="A138" s="78">
        <v>42971</v>
      </c>
      <c r="B138" s="89" t="s">
        <v>125</v>
      </c>
      <c r="C138" s="26" t="s">
        <v>723</v>
      </c>
      <c r="D138" s="56"/>
      <c r="E138" s="39">
        <v>70000</v>
      </c>
    </row>
    <row r="139" spans="1:5" ht="15" customHeight="1" x14ac:dyDescent="0.25">
      <c r="A139" s="78">
        <v>42971</v>
      </c>
      <c r="B139" s="89" t="s">
        <v>20</v>
      </c>
      <c r="C139" s="26" t="s">
        <v>724</v>
      </c>
      <c r="D139" s="56"/>
      <c r="E139" s="39">
        <v>75000</v>
      </c>
    </row>
    <row r="140" spans="1:5" ht="15" customHeight="1" x14ac:dyDescent="0.25">
      <c r="A140" s="78">
        <v>42971</v>
      </c>
      <c r="B140" s="89" t="s">
        <v>20</v>
      </c>
      <c r="C140" s="26" t="s">
        <v>725</v>
      </c>
      <c r="D140" s="93"/>
      <c r="E140" s="94">
        <v>60000</v>
      </c>
    </row>
    <row r="141" spans="1:5" ht="15" customHeight="1" x14ac:dyDescent="0.25">
      <c r="A141" s="78">
        <v>42971</v>
      </c>
      <c r="B141" s="89" t="s">
        <v>20</v>
      </c>
      <c r="C141" s="26" t="s">
        <v>60</v>
      </c>
      <c r="D141" s="71"/>
      <c r="E141" s="72">
        <v>10000</v>
      </c>
    </row>
    <row r="142" spans="1:5" ht="15" customHeight="1" x14ac:dyDescent="0.25">
      <c r="A142" s="78">
        <v>42970</v>
      </c>
      <c r="B142" s="89" t="s">
        <v>132</v>
      </c>
      <c r="C142" s="189" t="s">
        <v>795</v>
      </c>
      <c r="D142" s="71"/>
      <c r="E142" s="72">
        <v>100000</v>
      </c>
    </row>
    <row r="143" spans="1:5" ht="15" customHeight="1" x14ac:dyDescent="0.25">
      <c r="A143" s="78">
        <v>42971</v>
      </c>
      <c r="B143" s="89" t="s">
        <v>132</v>
      </c>
      <c r="C143" s="26" t="s">
        <v>726</v>
      </c>
      <c r="D143" s="71"/>
      <c r="E143" s="72">
        <v>50000</v>
      </c>
    </row>
    <row r="144" spans="1:5" ht="15" customHeight="1" x14ac:dyDescent="0.25">
      <c r="A144" s="78">
        <v>42971</v>
      </c>
      <c r="B144" s="89" t="s">
        <v>132</v>
      </c>
      <c r="C144" s="26" t="s">
        <v>129</v>
      </c>
      <c r="D144" s="56"/>
      <c r="E144" s="39">
        <v>130000</v>
      </c>
    </row>
    <row r="145" spans="1:5" ht="15" customHeight="1" x14ac:dyDescent="0.25">
      <c r="A145" s="78">
        <v>42971</v>
      </c>
      <c r="B145" s="89" t="s">
        <v>20</v>
      </c>
      <c r="C145" s="26" t="s">
        <v>61</v>
      </c>
      <c r="D145" s="56"/>
      <c r="E145" s="39">
        <v>30000</v>
      </c>
    </row>
    <row r="146" spans="1:5" ht="15" customHeight="1" x14ac:dyDescent="0.25">
      <c r="A146" s="78">
        <v>42971</v>
      </c>
      <c r="B146" s="89" t="s">
        <v>654</v>
      </c>
      <c r="C146" s="26" t="s">
        <v>727</v>
      </c>
      <c r="D146" s="71"/>
      <c r="E146" s="72">
        <v>8500</v>
      </c>
    </row>
    <row r="147" spans="1:5" ht="15" customHeight="1" x14ac:dyDescent="0.25">
      <c r="A147" s="81">
        <v>42972</v>
      </c>
      <c r="B147" s="87" t="s">
        <v>20</v>
      </c>
      <c r="C147" s="95" t="s">
        <v>728</v>
      </c>
      <c r="D147" s="69">
        <v>10000000</v>
      </c>
      <c r="E147" s="70"/>
    </row>
    <row r="148" spans="1:5" ht="15" customHeight="1" x14ac:dyDescent="0.25">
      <c r="A148" s="81">
        <v>42972</v>
      </c>
      <c r="B148" s="87" t="s">
        <v>20</v>
      </c>
      <c r="C148" s="95" t="s">
        <v>729</v>
      </c>
      <c r="D148" s="69">
        <v>10000000</v>
      </c>
      <c r="E148" s="70"/>
    </row>
    <row r="149" spans="1:5" ht="15" customHeight="1" x14ac:dyDescent="0.25">
      <c r="A149" s="78">
        <v>42972</v>
      </c>
      <c r="B149" s="89" t="s">
        <v>422</v>
      </c>
      <c r="C149" s="91" t="s">
        <v>730</v>
      </c>
      <c r="D149" s="96"/>
      <c r="E149" s="72">
        <v>1200000</v>
      </c>
    </row>
    <row r="150" spans="1:5" ht="15" customHeight="1" x14ac:dyDescent="0.25">
      <c r="A150" s="78">
        <v>42972</v>
      </c>
      <c r="B150" s="89" t="s">
        <v>20</v>
      </c>
      <c r="C150" s="91" t="s">
        <v>62</v>
      </c>
      <c r="D150" s="96"/>
      <c r="E150" s="72">
        <v>34000</v>
      </c>
    </row>
    <row r="151" spans="1:5" ht="15" customHeight="1" x14ac:dyDescent="0.25">
      <c r="A151" s="78">
        <v>42972</v>
      </c>
      <c r="B151" s="89" t="s">
        <v>132</v>
      </c>
      <c r="C151" s="91" t="s">
        <v>731</v>
      </c>
      <c r="D151" s="96"/>
      <c r="E151" s="72">
        <v>450000</v>
      </c>
    </row>
    <row r="152" spans="1:5" ht="15" customHeight="1" x14ac:dyDescent="0.25">
      <c r="A152" s="78">
        <v>42972</v>
      </c>
      <c r="B152" s="89" t="s">
        <v>125</v>
      </c>
      <c r="C152" s="91" t="s">
        <v>731</v>
      </c>
      <c r="D152" s="96"/>
      <c r="E152" s="72">
        <v>300000</v>
      </c>
    </row>
    <row r="153" spans="1:5" ht="15" customHeight="1" x14ac:dyDescent="0.25">
      <c r="A153" s="78">
        <v>42972</v>
      </c>
      <c r="B153" s="89" t="s">
        <v>450</v>
      </c>
      <c r="C153" s="91" t="s">
        <v>731</v>
      </c>
      <c r="D153" s="96"/>
      <c r="E153" s="72">
        <v>250000</v>
      </c>
    </row>
    <row r="154" spans="1:5" ht="15" customHeight="1" x14ac:dyDescent="0.25">
      <c r="A154" s="78">
        <v>42972</v>
      </c>
      <c r="B154" s="89" t="s">
        <v>132</v>
      </c>
      <c r="C154" s="91" t="s">
        <v>731</v>
      </c>
      <c r="D154" s="56"/>
      <c r="E154" s="39">
        <v>500000</v>
      </c>
    </row>
    <row r="155" spans="1:5" ht="15" customHeight="1" x14ac:dyDescent="0.25">
      <c r="A155" s="78">
        <v>42972</v>
      </c>
      <c r="B155" s="89" t="s">
        <v>422</v>
      </c>
      <c r="C155" s="91" t="s">
        <v>732</v>
      </c>
      <c r="D155" s="56"/>
      <c r="E155" s="39">
        <v>1500000</v>
      </c>
    </row>
    <row r="156" spans="1:5" ht="15" customHeight="1" x14ac:dyDescent="0.25">
      <c r="A156" s="78">
        <v>42972</v>
      </c>
      <c r="B156" s="89" t="s">
        <v>20</v>
      </c>
      <c r="C156" s="91" t="s">
        <v>63</v>
      </c>
      <c r="D156" s="56"/>
      <c r="E156" s="39">
        <v>34000</v>
      </c>
    </row>
    <row r="157" spans="1:5" ht="15" customHeight="1" x14ac:dyDescent="0.25">
      <c r="A157" s="78">
        <v>42972</v>
      </c>
      <c r="B157" s="89" t="s">
        <v>20</v>
      </c>
      <c r="C157" s="26" t="s">
        <v>64</v>
      </c>
      <c r="D157" s="56"/>
      <c r="E157" s="39">
        <v>2000000</v>
      </c>
    </row>
    <row r="158" spans="1:5" ht="15" customHeight="1" x14ac:dyDescent="0.25">
      <c r="A158" s="78">
        <v>42972</v>
      </c>
      <c r="B158" s="89" t="s">
        <v>20</v>
      </c>
      <c r="C158" s="26" t="s">
        <v>65</v>
      </c>
      <c r="D158" s="56"/>
      <c r="E158" s="39">
        <v>1600000</v>
      </c>
    </row>
    <row r="159" spans="1:5" ht="15" customHeight="1" x14ac:dyDescent="0.25">
      <c r="A159" s="78">
        <v>42972</v>
      </c>
      <c r="B159" s="89" t="s">
        <v>20</v>
      </c>
      <c r="C159" s="26" t="s">
        <v>66</v>
      </c>
      <c r="D159" s="56"/>
      <c r="E159" s="39">
        <v>1600000</v>
      </c>
    </row>
    <row r="160" spans="1:5" ht="15" customHeight="1" x14ac:dyDescent="0.25">
      <c r="A160" s="78">
        <v>42972</v>
      </c>
      <c r="B160" s="89" t="s">
        <v>20</v>
      </c>
      <c r="C160" s="26" t="s">
        <v>32</v>
      </c>
      <c r="D160" s="56"/>
      <c r="E160" s="39">
        <v>400000</v>
      </c>
    </row>
    <row r="161" spans="1:5" ht="15" customHeight="1" x14ac:dyDescent="0.25">
      <c r="A161" s="78">
        <v>42972</v>
      </c>
      <c r="B161" s="89" t="s">
        <v>20</v>
      </c>
      <c r="C161" s="26" t="s">
        <v>67</v>
      </c>
      <c r="D161" s="56"/>
      <c r="E161" s="39">
        <v>28000</v>
      </c>
    </row>
    <row r="162" spans="1:5" ht="15" customHeight="1" x14ac:dyDescent="0.25">
      <c r="A162" s="78">
        <v>42972</v>
      </c>
      <c r="B162" s="89" t="s">
        <v>436</v>
      </c>
      <c r="C162" s="26" t="s">
        <v>733</v>
      </c>
      <c r="D162" s="56"/>
      <c r="E162" s="39">
        <v>45000</v>
      </c>
    </row>
    <row r="163" spans="1:5" ht="15" customHeight="1" x14ac:dyDescent="0.25">
      <c r="A163" s="78">
        <v>42975</v>
      </c>
      <c r="B163" s="89" t="s">
        <v>436</v>
      </c>
      <c r="C163" s="26" t="s">
        <v>734</v>
      </c>
      <c r="D163" s="56"/>
      <c r="E163" s="39">
        <v>37000</v>
      </c>
    </row>
    <row r="164" spans="1:5" ht="15" customHeight="1" x14ac:dyDescent="0.25">
      <c r="A164" s="78">
        <v>42975</v>
      </c>
      <c r="B164" s="89" t="s">
        <v>654</v>
      </c>
      <c r="C164" s="91" t="s">
        <v>692</v>
      </c>
      <c r="D164" s="62"/>
      <c r="E164" s="63">
        <v>50000</v>
      </c>
    </row>
    <row r="165" spans="1:5" ht="15" customHeight="1" x14ac:dyDescent="0.25">
      <c r="A165" s="78">
        <v>42975</v>
      </c>
      <c r="B165" s="89" t="s">
        <v>654</v>
      </c>
      <c r="C165" s="97" t="s">
        <v>735</v>
      </c>
      <c r="D165" s="65"/>
      <c r="E165" s="66">
        <v>800000</v>
      </c>
    </row>
    <row r="166" spans="1:5" ht="15" customHeight="1" x14ac:dyDescent="0.25">
      <c r="A166" s="78">
        <v>42975</v>
      </c>
      <c r="B166" s="89" t="s">
        <v>125</v>
      </c>
      <c r="C166" s="97" t="s">
        <v>667</v>
      </c>
      <c r="D166" s="65"/>
      <c r="E166" s="66">
        <v>75000</v>
      </c>
    </row>
    <row r="167" spans="1:5" ht="15" customHeight="1" x14ac:dyDescent="0.25">
      <c r="A167" s="78">
        <v>42975</v>
      </c>
      <c r="B167" s="98" t="s">
        <v>436</v>
      </c>
      <c r="C167" s="97" t="s">
        <v>694</v>
      </c>
      <c r="D167" s="85"/>
      <c r="E167" s="86">
        <v>75000</v>
      </c>
    </row>
    <row r="168" spans="1:5" ht="15" customHeight="1" x14ac:dyDescent="0.25">
      <c r="A168" s="78">
        <v>42975</v>
      </c>
      <c r="B168" s="89" t="s">
        <v>20</v>
      </c>
      <c r="C168" s="97" t="s">
        <v>22</v>
      </c>
      <c r="D168" s="99"/>
      <c r="E168" s="99">
        <v>150000</v>
      </c>
    </row>
    <row r="169" spans="1:5" ht="15" customHeight="1" x14ac:dyDescent="0.25">
      <c r="A169" s="78">
        <v>42975</v>
      </c>
      <c r="B169" s="89" t="s">
        <v>132</v>
      </c>
      <c r="C169" s="100" t="s">
        <v>127</v>
      </c>
      <c r="D169" s="99"/>
      <c r="E169" s="99">
        <v>80000</v>
      </c>
    </row>
    <row r="170" spans="1:5" ht="15" customHeight="1" x14ac:dyDescent="0.25">
      <c r="A170" s="78">
        <v>42975</v>
      </c>
      <c r="B170" s="89" t="s">
        <v>20</v>
      </c>
      <c r="C170" s="26" t="s">
        <v>736</v>
      </c>
      <c r="D170" s="56"/>
      <c r="E170" s="39">
        <v>300000</v>
      </c>
    </row>
    <row r="171" spans="1:5" ht="15" customHeight="1" x14ac:dyDescent="0.25">
      <c r="A171" s="78">
        <v>42975</v>
      </c>
      <c r="B171" s="89" t="s">
        <v>20</v>
      </c>
      <c r="C171" s="91" t="s">
        <v>68</v>
      </c>
      <c r="D171" s="56"/>
      <c r="E171" s="39">
        <v>8000</v>
      </c>
    </row>
    <row r="172" spans="1:5" ht="15" customHeight="1" x14ac:dyDescent="0.25">
      <c r="A172" s="101">
        <v>42976</v>
      </c>
      <c r="B172" s="89" t="s">
        <v>436</v>
      </c>
      <c r="C172" s="100" t="s">
        <v>737</v>
      </c>
      <c r="D172" s="99"/>
      <c r="E172" s="99">
        <v>10000</v>
      </c>
    </row>
    <row r="173" spans="1:5" ht="15" customHeight="1" x14ac:dyDescent="0.25">
      <c r="A173" s="101">
        <v>42976</v>
      </c>
      <c r="B173" s="89" t="s">
        <v>20</v>
      </c>
      <c r="C173" s="100" t="s">
        <v>69</v>
      </c>
      <c r="D173" s="99"/>
      <c r="E173" s="99">
        <v>5000</v>
      </c>
    </row>
    <row r="174" spans="1:5" ht="15" customHeight="1" x14ac:dyDescent="0.25">
      <c r="A174" s="101">
        <v>42976</v>
      </c>
      <c r="B174" s="89" t="s">
        <v>13</v>
      </c>
      <c r="C174" s="100" t="s">
        <v>738</v>
      </c>
      <c r="D174" s="99"/>
      <c r="E174" s="99">
        <v>4000000</v>
      </c>
    </row>
    <row r="175" spans="1:5" ht="15" customHeight="1" x14ac:dyDescent="0.25">
      <c r="A175" s="101">
        <v>42976</v>
      </c>
      <c r="B175" s="73" t="s">
        <v>16</v>
      </c>
      <c r="C175" s="100" t="s">
        <v>739</v>
      </c>
      <c r="D175" s="99"/>
      <c r="E175" s="99">
        <v>800000</v>
      </c>
    </row>
    <row r="176" spans="1:5" ht="15" customHeight="1" x14ac:dyDescent="0.25">
      <c r="A176" s="101">
        <v>42976</v>
      </c>
      <c r="B176" s="89" t="s">
        <v>13</v>
      </c>
      <c r="C176" s="100" t="s">
        <v>688</v>
      </c>
      <c r="D176" s="99"/>
      <c r="E176" s="99">
        <v>65000</v>
      </c>
    </row>
    <row r="177" spans="1:5" ht="15" customHeight="1" x14ac:dyDescent="0.25">
      <c r="A177" s="101">
        <v>42977</v>
      </c>
      <c r="B177" s="89" t="s">
        <v>132</v>
      </c>
      <c r="C177" s="100" t="s">
        <v>740</v>
      </c>
      <c r="D177" s="99"/>
      <c r="E177" s="99">
        <v>122500</v>
      </c>
    </row>
    <row r="178" spans="1:5" ht="15" customHeight="1" x14ac:dyDescent="0.25">
      <c r="A178" s="102">
        <v>42977</v>
      </c>
      <c r="B178" s="89" t="s">
        <v>654</v>
      </c>
      <c r="C178" s="103" t="s">
        <v>741</v>
      </c>
      <c r="D178" s="99"/>
      <c r="E178" s="99">
        <v>150000</v>
      </c>
    </row>
    <row r="179" spans="1:5" ht="15" customHeight="1" x14ac:dyDescent="0.25">
      <c r="A179" s="104">
        <v>42977</v>
      </c>
      <c r="B179" s="89" t="s">
        <v>20</v>
      </c>
      <c r="C179" s="105" t="s">
        <v>70</v>
      </c>
      <c r="D179" s="99"/>
      <c r="E179" s="99">
        <v>400000</v>
      </c>
    </row>
    <row r="180" spans="1:5" ht="15" customHeight="1" x14ac:dyDescent="0.25">
      <c r="A180" s="101">
        <v>42977</v>
      </c>
      <c r="B180" s="89" t="s">
        <v>436</v>
      </c>
      <c r="C180" s="105" t="s">
        <v>742</v>
      </c>
      <c r="D180" s="99"/>
      <c r="E180" s="99">
        <v>42500</v>
      </c>
    </row>
    <row r="181" spans="1:5" ht="15" customHeight="1" x14ac:dyDescent="0.25">
      <c r="A181" s="101">
        <v>42977</v>
      </c>
      <c r="B181" s="106" t="s">
        <v>654</v>
      </c>
      <c r="C181" s="97" t="s">
        <v>743</v>
      </c>
      <c r="D181" s="99"/>
      <c r="E181" s="99">
        <v>710000</v>
      </c>
    </row>
    <row r="182" spans="1:5" ht="15" customHeight="1" x14ac:dyDescent="0.25">
      <c r="A182" s="101">
        <v>42977</v>
      </c>
      <c r="B182" s="106" t="s">
        <v>20</v>
      </c>
      <c r="C182" s="107" t="s">
        <v>61</v>
      </c>
      <c r="D182" s="65"/>
      <c r="E182" s="66">
        <v>40000</v>
      </c>
    </row>
    <row r="183" spans="1:5" ht="15" customHeight="1" x14ac:dyDescent="0.25">
      <c r="A183" s="101">
        <v>42978</v>
      </c>
      <c r="B183" s="87" t="s">
        <v>20</v>
      </c>
      <c r="C183" s="95" t="s">
        <v>744</v>
      </c>
      <c r="D183" s="69">
        <v>10000000</v>
      </c>
      <c r="E183" s="70"/>
    </row>
    <row r="184" spans="1:5" ht="15" customHeight="1" x14ac:dyDescent="0.25">
      <c r="A184" s="101">
        <v>42978</v>
      </c>
      <c r="B184" s="87" t="s">
        <v>20</v>
      </c>
      <c r="C184" s="95" t="s">
        <v>745</v>
      </c>
      <c r="D184" s="69">
        <v>8000000</v>
      </c>
      <c r="E184" s="70"/>
    </row>
    <row r="185" spans="1:5" ht="15" customHeight="1" x14ac:dyDescent="0.25">
      <c r="A185" s="101">
        <v>42978</v>
      </c>
      <c r="B185" s="89" t="s">
        <v>20</v>
      </c>
      <c r="C185" s="26" t="s">
        <v>746</v>
      </c>
      <c r="D185" s="71"/>
      <c r="E185" s="72">
        <v>2213750</v>
      </c>
    </row>
    <row r="186" spans="1:5" ht="15" customHeight="1" x14ac:dyDescent="0.25">
      <c r="A186" s="101">
        <v>42978</v>
      </c>
      <c r="B186" s="89" t="s">
        <v>13</v>
      </c>
      <c r="C186" s="26" t="s">
        <v>747</v>
      </c>
      <c r="D186" s="71"/>
      <c r="E186" s="72">
        <v>500000</v>
      </c>
    </row>
    <row r="187" spans="1:5" ht="15" customHeight="1" x14ac:dyDescent="0.25">
      <c r="A187" s="101">
        <v>42978</v>
      </c>
      <c r="B187" s="89" t="s">
        <v>20</v>
      </c>
      <c r="C187" s="26" t="s">
        <v>81</v>
      </c>
      <c r="D187" s="56"/>
      <c r="E187" s="39">
        <v>1600000</v>
      </c>
    </row>
    <row r="188" spans="1:5" ht="15" customHeight="1" x14ac:dyDescent="0.25">
      <c r="A188" s="101">
        <v>42978</v>
      </c>
      <c r="B188" s="89" t="s">
        <v>20</v>
      </c>
      <c r="C188" s="26" t="s">
        <v>80</v>
      </c>
      <c r="D188" s="56"/>
      <c r="E188" s="39">
        <v>2000000</v>
      </c>
    </row>
    <row r="189" spans="1:5" ht="15" customHeight="1" x14ac:dyDescent="0.25">
      <c r="A189" s="101">
        <v>42978</v>
      </c>
      <c r="B189" s="89" t="s">
        <v>422</v>
      </c>
      <c r="C189" s="91" t="s">
        <v>732</v>
      </c>
      <c r="D189" s="56"/>
      <c r="E189" s="39">
        <v>1000000</v>
      </c>
    </row>
    <row r="190" spans="1:5" ht="15" customHeight="1" x14ac:dyDescent="0.25">
      <c r="A190" s="101">
        <v>42978</v>
      </c>
      <c r="B190" s="89" t="s">
        <v>20</v>
      </c>
      <c r="C190" s="91" t="s">
        <v>71</v>
      </c>
      <c r="D190" s="56"/>
      <c r="E190" s="39">
        <v>20000</v>
      </c>
    </row>
    <row r="191" spans="1:5" ht="15" customHeight="1" x14ac:dyDescent="0.25">
      <c r="A191" s="101">
        <v>42978</v>
      </c>
      <c r="B191" s="89" t="s">
        <v>422</v>
      </c>
      <c r="C191" s="91" t="s">
        <v>748</v>
      </c>
      <c r="D191" s="56"/>
      <c r="E191" s="39">
        <v>1090000</v>
      </c>
    </row>
    <row r="192" spans="1:5" ht="15" customHeight="1" x14ac:dyDescent="0.25">
      <c r="A192" s="101">
        <v>42978</v>
      </c>
      <c r="B192" s="89" t="s">
        <v>20</v>
      </c>
      <c r="C192" s="91" t="s">
        <v>72</v>
      </c>
      <c r="D192" s="56"/>
      <c r="E192" s="39">
        <v>34000</v>
      </c>
    </row>
    <row r="193" spans="1:5" ht="15" customHeight="1" x14ac:dyDescent="0.25">
      <c r="A193" s="101">
        <v>42978</v>
      </c>
      <c r="B193" s="89" t="s">
        <v>20</v>
      </c>
      <c r="C193" s="91" t="s">
        <v>73</v>
      </c>
      <c r="D193" s="56"/>
      <c r="E193" s="39">
        <v>500000</v>
      </c>
    </row>
    <row r="194" spans="1:5" ht="15" customHeight="1" x14ac:dyDescent="0.25">
      <c r="A194" s="101">
        <v>42978</v>
      </c>
      <c r="B194" s="89" t="s">
        <v>20</v>
      </c>
      <c r="C194" s="91" t="s">
        <v>74</v>
      </c>
      <c r="D194" s="56"/>
      <c r="E194" s="39">
        <v>1750000</v>
      </c>
    </row>
    <row r="195" spans="1:5" ht="15" customHeight="1" x14ac:dyDescent="0.25">
      <c r="A195" s="101">
        <v>42978</v>
      </c>
      <c r="B195" s="89" t="s">
        <v>20</v>
      </c>
      <c r="C195" s="91" t="s">
        <v>75</v>
      </c>
      <c r="D195" s="56"/>
      <c r="E195" s="39">
        <v>400000</v>
      </c>
    </row>
    <row r="196" spans="1:5" ht="15" customHeight="1" x14ac:dyDescent="0.25">
      <c r="A196" s="101">
        <v>42978</v>
      </c>
      <c r="B196" s="89" t="s">
        <v>20</v>
      </c>
      <c r="C196" s="26" t="s">
        <v>76</v>
      </c>
      <c r="D196" s="56"/>
      <c r="E196" s="39">
        <v>400000</v>
      </c>
    </row>
    <row r="197" spans="1:5" ht="15" customHeight="1" x14ac:dyDescent="0.25">
      <c r="A197" s="101">
        <v>42978</v>
      </c>
      <c r="B197" s="89" t="s">
        <v>20</v>
      </c>
      <c r="C197" s="26" t="s">
        <v>749</v>
      </c>
      <c r="D197" s="56"/>
      <c r="E197" s="39">
        <v>73000</v>
      </c>
    </row>
    <row r="198" spans="1:5" ht="15" customHeight="1" x14ac:dyDescent="0.25">
      <c r="A198" s="101">
        <v>42978</v>
      </c>
      <c r="B198" s="89" t="s">
        <v>20</v>
      </c>
      <c r="C198" s="26" t="s">
        <v>77</v>
      </c>
      <c r="D198" s="56"/>
      <c r="E198" s="39">
        <v>40000</v>
      </c>
    </row>
    <row r="199" spans="1:5" ht="15" customHeight="1" x14ac:dyDescent="0.25">
      <c r="A199" s="101">
        <v>42978</v>
      </c>
      <c r="B199" s="89" t="s">
        <v>20</v>
      </c>
      <c r="C199" s="26" t="s">
        <v>78</v>
      </c>
      <c r="D199" s="56"/>
      <c r="E199" s="39">
        <v>45000</v>
      </c>
    </row>
    <row r="200" spans="1:5" ht="15" customHeight="1" x14ac:dyDescent="0.25">
      <c r="A200" s="101">
        <v>42978</v>
      </c>
      <c r="B200" s="89" t="s">
        <v>20</v>
      </c>
      <c r="C200" s="26" t="s">
        <v>79</v>
      </c>
      <c r="D200" s="56"/>
      <c r="E200" s="39">
        <v>3000000</v>
      </c>
    </row>
    <row r="201" spans="1:5" ht="15" customHeight="1" x14ac:dyDescent="0.25">
      <c r="A201" s="108"/>
      <c r="B201" s="108"/>
      <c r="C201" s="109" t="s">
        <v>750</v>
      </c>
      <c r="D201" s="110">
        <f>SUM(D7:D200)</f>
        <v>93109830</v>
      </c>
      <c r="E201" s="111">
        <f>SUM(E7:E200)</f>
        <v>82579568</v>
      </c>
    </row>
    <row r="202" spans="1:5" ht="15" customHeight="1" x14ac:dyDescent="0.25">
      <c r="A202" s="112"/>
      <c r="B202" s="112"/>
      <c r="C202" s="113" t="s">
        <v>751</v>
      </c>
      <c r="D202" s="114">
        <f>+D201-E201</f>
        <v>10530262</v>
      </c>
      <c r="E202" s="114"/>
    </row>
  </sheetData>
  <autoFilter ref="A6:E20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topLeftCell="A13" workbookViewId="0">
      <selection activeCell="I12" sqref="I12"/>
    </sheetView>
  </sheetViews>
  <sheetFormatPr baseColWidth="10" defaultRowHeight="15" x14ac:dyDescent="0.25"/>
  <cols>
    <col min="1" max="1" width="5.5703125" customWidth="1"/>
    <col min="3" max="3" width="48.28515625" customWidth="1"/>
    <col min="4" max="4" width="15.42578125" customWidth="1"/>
  </cols>
  <sheetData>
    <row r="1" spans="1:5" x14ac:dyDescent="0.25">
      <c r="A1" s="43" t="s">
        <v>643</v>
      </c>
      <c r="B1" s="44"/>
      <c r="C1" s="44"/>
      <c r="D1" s="44"/>
      <c r="E1" s="45"/>
    </row>
    <row r="2" spans="1:5" x14ac:dyDescent="0.25">
      <c r="A2" s="190"/>
      <c r="B2" s="44"/>
      <c r="C2" s="44"/>
      <c r="D2" s="44"/>
      <c r="E2" s="45"/>
    </row>
    <row r="3" spans="1:5" x14ac:dyDescent="0.25">
      <c r="A3" s="191" t="s">
        <v>796</v>
      </c>
      <c r="B3" s="44"/>
      <c r="C3" s="44"/>
      <c r="D3" s="44"/>
      <c r="E3" s="45"/>
    </row>
    <row r="4" spans="1:5" x14ac:dyDescent="0.25">
      <c r="A4" s="44"/>
      <c r="B4" s="44"/>
      <c r="C4" s="44"/>
      <c r="D4" s="45"/>
      <c r="E4" s="45"/>
    </row>
    <row r="5" spans="1:5" x14ac:dyDescent="0.25">
      <c r="A5" s="46"/>
      <c r="B5" s="46"/>
      <c r="C5" s="46"/>
      <c r="D5" s="47"/>
      <c r="E5" s="47"/>
    </row>
    <row r="6" spans="1:5" x14ac:dyDescent="0.25">
      <c r="A6" s="48" t="s">
        <v>797</v>
      </c>
      <c r="B6" s="48" t="s">
        <v>645</v>
      </c>
      <c r="C6" s="48" t="s">
        <v>646</v>
      </c>
      <c r="D6" s="50" t="s">
        <v>647</v>
      </c>
      <c r="E6" s="50" t="s">
        <v>648</v>
      </c>
    </row>
    <row r="7" spans="1:5" x14ac:dyDescent="0.25">
      <c r="A7" s="192"/>
      <c r="B7" s="193"/>
      <c r="C7" s="193"/>
      <c r="D7" s="194"/>
      <c r="E7" s="194"/>
    </row>
    <row r="8" spans="1:5" x14ac:dyDescent="0.25">
      <c r="A8" s="195"/>
      <c r="B8" s="196"/>
      <c r="C8" s="197" t="s">
        <v>798</v>
      </c>
      <c r="D8" s="198">
        <v>15210431</v>
      </c>
      <c r="E8" s="199"/>
    </row>
    <row r="9" spans="1:5" x14ac:dyDescent="0.25">
      <c r="A9" s="200">
        <v>1</v>
      </c>
      <c r="B9" s="196">
        <v>42949</v>
      </c>
      <c r="C9" s="201" t="s">
        <v>799</v>
      </c>
      <c r="D9" s="202"/>
      <c r="E9" s="199">
        <v>12000000</v>
      </c>
    </row>
    <row r="10" spans="1:5" x14ac:dyDescent="0.25">
      <c r="A10" s="200">
        <v>2</v>
      </c>
      <c r="B10" s="196">
        <v>42954</v>
      </c>
      <c r="C10" s="203" t="s">
        <v>800</v>
      </c>
      <c r="D10" s="199">
        <v>89583485</v>
      </c>
      <c r="E10" s="199"/>
    </row>
    <row r="11" spans="1:5" x14ac:dyDescent="0.25">
      <c r="A11" s="200">
        <v>3</v>
      </c>
      <c r="B11" s="196" t="s">
        <v>801</v>
      </c>
      <c r="C11" s="201" t="s">
        <v>802</v>
      </c>
      <c r="D11" s="204"/>
      <c r="E11" s="205">
        <v>8000000</v>
      </c>
    </row>
    <row r="12" spans="1:5" x14ac:dyDescent="0.25">
      <c r="A12" s="200">
        <v>4</v>
      </c>
      <c r="B12" s="196">
        <v>42957</v>
      </c>
      <c r="C12" s="201" t="s">
        <v>803</v>
      </c>
      <c r="D12" s="206"/>
      <c r="E12" s="207">
        <v>10000000</v>
      </c>
    </row>
    <row r="13" spans="1:5" x14ac:dyDescent="0.25">
      <c r="A13" s="200">
        <v>5</v>
      </c>
      <c r="B13" s="196">
        <v>42961</v>
      </c>
      <c r="C13" s="201" t="s">
        <v>804</v>
      </c>
      <c r="D13" s="206"/>
      <c r="E13" s="207">
        <v>10000000</v>
      </c>
    </row>
    <row r="14" spans="1:5" x14ac:dyDescent="0.25">
      <c r="A14" s="200">
        <v>6</v>
      </c>
      <c r="B14" s="196">
        <v>42961</v>
      </c>
      <c r="C14" s="201" t="s">
        <v>805</v>
      </c>
      <c r="D14" s="206"/>
      <c r="E14" s="207">
        <v>462500</v>
      </c>
    </row>
    <row r="15" spans="1:5" x14ac:dyDescent="0.25">
      <c r="A15" s="200">
        <v>7</v>
      </c>
      <c r="B15" s="196">
        <v>42961</v>
      </c>
      <c r="C15" s="201" t="s">
        <v>806</v>
      </c>
      <c r="D15" s="206"/>
      <c r="E15" s="207">
        <v>56500</v>
      </c>
    </row>
    <row r="16" spans="1:5" x14ac:dyDescent="0.25">
      <c r="A16" s="200">
        <v>8</v>
      </c>
      <c r="B16" s="196">
        <v>42965</v>
      </c>
      <c r="C16" s="201" t="s">
        <v>807</v>
      </c>
      <c r="D16" s="208"/>
      <c r="E16" s="209">
        <v>10000000</v>
      </c>
    </row>
    <row r="17" spans="1:7" x14ac:dyDescent="0.25">
      <c r="A17" s="200">
        <v>9</v>
      </c>
      <c r="B17" s="196">
        <v>42971</v>
      </c>
      <c r="C17" s="201" t="s">
        <v>808</v>
      </c>
      <c r="D17" s="208"/>
      <c r="E17" s="207">
        <v>26236250</v>
      </c>
    </row>
    <row r="18" spans="1:7" x14ac:dyDescent="0.25">
      <c r="A18" s="200">
        <v>10</v>
      </c>
      <c r="B18" s="196">
        <v>42972</v>
      </c>
      <c r="C18" s="201" t="s">
        <v>809</v>
      </c>
      <c r="D18" s="208"/>
      <c r="E18" s="209">
        <v>4313750</v>
      </c>
    </row>
    <row r="19" spans="1:7" x14ac:dyDescent="0.25">
      <c r="A19" s="200">
        <v>11</v>
      </c>
      <c r="B19" s="196">
        <v>42972</v>
      </c>
      <c r="C19" s="201" t="s">
        <v>810</v>
      </c>
      <c r="D19" s="208"/>
      <c r="E19" s="209">
        <v>10000000</v>
      </c>
    </row>
    <row r="20" spans="1:7" x14ac:dyDescent="0.25">
      <c r="A20" s="200">
        <v>12</v>
      </c>
      <c r="B20" s="196">
        <v>42972</v>
      </c>
      <c r="C20" s="201" t="s">
        <v>811</v>
      </c>
      <c r="D20" s="208"/>
      <c r="E20" s="209">
        <v>10000000</v>
      </c>
    </row>
    <row r="21" spans="1:7" x14ac:dyDescent="0.25">
      <c r="A21" s="200">
        <v>13</v>
      </c>
      <c r="B21" s="196">
        <v>42977</v>
      </c>
      <c r="C21" s="203" t="s">
        <v>822</v>
      </c>
      <c r="D21" s="199">
        <v>89961451</v>
      </c>
      <c r="E21" s="209"/>
    </row>
    <row r="22" spans="1:7" x14ac:dyDescent="0.25">
      <c r="A22" s="200">
        <v>14</v>
      </c>
      <c r="B22" s="196">
        <v>42978</v>
      </c>
      <c r="C22" s="201" t="s">
        <v>812</v>
      </c>
      <c r="D22" s="199"/>
      <c r="E22" s="199">
        <v>10000000</v>
      </c>
    </row>
    <row r="23" spans="1:7" x14ac:dyDescent="0.25">
      <c r="A23" s="200">
        <v>15</v>
      </c>
      <c r="B23" s="196">
        <v>42978</v>
      </c>
      <c r="C23" s="201" t="s">
        <v>813</v>
      </c>
      <c r="D23" s="199"/>
      <c r="E23" s="199">
        <v>8000000</v>
      </c>
    </row>
    <row r="24" spans="1:7" x14ac:dyDescent="0.25">
      <c r="A24" s="200">
        <v>16</v>
      </c>
      <c r="B24" s="196">
        <v>42978</v>
      </c>
      <c r="C24" s="201" t="s">
        <v>823</v>
      </c>
      <c r="D24" s="199"/>
      <c r="E24" s="199">
        <v>5650</v>
      </c>
    </row>
    <row r="25" spans="1:7" x14ac:dyDescent="0.25">
      <c r="A25" s="200">
        <v>17</v>
      </c>
      <c r="B25" s="196">
        <v>42978</v>
      </c>
      <c r="C25" s="201" t="s">
        <v>824</v>
      </c>
      <c r="D25" s="199"/>
      <c r="E25" s="199">
        <v>22600</v>
      </c>
    </row>
    <row r="26" spans="1:7" x14ac:dyDescent="0.25">
      <c r="A26" s="200">
        <v>18</v>
      </c>
      <c r="B26" s="196">
        <v>42978</v>
      </c>
      <c r="C26" s="197" t="s">
        <v>580</v>
      </c>
      <c r="D26" s="199"/>
      <c r="E26" s="199">
        <v>4576</v>
      </c>
    </row>
    <row r="27" spans="1:7" x14ac:dyDescent="0.25">
      <c r="A27" s="200">
        <v>19</v>
      </c>
      <c r="B27" s="196">
        <v>42978</v>
      </c>
      <c r="C27" s="197" t="s">
        <v>825</v>
      </c>
      <c r="D27" s="199"/>
      <c r="E27" s="199">
        <v>25424</v>
      </c>
    </row>
    <row r="28" spans="1:7" x14ac:dyDescent="0.25">
      <c r="A28" s="211"/>
      <c r="B28" s="196"/>
      <c r="C28" s="212" t="s">
        <v>750</v>
      </c>
      <c r="D28" s="213">
        <f>SUM(D8:D27)</f>
        <v>194755367</v>
      </c>
      <c r="E28" s="213">
        <f>SUM(E8:E27)</f>
        <v>119127250</v>
      </c>
    </row>
    <row r="29" spans="1:7" x14ac:dyDescent="0.25">
      <c r="A29" s="44"/>
      <c r="B29" s="195"/>
      <c r="C29" s="214" t="s">
        <v>826</v>
      </c>
      <c r="D29" s="215">
        <f>+D28-E28</f>
        <v>75628117</v>
      </c>
      <c r="E29" s="216"/>
    </row>
    <row r="30" spans="1:7" x14ac:dyDescent="0.25">
      <c r="G30" s="226"/>
    </row>
    <row r="31" spans="1:7" x14ac:dyDescent="0.25">
      <c r="G31" s="227"/>
    </row>
    <row r="32" spans="1:7" x14ac:dyDescent="0.25">
      <c r="G32" s="227"/>
    </row>
    <row r="33" spans="5:7" x14ac:dyDescent="0.25">
      <c r="G33" s="227"/>
    </row>
    <row r="34" spans="5:7" x14ac:dyDescent="0.25">
      <c r="G34" s="227"/>
    </row>
    <row r="35" spans="5:7" x14ac:dyDescent="0.25">
      <c r="E35" s="226"/>
      <c r="G35" s="227"/>
    </row>
    <row r="36" spans="5:7" x14ac:dyDescent="0.25">
      <c r="E36" s="226"/>
      <c r="G36" s="227"/>
    </row>
    <row r="37" spans="5:7" x14ac:dyDescent="0.25">
      <c r="E37" s="226"/>
      <c r="G37" s="226"/>
    </row>
    <row r="38" spans="5:7" x14ac:dyDescent="0.25">
      <c r="E38" s="227"/>
      <c r="G38" s="226"/>
    </row>
    <row r="39" spans="5:7" x14ac:dyDescent="0.25">
      <c r="E39" s="227"/>
      <c r="G39" s="228"/>
    </row>
    <row r="40" spans="5:7" x14ac:dyDescent="0.25">
      <c r="E40" s="227"/>
      <c r="G40" s="229"/>
    </row>
    <row r="41" spans="5:7" x14ac:dyDescent="0.25">
      <c r="E41" s="227"/>
    </row>
    <row r="42" spans="5:7" x14ac:dyDescent="0.25">
      <c r="E42" s="227"/>
    </row>
    <row r="43" spans="5:7" x14ac:dyDescent="0.25">
      <c r="E43" s="227"/>
    </row>
    <row r="44" spans="5:7" x14ac:dyDescent="0.25">
      <c r="E44" s="227"/>
    </row>
    <row r="45" spans="5:7" x14ac:dyDescent="0.25">
      <c r="E45" s="226"/>
    </row>
    <row r="46" spans="5:7" x14ac:dyDescent="0.25">
      <c r="E46" s="226"/>
    </row>
    <row r="47" spans="5:7" x14ac:dyDescent="0.25">
      <c r="E47" s="45"/>
    </row>
    <row r="48" spans="5:7" x14ac:dyDescent="0.25">
      <c r="E48" s="23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D21" sqref="D21"/>
    </sheetView>
  </sheetViews>
  <sheetFormatPr baseColWidth="10" defaultRowHeight="15" x14ac:dyDescent="0.25"/>
  <cols>
    <col min="1" max="1" width="1.85546875" customWidth="1"/>
    <col min="2" max="2" width="3.5703125" customWidth="1"/>
    <col min="4" max="4" width="49.28515625" customWidth="1"/>
  </cols>
  <sheetData>
    <row r="1" spans="1:6" x14ac:dyDescent="0.25">
      <c r="A1" s="43" t="s">
        <v>643</v>
      </c>
      <c r="B1" s="44"/>
      <c r="C1" s="44"/>
      <c r="D1" s="44"/>
      <c r="E1" s="45"/>
      <c r="F1" s="45"/>
    </row>
    <row r="2" spans="1:6" x14ac:dyDescent="0.25">
      <c r="A2" s="190"/>
      <c r="B2" s="44"/>
      <c r="C2" s="44"/>
      <c r="D2" s="44"/>
      <c r="E2" s="45"/>
      <c r="F2" s="45"/>
    </row>
    <row r="3" spans="1:6" x14ac:dyDescent="0.25">
      <c r="A3" s="191" t="s">
        <v>814</v>
      </c>
      <c r="B3" s="44"/>
      <c r="C3" s="44"/>
      <c r="D3" s="44"/>
      <c r="E3" s="45"/>
      <c r="F3" s="45"/>
    </row>
    <row r="4" spans="1:6" x14ac:dyDescent="0.25">
      <c r="A4" s="44"/>
      <c r="B4" s="44"/>
      <c r="C4" s="44"/>
      <c r="D4" s="44"/>
      <c r="E4" s="45"/>
      <c r="F4" s="45"/>
    </row>
    <row r="5" spans="1:6" x14ac:dyDescent="0.25">
      <c r="A5" s="44"/>
      <c r="B5" s="48" t="s">
        <v>797</v>
      </c>
      <c r="C5" s="48" t="s">
        <v>645</v>
      </c>
      <c r="D5" s="48" t="s">
        <v>646</v>
      </c>
      <c r="E5" s="50" t="s">
        <v>647</v>
      </c>
      <c r="F5" s="50" t="s">
        <v>648</v>
      </c>
    </row>
    <row r="6" spans="1:6" x14ac:dyDescent="0.25">
      <c r="A6" s="44"/>
      <c r="B6" s="192"/>
      <c r="C6" s="193"/>
      <c r="D6" s="193"/>
      <c r="E6" s="194"/>
      <c r="F6" s="194"/>
    </row>
    <row r="7" spans="1:6" x14ac:dyDescent="0.25">
      <c r="A7" s="44"/>
      <c r="B7" s="195"/>
      <c r="C7" s="196"/>
      <c r="D7" s="197" t="s">
        <v>815</v>
      </c>
      <c r="E7">
        <v>234.44</v>
      </c>
      <c r="F7" s="217"/>
    </row>
    <row r="8" spans="1:6" x14ac:dyDescent="0.25">
      <c r="A8" s="44"/>
      <c r="B8" s="44"/>
      <c r="C8" s="196">
        <v>42951</v>
      </c>
      <c r="D8" s="197" t="s">
        <v>816</v>
      </c>
      <c r="E8" s="218">
        <v>25000</v>
      </c>
      <c r="F8" s="217"/>
    </row>
    <row r="9" spans="1:6" x14ac:dyDescent="0.25">
      <c r="A9" s="44"/>
      <c r="B9" s="219">
        <v>1</v>
      </c>
      <c r="C9" s="196">
        <v>42951</v>
      </c>
      <c r="D9" s="197" t="s">
        <v>817</v>
      </c>
      <c r="E9" s="220"/>
      <c r="F9" s="202">
        <v>300.3</v>
      </c>
    </row>
    <row r="10" spans="1:6" x14ac:dyDescent="0.25">
      <c r="A10" s="44"/>
      <c r="B10" s="210">
        <v>2</v>
      </c>
      <c r="C10" s="196">
        <v>42954</v>
      </c>
      <c r="D10" s="197" t="s">
        <v>818</v>
      </c>
      <c r="E10" s="202"/>
      <c r="F10" s="202">
        <v>10000</v>
      </c>
    </row>
    <row r="11" spans="1:6" x14ac:dyDescent="0.25">
      <c r="A11" s="44"/>
      <c r="B11" s="221">
        <v>3</v>
      </c>
      <c r="C11" s="196">
        <v>42977</v>
      </c>
      <c r="D11" s="197" t="s">
        <v>818</v>
      </c>
      <c r="E11" s="202"/>
      <c r="F11" s="202">
        <v>10000</v>
      </c>
    </row>
    <row r="12" spans="1:6" x14ac:dyDescent="0.25">
      <c r="A12" s="44"/>
      <c r="B12" s="221">
        <v>4</v>
      </c>
      <c r="C12" s="196">
        <v>42978</v>
      </c>
      <c r="D12" s="197" t="s">
        <v>580</v>
      </c>
      <c r="E12" s="202"/>
      <c r="F12" s="202">
        <v>3.05</v>
      </c>
    </row>
    <row r="13" spans="1:6" x14ac:dyDescent="0.25">
      <c r="A13" s="44"/>
      <c r="B13" s="221">
        <v>5</v>
      </c>
      <c r="C13" s="196">
        <v>42978</v>
      </c>
      <c r="D13" s="197" t="s">
        <v>819</v>
      </c>
      <c r="E13" s="202"/>
      <c r="F13" s="202">
        <v>16.95</v>
      </c>
    </row>
    <row r="14" spans="1:6" x14ac:dyDescent="0.25">
      <c r="A14" s="44"/>
      <c r="B14" s="211"/>
      <c r="C14" s="196"/>
      <c r="D14" s="212" t="s">
        <v>750</v>
      </c>
      <c r="E14" s="222">
        <f>SUM(E7:E13)</f>
        <v>25234.44</v>
      </c>
      <c r="F14" s="223">
        <f>SUM(F9:F13)</f>
        <v>20320.3</v>
      </c>
    </row>
    <row r="15" spans="1:6" x14ac:dyDescent="0.25">
      <c r="A15" s="44"/>
      <c r="B15" s="44"/>
      <c r="C15" s="44"/>
      <c r="D15" s="224" t="s">
        <v>820</v>
      </c>
      <c r="E15" s="225">
        <f>E14-F14</f>
        <v>4914.1399999999994</v>
      </c>
      <c r="F15" s="21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Recap</vt:lpstr>
      <vt:lpstr>Individuel</vt:lpstr>
      <vt:lpstr>Tableau</vt:lpstr>
      <vt:lpstr>Compta août</vt:lpstr>
      <vt:lpstr>Montant reçu indivuel</vt:lpstr>
      <vt:lpstr>journal caisse</vt:lpstr>
      <vt:lpstr>journal banque GNF</vt:lpstr>
      <vt:lpstr>journal banque USD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WCP-PC</dc:creator>
  <cp:lastModifiedBy>STANDARD</cp:lastModifiedBy>
  <dcterms:created xsi:type="dcterms:W3CDTF">2017-09-04T14:53:40Z</dcterms:created>
  <dcterms:modified xsi:type="dcterms:W3CDTF">2017-09-20T11:17:38Z</dcterms:modified>
</cp:coreProperties>
</file>