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20490" windowHeight="7155" activeTab="2"/>
  </bookViews>
  <sheets>
    <sheet name="BILANJUILLET17" sheetId="3" r:id="rId1"/>
    <sheet name="Individuel" sheetId="5" r:id="rId2"/>
    <sheet name="DATAJUILLET17" sheetId="1" r:id="rId3"/>
    <sheet name="RECAPJUILLET17" sheetId="4" r:id="rId4"/>
  </sheets>
  <definedNames>
    <definedName name="_xlnm._FilterDatabase" localSheetId="2" hidden="1">DATAJUILLET17!$A$1:$I$133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4" l="1"/>
  <c r="B31" i="4" l="1"/>
  <c r="B30" i="4"/>
  <c r="C34" i="4" l="1"/>
  <c r="E12" i="4" l="1"/>
  <c r="E21" i="4"/>
  <c r="D21" i="4"/>
  <c r="I21" i="4"/>
  <c r="E24" i="4"/>
  <c r="J11" i="4"/>
  <c r="J4" i="4"/>
  <c r="J2" i="4"/>
  <c r="C12" i="4"/>
  <c r="C19" i="4" s="1"/>
  <c r="D12" i="4"/>
  <c r="E15" i="4"/>
  <c r="D4" i="4" l="1"/>
  <c r="C2" i="4"/>
  <c r="E7" i="4"/>
  <c r="E8" i="4"/>
  <c r="E10" i="4"/>
  <c r="E9" i="4"/>
  <c r="J15" i="4" l="1"/>
  <c r="J7" i="4"/>
  <c r="J8" i="4"/>
  <c r="J9" i="4"/>
  <c r="J10" i="4"/>
  <c r="H18" i="4" l="1"/>
  <c r="H19" i="4" s="1"/>
  <c r="H24" i="4" l="1"/>
  <c r="D17" i="4" l="1"/>
  <c r="D18" i="4" s="1"/>
  <c r="E18" i="4"/>
  <c r="D19" i="4" l="1"/>
  <c r="E4" i="4"/>
  <c r="E3" i="4"/>
  <c r="J3" i="4" l="1"/>
  <c r="E19" i="4"/>
  <c r="E25" i="4" s="1"/>
  <c r="E27" i="4" s="1"/>
  <c r="B24" i="4"/>
  <c r="J12" i="4" l="1"/>
  <c r="J14" i="4"/>
  <c r="J13" i="4" l="1"/>
  <c r="C18" i="4" l="1"/>
  <c r="F18" i="4"/>
  <c r="F19" i="4" s="1"/>
  <c r="B25" i="4" l="1"/>
  <c r="B27" i="4" s="1"/>
  <c r="I12" i="4"/>
  <c r="I18" i="4"/>
  <c r="G18" i="4"/>
  <c r="G19" i="4" s="1"/>
  <c r="J16" i="4"/>
  <c r="J17" i="4"/>
  <c r="J18" i="4" l="1"/>
  <c r="I19" i="4"/>
  <c r="H25" i="4" l="1"/>
  <c r="J19" i="4"/>
  <c r="H27" i="4"/>
  <c r="B32" i="4" s="1"/>
</calcChain>
</file>

<file path=xl/sharedStrings.xml><?xml version="1.0" encoding="utf-8"?>
<sst xmlns="http://schemas.openxmlformats.org/spreadsheetml/2006/main" count="1050" uniqueCount="304">
  <si>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</si>
  <si>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</si>
  <si>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</si>
  <si>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</si>
  <si>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</si>
  <si>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</si>
  <si>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</si>
  <si>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</si>
  <si>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</si>
  <si>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</si>
  <si>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</si>
  <si>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</si>
  <si>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</si>
  <si>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</si>
  <si>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Equipment</t>
  </si>
  <si>
    <t>Bonus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</si>
  <si>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</si>
  <si>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</si>
  <si>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</si>
  <si>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</si>
  <si>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</si>
  <si>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</si>
  <si>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</si>
  <si>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</si>
  <si>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</si>
  <si>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</si>
  <si>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</si>
  <si>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</si>
  <si>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</si>
  <si>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</si>
  <si>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</si>
  <si>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</si>
  <si>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</si>
  <si>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</si>
  <si>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</si>
  <si>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</si>
  <si>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</si>
  <si>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</si>
  <si>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</si>
  <si>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</si>
  <si>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</si>
  <si>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</si>
  <si>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</si>
  <si>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</si>
  <si>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</si>
  <si>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</si>
  <si>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</si>
  <si>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</si>
  <si>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</si>
  <si>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</si>
  <si>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retrait appro Caisse</t>
  </si>
  <si>
    <t>oui</t>
  </si>
  <si>
    <t>Rent &amp; Utilities</t>
  </si>
  <si>
    <t>Team Building</t>
  </si>
  <si>
    <t>AH</t>
  </si>
  <si>
    <t>Internet</t>
  </si>
  <si>
    <t xml:space="preserve"> Personnel</t>
  </si>
  <si>
    <t>Legal</t>
  </si>
  <si>
    <t>Investigations</t>
  </si>
  <si>
    <t>AVAAZ</t>
  </si>
  <si>
    <t>Total Avances</t>
  </si>
  <si>
    <t>PRÊT GALF</t>
  </si>
  <si>
    <t xml:space="preserve">Achat EAU KIRENE POUR LE BUREAU/30 packs de 6 bouteille  </t>
  </si>
  <si>
    <t>03/07/SALF06F01</t>
  </si>
  <si>
    <t>Transport E5</t>
  </si>
  <si>
    <t>E5</t>
  </si>
  <si>
    <t>03/07/SALF13F02</t>
  </si>
  <si>
    <t>Transport Michel -Bureau-sgbs-Bureau</t>
  </si>
  <si>
    <t>04/07/SALF06FAH</t>
  </si>
  <si>
    <t>Transport Michel -Bureau-arati-orange-bureau</t>
  </si>
  <si>
    <t>Transport Michel -sgbs-bureau</t>
  </si>
  <si>
    <t>05/07/SALF06FAH</t>
  </si>
  <si>
    <t>Achat Repas  et Raffraichissements/E5</t>
  </si>
  <si>
    <t>Trust building</t>
  </si>
  <si>
    <t>05/07/SALF13FAH</t>
  </si>
  <si>
    <t>seeddo 2iéme quinzaine juin 17</t>
  </si>
  <si>
    <t>05/07/SALF06F03</t>
  </si>
  <si>
    <t>Transport Michel -buro-senelec-sde-bureau</t>
  </si>
  <si>
    <t>Epicerie Bureau/Pause Café</t>
  </si>
  <si>
    <t>06/07/SALF06F04</t>
  </si>
  <si>
    <t>Electricité Bureau</t>
  </si>
  <si>
    <t>06/07/SALF06F05</t>
  </si>
  <si>
    <t>Achat diverses fournitures de bureau</t>
  </si>
  <si>
    <t>06/07/SALF06F06</t>
  </si>
  <si>
    <t>Achat 02 marqueur noir de bureau</t>
  </si>
  <si>
    <t>06/07/SALF06F07</t>
  </si>
  <si>
    <t>Transport Michel -buro-arati-yasser-bureau</t>
  </si>
  <si>
    <t>06/07/SALF06FAH</t>
  </si>
  <si>
    <t>Main d'œuvre Menuisier/pour Réparation Sérure porte</t>
  </si>
  <si>
    <t>06/07/SALF06F08</t>
  </si>
  <si>
    <t>Achat 10 cartes crédit Orange de 1000 pour stock recharge</t>
  </si>
  <si>
    <t>07/07/SALF06F09</t>
  </si>
  <si>
    <t>Transport E6 -Sangalkam-Dakar-Sangalkam</t>
  </si>
  <si>
    <t>E6</t>
  </si>
  <si>
    <t>07/07/SALF13FAH</t>
  </si>
  <si>
    <t>07/07/SALF13F10</t>
  </si>
  <si>
    <t>Connexion internet E5</t>
  </si>
  <si>
    <t>Achat paquets de Biscuit</t>
  </si>
  <si>
    <t>Bassirou</t>
  </si>
  <si>
    <t>07/07/SALF14F11</t>
  </si>
  <si>
    <t>Transport Bassirou/déplacement ville</t>
  </si>
  <si>
    <t>07/07/SALF14FAH</t>
  </si>
  <si>
    <t>Achat paquets de sheeps</t>
  </si>
  <si>
    <t>Papa Maktar</t>
  </si>
  <si>
    <t>07/07/SALF15F12</t>
  </si>
  <si>
    <t>Transport Maktar/déplacement ville</t>
  </si>
  <si>
    <t>07/07/SALF15FAH</t>
  </si>
  <si>
    <t>Photocopie et Impression documents et Reluire /loi faunique</t>
  </si>
  <si>
    <t>08/07/SALF14F13</t>
  </si>
  <si>
    <t>08/07/SALF14FAH</t>
  </si>
  <si>
    <t>Transport Cécile -buro-DEEF-bureau</t>
  </si>
  <si>
    <t xml:space="preserve"> Management</t>
  </si>
  <si>
    <t>08/07/SALF02FAH</t>
  </si>
  <si>
    <t>Transport Cécile -buro-Aéroport-bureau</t>
  </si>
  <si>
    <t>Transport Michel -maison-yasser-bureau</t>
  </si>
  <si>
    <t>10/07/SALF06FAH</t>
  </si>
  <si>
    <t>Transport Michel -semaine de 5 jours</t>
  </si>
  <si>
    <t>Food Allowance-Aimé</t>
  </si>
  <si>
    <t xml:space="preserve"> Travel subsistence</t>
  </si>
  <si>
    <t>CCU</t>
  </si>
  <si>
    <t>Aimé</t>
  </si>
  <si>
    <t>10/07/SALF06F14</t>
  </si>
  <si>
    <t>Achat  02 paires de chaussures bureau</t>
  </si>
  <si>
    <t xml:space="preserve">11/07/SALF06F15 </t>
  </si>
  <si>
    <t>Transport Michel -maison-Ponty-yasser-bureau</t>
  </si>
  <si>
    <t>11/07/SALF06FAH</t>
  </si>
  <si>
    <t>Consommation Eau Bureau</t>
  </si>
  <si>
    <t>11/07/SALF06F16</t>
  </si>
  <si>
    <t>Transport Mohamed Diédhiou-Juriste/prestataire</t>
  </si>
  <si>
    <t>12/07/SALF02FAH</t>
  </si>
  <si>
    <t>Transport Michel -maison-caisse sécurité-ipres-inspection du w-bureau</t>
  </si>
  <si>
    <t>12/07/SALF06FAH</t>
  </si>
  <si>
    <t>Aly Jabér -Vente caméra/bureau +installation+Main doeuvre</t>
  </si>
  <si>
    <t>12/07/SALF02f17</t>
  </si>
  <si>
    <t>Achat 01 carnet de recu/bureau</t>
  </si>
  <si>
    <t>12/07/SALF06F18</t>
  </si>
  <si>
    <t>Règlement Ipres 2iéme trimestre 2017</t>
  </si>
  <si>
    <t xml:space="preserve">12/07/SALF06F19 </t>
  </si>
  <si>
    <t>Règlement Caisse de Sécurité Sociale 2iéme trimestre 2017</t>
  </si>
  <si>
    <t>12/07/SALF06F20</t>
  </si>
  <si>
    <t>Transport Michel -maison-sde-Arati-sgbs-bureau</t>
  </si>
  <si>
    <t>13/07/SALF06FAH</t>
  </si>
  <si>
    <t>Transport cécile -bureau-sde-dEEF-bureau</t>
  </si>
  <si>
    <t>13/07/SALF02FAH</t>
  </si>
  <si>
    <t>13/07/SALF13F21</t>
  </si>
  <si>
    <t>13/07/SALF13FAH</t>
  </si>
  <si>
    <t>Transport Michel -bureau-sgbs-sde-maison</t>
  </si>
  <si>
    <t>Achat Repas  et Raffraichissements/E6</t>
  </si>
  <si>
    <t>13/07/SALF14F22</t>
  </si>
  <si>
    <t>13/07/SALF14FAH</t>
  </si>
  <si>
    <t>Transport Michel -sde-arati-yasser-bureau</t>
  </si>
  <si>
    <t>14/07/SALF06FAH</t>
  </si>
  <si>
    <t>Achat Fourniture de bureau/pour cécile</t>
  </si>
  <si>
    <t>14/07/SALF06F23</t>
  </si>
  <si>
    <t>transport bureau-ville-bureau</t>
  </si>
  <si>
    <t>15/07/SALF16FAH</t>
  </si>
  <si>
    <t>Achat Repas  et Raffraichissements</t>
  </si>
  <si>
    <t>15/07/SALF06F24</t>
  </si>
  <si>
    <t>TransportAimé-aéroport</t>
  </si>
  <si>
    <t>15/07/SALF06FAH</t>
  </si>
  <si>
    <t>Transport Bassirou/Bureau- ville-bureau/juriste</t>
  </si>
  <si>
    <t>Achat Carte Orange/Aimé</t>
  </si>
  <si>
    <t>téléphone</t>
  </si>
  <si>
    <t>15/07/SALF06F25</t>
  </si>
  <si>
    <t>Frais de transfert wari/envoie E6</t>
  </si>
  <si>
    <t>Transfer fees</t>
  </si>
  <si>
    <t>17/07/SALF15F25bis</t>
  </si>
  <si>
    <t>Transport Michel -maison-YAsser-bureau/Courses en ville</t>
  </si>
  <si>
    <t>17/07/SALF06FAH</t>
  </si>
  <si>
    <t>Transport E4</t>
  </si>
  <si>
    <t>E4</t>
  </si>
  <si>
    <t>17/07/SALF08FAH</t>
  </si>
  <si>
    <t>Achat  Raffraichissements/E5</t>
  </si>
  <si>
    <t>17/07/SALF13FAH</t>
  </si>
  <si>
    <t>Achat  Raffraichissements/E4</t>
  </si>
  <si>
    <t>17/07/SALF08F26</t>
  </si>
  <si>
    <t>Seeddo 1iére quinzaine juillet 17</t>
  </si>
  <si>
    <t>18/07/SALF06F27</t>
  </si>
  <si>
    <t>Transport GlobalBassirou et Mactar/Juriste-Buro-UCAD-Buro-Parcelle Assainies</t>
  </si>
  <si>
    <t>18/07/SALF14FAH</t>
  </si>
  <si>
    <t>Achat Fourniture de bureau patafixe feuilles A4 photos</t>
  </si>
  <si>
    <t>19/07/SALF06F28</t>
  </si>
  <si>
    <t>Transport Michel -maison-orange-YAsser-inspection-bureau/Courses en ville</t>
  </si>
  <si>
    <t>19/07/SALF06FAH</t>
  </si>
  <si>
    <t>Confection documents+ cartes visites-photocpies couleur-Reluire-pages de garde</t>
  </si>
  <si>
    <t>19/07/SALF14F29</t>
  </si>
  <si>
    <t>Transport Bassirou et Mactar/Juriste-Buro-Deef-Buro</t>
  </si>
  <si>
    <t>19/07/SALF14FAH</t>
  </si>
  <si>
    <t>19/07/SALF08F30</t>
  </si>
  <si>
    <t>Transport global E4/Invest,</t>
  </si>
  <si>
    <t>19/07/SALF08FAH</t>
  </si>
  <si>
    <t>Transport global/E6/Invest,</t>
  </si>
  <si>
    <t>19/07/SALF13FAH</t>
  </si>
  <si>
    <t>Transport global E5/investi</t>
  </si>
  <si>
    <t>20/07/SALF02FAH</t>
  </si>
  <si>
    <t>Transport cécile -bureau-bip-bureau-bip-bureau</t>
  </si>
  <si>
    <t>internet juin 2017</t>
  </si>
  <si>
    <t>21/07/SALF06F31</t>
  </si>
  <si>
    <t>21/07/SALF06FAH</t>
  </si>
  <si>
    <t>photocopie noir et blanc+coule+ Reluire et confection documents</t>
  </si>
  <si>
    <t>21/07/SALF14F32</t>
  </si>
  <si>
    <t>Transport Bassirou et Mactar/Juriste-Buro-ucad-parcelle via derkelé</t>
  </si>
  <si>
    <t>21/07/SALF14FAH</t>
  </si>
  <si>
    <t>21/07/SALF08FAH</t>
  </si>
  <si>
    <t>Transport global- E4/invest</t>
  </si>
  <si>
    <t>Achat  Raffraichissements/E6</t>
  </si>
  <si>
    <t>Transport global- E6/invest</t>
  </si>
  <si>
    <t>21/07/SALF13FAH</t>
  </si>
  <si>
    <t>22/07/SALF14FAH</t>
  </si>
  <si>
    <t>22/07/SALF13FAH</t>
  </si>
  <si>
    <t>Bonus Indicateur de piste</t>
  </si>
  <si>
    <t>22/07/SALF13F33</t>
  </si>
  <si>
    <t>Transport/buro-ville-guédiawaye-ville-bureau/E4</t>
  </si>
  <si>
    <t>22/07/SALF08FAH</t>
  </si>
  <si>
    <t>Achat Statuette pour blocage porte bureau/E4</t>
  </si>
  <si>
    <t>22/07/SALF08F34</t>
  </si>
  <si>
    <t>Transport cécile -su-bureau</t>
  </si>
  <si>
    <t>22/07/SALF02FAH</t>
  </si>
  <si>
    <t>Achat Repas + Raffraichissement/E5</t>
  </si>
  <si>
    <t>24/07/SALF14FAH</t>
  </si>
  <si>
    <t>Transport  Mactar/Juriste-P.assainies-RTS-P.Assainie-A/R</t>
  </si>
  <si>
    <t>24/07/SALF16FAH</t>
  </si>
  <si>
    <t>Transport Retour Mactar et Bassirou/Juristes</t>
  </si>
  <si>
    <t>24/07/SALF15FAH</t>
  </si>
  <si>
    <t>24/07/SALF13FAH</t>
  </si>
  <si>
    <t>24/07/SALF06FAH</t>
  </si>
  <si>
    <t>Transport du jour E4/</t>
  </si>
  <si>
    <t>24/07/SALF08FAH</t>
  </si>
  <si>
    <t>Transport Retour Mactar et Bassirou/Juristes-bureau-ministére de l'env-bureau</t>
  </si>
  <si>
    <t>25/07/SALF08FAH</t>
  </si>
  <si>
    <t>Transport Michel/Cécile-Bureau-sgbs-bureau</t>
  </si>
  <si>
    <t>26/07/SALF06FAH</t>
  </si>
  <si>
    <t>Indemnite de stage-Bassirou/Juriste-Juillet 17</t>
  </si>
  <si>
    <t>26/07/SALF15F35</t>
  </si>
  <si>
    <t>bonus proposé/Indemnité de stage-Bassirou</t>
  </si>
  <si>
    <t>26/07/SALF15F36</t>
  </si>
  <si>
    <t>Indemnite de stage-Papa Mactar /Juriste-Juillet 17</t>
  </si>
  <si>
    <t>26/07/SALF16F37</t>
  </si>
  <si>
    <t>bonus proposé/Indemnité de stage-Papa mactar</t>
  </si>
  <si>
    <t>26/07/SALF16F38</t>
  </si>
  <si>
    <t>Indemnite de stage-E5 -Juillet 17</t>
  </si>
  <si>
    <t>26/07/SALF13F39</t>
  </si>
  <si>
    <t>bonus proposé/Indemnité de stage-E5</t>
  </si>
  <si>
    <t>26/07/SALF13F40</t>
  </si>
  <si>
    <t>Indemnite de stage-E6 -Juillet 17</t>
  </si>
  <si>
    <t>26/07/SALF14F41</t>
  </si>
  <si>
    <t>bonus proposé/Indemnité de stage-E6</t>
  </si>
  <si>
    <t>26/07/SALF13F42</t>
  </si>
  <si>
    <t>Prestation E4</t>
  </si>
  <si>
    <t>26/07/SALF08F43</t>
  </si>
  <si>
    <t>Salaire Michel-juillet 17/Cheque</t>
  </si>
  <si>
    <t>26/07/SALF06F44</t>
  </si>
  <si>
    <t>Salaire Michel-juillet 17 complément en Espéce</t>
  </si>
  <si>
    <t>Bonus-Michel</t>
  </si>
  <si>
    <t>26/07/SALF06F45</t>
  </si>
  <si>
    <t>salaire cécile-juillet 2017</t>
  </si>
  <si>
    <t>26/07/SALF02F46</t>
  </si>
  <si>
    <t>Bonus Logement -Cécile</t>
  </si>
  <si>
    <t>26/07/SALF02F47</t>
  </si>
  <si>
    <t>salaire charlotte-juillet 2017</t>
  </si>
  <si>
    <t>26/07/SALF01F48</t>
  </si>
  <si>
    <t>Bonus Logement -Charlotte</t>
  </si>
  <si>
    <t>26/07/SALF01F49</t>
  </si>
  <si>
    <t>Transport Cécile:bureau-ville et ville bureau</t>
  </si>
  <si>
    <t>27/07/SALF02FAH</t>
  </si>
  <si>
    <t>Achat 5 bommes Anti-agression Cécile</t>
  </si>
  <si>
    <t>27/07/SALF02F50</t>
  </si>
  <si>
    <t>Confection 04 clés bureau</t>
  </si>
  <si>
    <t>27/07/SALF02F51</t>
  </si>
  <si>
    <t>Achat divers produits de ménage pour entretien bureau</t>
  </si>
  <si>
    <t>27/07/SALF06F52</t>
  </si>
  <si>
    <t>27/07/SALF08FAH</t>
  </si>
  <si>
    <t>Transport Michel -maison Agence loct° charlotte-Niace-buro change-inspection-bureau</t>
  </si>
  <si>
    <t>28/07/SALF06FAH</t>
  </si>
  <si>
    <t>Prestation femme de ménage juin 17</t>
  </si>
  <si>
    <t>31/07/SALF14F54</t>
  </si>
  <si>
    <t>Seeddo 2iére quinzaine juillet 17</t>
  </si>
  <si>
    <t>31/07/SALF06F55</t>
  </si>
  <si>
    <t>31/07/SALF06F56</t>
  </si>
  <si>
    <t>31/07/SALF06F57</t>
  </si>
  <si>
    <t>Commission mouvement bancaire</t>
  </si>
  <si>
    <t>31/07/SALF06F58</t>
  </si>
  <si>
    <t>Investigation</t>
  </si>
  <si>
    <t>Légal</t>
  </si>
  <si>
    <t xml:space="preserve"> 01/07/2017</t>
  </si>
  <si>
    <t>Solde comptable au 01/07/2017</t>
  </si>
  <si>
    <t>Solde comptable au 31/07/2017</t>
  </si>
  <si>
    <t>paiement caution sde/pour pose compteur eau</t>
  </si>
  <si>
    <t>09/05/SALF06F23bis</t>
  </si>
  <si>
    <t>BONDERMAN 7</t>
  </si>
  <si>
    <t>USWFS EAGLE3</t>
  </si>
  <si>
    <t>C'est ce qui explique cette différence  180 000 Fcfa dans le tableau récapitulatif</t>
  </si>
  <si>
    <t>Rembours Prêts</t>
  </si>
  <si>
    <t xml:space="preserve">Transfert </t>
  </si>
  <si>
    <t>Bank Fees</t>
  </si>
  <si>
    <t>loyer bureau Août 2017</t>
  </si>
  <si>
    <t>prestation mensuelle/location bureau Août 2017</t>
  </si>
  <si>
    <t xml:space="preserve">  </t>
  </si>
  <si>
    <t>Bonus ménage restant du de cécile  :  90 000 f cfa en juillet 17 et doit être soldé dans le rapport de Aôut 17</t>
  </si>
  <si>
    <t>Bonus ménage restant du de Charlotte  :  90 000 f cfa en juillet 17 et doit être soldé dans le rapport de Aôut 17</t>
  </si>
  <si>
    <t>achat GALF</t>
  </si>
  <si>
    <t>PRETS Cécile et Charlotte</t>
  </si>
  <si>
    <t>Total</t>
  </si>
  <si>
    <t>Entiérement remboursé en juillet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</si>
</sst>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5" fillId="0" borderId="1" xfId="1" applyNumberFormat="1" applyFont="1" applyBorder="1"/>
    <xf numFmtId="1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5" fillId="0" borderId="0" xfId="0" applyFont="1"/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165" fontId="6" fillId="5" borderId="1" xfId="3" applyNumberFormat="1" applyFont="1" applyFill="1" applyBorder="1"/>
    <xf numFmtId="165" fontId="6" fillId="0" borderId="1" xfId="3" applyNumberFormat="1" applyFont="1" applyFill="1" applyBorder="1"/>
    <xf numFmtId="14" fontId="5" fillId="6" borderId="1" xfId="4" applyNumberFormat="1" applyFont="1" applyFill="1" applyBorder="1"/>
    <xf numFmtId="164" fontId="5" fillId="6" borderId="1" xfId="4" applyNumberFormat="1" applyFont="1" applyFill="1" applyBorder="1"/>
    <xf numFmtId="165" fontId="5" fillId="6" borderId="1" xfId="3" applyNumberFormat="1" applyFont="1" applyFill="1" applyBorder="1"/>
    <xf numFmtId="165" fontId="6" fillId="6" borderId="1" xfId="3" applyNumberFormat="1" applyFont="1" applyFill="1" applyBorder="1"/>
    <xf numFmtId="14" fontId="5" fillId="7" borderId="0" xfId="4" applyNumberFormat="1" applyFont="1" applyFill="1" applyBorder="1"/>
    <xf numFmtId="165" fontId="5" fillId="7" borderId="0" xfId="3" applyNumberFormat="1" applyFont="1" applyFill="1" applyBorder="1"/>
    <xf numFmtId="43" fontId="5" fillId="7" borderId="0" xfId="3" applyNumberFormat="1" applyFont="1" applyFill="1" applyBorder="1"/>
    <xf numFmtId="43" fontId="5" fillId="3" borderId="1" xfId="3" applyNumberFormat="1" applyFont="1" applyFill="1" applyBorder="1"/>
    <xf numFmtId="165" fontId="8" fillId="7" borderId="0" xfId="3" applyNumberFormat="1" applyFont="1" applyFill="1" applyBorder="1" applyAlignment="1">
      <alignment horizontal="center" vertical="center"/>
    </xf>
    <xf numFmtId="166" fontId="5" fillId="7" borderId="0" xfId="3" applyNumberFormat="1" applyFont="1" applyFill="1" applyBorder="1"/>
    <xf numFmtId="0" fontId="7" fillId="8" borderId="0" xfId="4" applyFont="1" applyFill="1"/>
    <xf numFmtId="43" fontId="6" fillId="0" borderId="0" xfId="3" applyNumberFormat="1" applyFont="1"/>
    <xf numFmtId="167" fontId="7" fillId="0" borderId="2" xfId="4" applyNumberFormat="1" applyFont="1" applyBorder="1"/>
    <xf numFmtId="167" fontId="7" fillId="0" borderId="3" xfId="4" applyNumberFormat="1" applyFont="1" applyBorder="1"/>
    <xf numFmtId="43" fontId="5" fillId="7" borderId="3" xfId="3" applyNumberFormat="1" applyFont="1" applyFill="1" applyBorder="1"/>
    <xf numFmtId="165" fontId="5" fillId="0" borderId="0" xfId="1" applyNumberFormat="1" applyFont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43" fontId="6" fillId="0" borderId="10" xfId="3" applyNumberFormat="1" applyFont="1" applyBorder="1"/>
    <xf numFmtId="43" fontId="5" fillId="7" borderId="11" xfId="3" applyNumberFormat="1" applyFont="1" applyFill="1" applyBorder="1"/>
    <xf numFmtId="14" fontId="5" fillId="7" borderId="4" xfId="4" applyNumberFormat="1" applyFont="1" applyFill="1" applyBorder="1"/>
    <xf numFmtId="14" fontId="5" fillId="7" borderId="12" xfId="4" applyNumberFormat="1" applyFont="1" applyFill="1" applyBorder="1"/>
    <xf numFmtId="165" fontId="5" fillId="7" borderId="12" xfId="3" applyNumberFormat="1" applyFont="1" applyFill="1" applyBorder="1"/>
    <xf numFmtId="43" fontId="5" fillId="7" borderId="12" xfId="3" applyNumberFormat="1" applyFont="1" applyFill="1" applyBorder="1"/>
    <xf numFmtId="43" fontId="5" fillId="7" borderId="5" xfId="3" applyNumberFormat="1" applyFont="1" applyFill="1" applyBorder="1"/>
    <xf numFmtId="14" fontId="5" fillId="7" borderId="6" xfId="4" applyNumberFormat="1" applyFont="1" applyFill="1" applyBorder="1"/>
    <xf numFmtId="165" fontId="5" fillId="7" borderId="7" xfId="3" applyNumberFormat="1" applyFont="1" applyFill="1" applyBorder="1"/>
    <xf numFmtId="14" fontId="5" fillId="7" borderId="8" xfId="4" applyNumberFormat="1" applyFont="1" applyFill="1" applyBorder="1"/>
    <xf numFmtId="165" fontId="5" fillId="7" borderId="13" xfId="3" applyNumberFormat="1" applyFont="1" applyFill="1" applyBorder="1"/>
    <xf numFmtId="166" fontId="5" fillId="7" borderId="13" xfId="3" applyNumberFormat="1" applyFont="1" applyFill="1" applyBorder="1"/>
    <xf numFmtId="165" fontId="5" fillId="7" borderId="9" xfId="3" applyNumberFormat="1" applyFont="1" applyFill="1" applyBorder="1"/>
    <xf numFmtId="43" fontId="8" fillId="7" borderId="12" xfId="3" applyFont="1" applyFill="1" applyBorder="1"/>
    <xf numFmtId="165" fontId="5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wrapText="1"/>
    </xf>
    <xf numFmtId="165" fontId="9" fillId="0" borderId="0" xfId="1" applyNumberFormat="1" applyFont="1"/>
    <xf numFmtId="43" fontId="5" fillId="0" borderId="0" xfId="0" applyNumberFormat="1" applyFont="1"/>
    <xf numFmtId="165" fontId="8" fillId="7" borderId="0" xfId="3" applyNumberFormat="1" applyFont="1" applyFill="1" applyBorder="1"/>
    <xf numFmtId="166" fontId="8" fillId="7" borderId="0" xfId="3" applyNumberFormat="1" applyFont="1" applyFill="1" applyBorder="1"/>
    <xf numFmtId="43" fontId="8" fillId="3" borderId="1" xfId="3" applyNumberFormat="1" applyFont="1" applyFill="1" applyBorder="1"/>
    <xf numFmtId="165" fontId="8" fillId="0" borderId="1" xfId="1" applyNumberFormat="1" applyFont="1" applyBorder="1"/>
    <xf numFmtId="165" fontId="8" fillId="0" borderId="6" xfId="1" applyNumberFormat="1" applyFont="1" applyBorder="1"/>
    <xf numFmtId="165" fontId="8" fillId="0" borderId="7" xfId="1" applyNumberFormat="1" applyFont="1" applyBorder="1"/>
    <xf numFmtId="165" fontId="8" fillId="0" borderId="0" xfId="1" applyNumberFormat="1" applyFont="1"/>
    <xf numFmtId="165" fontId="8" fillId="0" borderId="8" xfId="1" applyNumberFormat="1" applyFont="1" applyBorder="1"/>
    <xf numFmtId="165" fontId="8" fillId="0" borderId="9" xfId="1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0" fontId="0" fillId="9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10" fillId="4" borderId="1" xfId="2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165" fontId="5" fillId="0" borderId="8" xfId="1" applyNumberFormat="1" applyFont="1" applyBorder="1"/>
    <xf numFmtId="165" fontId="5" fillId="0" borderId="9" xfId="1" applyNumberFormat="1" applyFont="1" applyBorder="1"/>
    <xf numFmtId="165" fontId="8" fillId="0" borderId="0" xfId="1" applyNumberFormat="1" applyFont="1" applyBorder="1"/>
    <xf numFmtId="0" fontId="11" fillId="0" borderId="0" xfId="0" applyFont="1" applyFill="1" applyBorder="1" applyAlignment="1">
      <alignment horizontal="right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/>
    <xf numFmtId="2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5" fontId="12" fillId="0" borderId="0" xfId="1" applyNumberFormat="1" applyFont="1" applyFill="1" applyBorder="1" applyAlignment="1"/>
    <xf numFmtId="0" fontId="12" fillId="2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2" fillId="2" borderId="0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6" fillId="5" borderId="1" xfId="3" applyNumberFormat="1" applyFont="1" applyFill="1" applyBorder="1" applyAlignment="1">
      <alignment horizontal="center"/>
    </xf>
    <xf numFmtId="165" fontId="5" fillId="6" borderId="1" xfId="3" applyNumberFormat="1" applyFont="1" applyFill="1" applyBorder="1" applyAlignment="1">
      <alignment horizontal="center"/>
    </xf>
    <xf numFmtId="165" fontId="8" fillId="2" borderId="7" xfId="3" applyNumberFormat="1" applyFont="1" applyFill="1" applyBorder="1"/>
    <xf numFmtId="165" fontId="0" fillId="0" borderId="1" xfId="1" applyNumberFormat="1" applyFont="1" applyBorder="1" applyAlignment="1">
      <alignment horizontal="center"/>
    </xf>
    <xf numFmtId="165" fontId="5" fillId="6" borderId="1" xfId="1" applyNumberFormat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10" fillId="11" borderId="1" xfId="3" applyNumberFormat="1" applyFont="1" applyFill="1" applyBorder="1" applyAlignment="1">
      <alignment horizontal="center"/>
    </xf>
    <xf numFmtId="165" fontId="8" fillId="12" borderId="0" xfId="1" applyNumberFormat="1" applyFont="1" applyFill="1"/>
    <xf numFmtId="0" fontId="5" fillId="10" borderId="0" xfId="0" applyFont="1" applyFill="1" applyAlignment="1">
      <alignment horizont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1248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983.758927199073" createdVersion="4" refreshedVersion="5" minRefreshableVersion="3" recordCount="133">
  <cacheSource type="worksheet">
    <worksheetSource ref="A1:I1048576" sheet="DATAJUILLET17"/>
  </cacheSource>
  <cacheFields count="9">
    <cacheField name="Date" numFmtId="0">
      <sharedItems containsNonDate="0" containsDate="1" containsString="0" containsBlank="1" minDate="2016-07-24T00:00:00" maxDate="2017-08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300" maxValue="800000"/>
    </cacheField>
    <cacheField name="nom" numFmtId="0">
      <sharedItems containsBlank="1" count="22">
        <s v="Michel"/>
        <s v="E5"/>
        <s v="E6"/>
        <s v="Bassirou"/>
        <s v="Papa Maktar"/>
        <s v="Aimé"/>
        <s v="Cécile"/>
        <s v="SGBS"/>
        <s v="E4"/>
        <m/>
        <s v="Charlotte" u="1"/>
        <s v="Lucas" u="1"/>
        <s v="E11" u="1"/>
        <s v="Cecile" u="1"/>
        <s v="E2" u="1"/>
        <s v="seynabou" u="1"/>
        <s v="Alioune" u="1"/>
        <s v="Alain" u="1"/>
        <s v="E3" u="1"/>
        <s v="CBAO" u="1"/>
        <s v="Mody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983.75908773148" createdVersion="5" refreshedVersion="5" minRefreshableVersion="3" recordCount="133">
  <cacheSource type="worksheet">
    <worksheetSource ref="A1:G1048576" sheet="DATAJUILLET17"/>
  </cacheSource>
  <cacheFields count="7">
    <cacheField name="Date" numFmtId="0">
      <sharedItems containsNonDate="0" containsDate="1" containsString="0" containsBlank="1" minDate="2016-07-24T00:00:00" maxDate="2017-08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3">
        <s v="Office Materials"/>
        <s v="Transport"/>
        <s v="Trust building"/>
        <s v="Telephone"/>
        <s v="Rent &amp; Utilities"/>
        <s v="Services"/>
        <s v="Internet"/>
        <s v=" Travel subsistence"/>
        <s v="Equipment"/>
        <s v=" Personnel"/>
        <s v="Team Building"/>
        <s v="téléphone"/>
        <s v="Transfer fees"/>
        <s v="Bonus"/>
        <s v="Personnel"/>
        <s v="Bank Fees"/>
        <m/>
        <s v=" Jail Visits" u="1"/>
        <s v=" Lawyer fees" u="1"/>
        <s v="TravelExpenses" u="1"/>
        <s v="Office Material" u="1"/>
        <s v="Rent &amp; Utilities " u="1"/>
        <s v="Lawyer fees" u="1"/>
        <s v="TravelExpenses " u="1"/>
        <s v=" Trust building" u="1"/>
        <s v="Bank charges" u="1"/>
        <s v=" " u="1"/>
        <s v="Telephon" u="1"/>
        <s v="Travel subsistence" u="1"/>
        <s v="Flight" u="1"/>
        <s v=" Bonus" u="1"/>
        <s v="Transfer fee" u="1"/>
        <s v=" téléphon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2">
        <s v="Office"/>
        <s v="Investigations"/>
        <s v="Legal"/>
        <s v=" Management"/>
        <s v="CCU"/>
        <m/>
        <s v="Operations" u="1"/>
        <s v=" Investigations" u="1"/>
        <s v="Team Building" u="1"/>
        <s v="Media" u="1"/>
        <s v="Management" u="1"/>
        <s v="Bonus" u="1"/>
      </sharedItems>
    </cacheField>
    <cacheField name="spent" numFmtId="0">
      <sharedItems containsString="0" containsBlank="1" containsNumber="1" containsInteger="1" minValue="300" maxValue="800000"/>
    </cacheField>
    <cacheField name="nom" numFmtId="0">
      <sharedItems containsBlank="1"/>
    </cacheField>
    <cacheField name="donor" numFmtId="0">
      <sharedItems containsBlank="1" count="11">
        <s v="AVAAZ"/>
        <s v="USWFS EAGLE3"/>
        <s v="BONDERMAN 7"/>
        <m/>
        <s v="BONDERMAN 5" u="1"/>
        <s v="USFWS EAGLE1" u="1"/>
        <s v="USFWS EAGLE2" u="1"/>
        <s v="USWFS EAGLE 3" u="1"/>
        <s v="BONDERMAN 6" u="1"/>
        <s v="BORNFREE" u="1"/>
        <s v="BONDERMAN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d v="2017-07-03T00:00:00"/>
    <s v="Achat EAU KIRENE POUR LE BUREAU/30 packs de 6 bouteille  "/>
    <s v="Office Materials"/>
    <s v="Office"/>
    <n v="43500"/>
    <x v="0"/>
    <s v="AVAAZ"/>
    <s v="03/07/SALF06F01"/>
    <s v="oui"/>
  </r>
  <r>
    <d v="2017-07-03T00:00:00"/>
    <s v="Transport E5"/>
    <s v="Transport"/>
    <s v="Investigations"/>
    <n v="4000"/>
    <x v="1"/>
    <s v="AVAAZ"/>
    <s v="03/07/SALF13F02"/>
    <s v="oui"/>
  </r>
  <r>
    <d v="2017-07-04T00:00:00"/>
    <s v="Transport Michel -Bureau-sgbs-Bureau"/>
    <s v="Transport"/>
    <s v="Office"/>
    <n v="2000"/>
    <x v="0"/>
    <s v="AVAAZ"/>
    <s v="04/07/SALF06FAH"/>
    <s v="AH"/>
  </r>
  <r>
    <d v="2017-07-04T00:00:00"/>
    <s v="Transport Michel -Bureau-arati-orange-bureau"/>
    <s v="Transport"/>
    <s v="Office"/>
    <n v="5000"/>
    <x v="0"/>
    <s v="AVAAZ"/>
    <s v="04/07/SALF06FAH"/>
    <s v="AH"/>
  </r>
  <r>
    <d v="2017-07-05T00:00:00"/>
    <s v="Transport Michel -sgbs-bureau"/>
    <s v="Transport"/>
    <s v="Office"/>
    <n v="1000"/>
    <x v="0"/>
    <s v="AVAAZ"/>
    <s v="05/07/SALF06FAH"/>
    <s v="AH"/>
  </r>
  <r>
    <d v="2017-07-05T00:00:00"/>
    <s v="Achat Repas  et Raffraichissements/E5"/>
    <s v="Trust building"/>
    <s v="Investigations"/>
    <n v="6000"/>
    <x v="1"/>
    <s v="AVAAZ"/>
    <s v="05/07/SALF13FAH"/>
    <s v="AH"/>
  </r>
  <r>
    <d v="2017-07-05T00:00:00"/>
    <s v="Transport E5"/>
    <s v="Transport"/>
    <s v="Investigations"/>
    <n v="4000"/>
    <x v="1"/>
    <s v="AVAAZ"/>
    <s v="05/07/SALF13FAH"/>
    <s v="AH"/>
  </r>
  <r>
    <d v="2017-07-05T00:00:00"/>
    <s v="seeddo 2iéme quinzaine juin 17"/>
    <s v="Telephone"/>
    <s v="Office"/>
    <n v="80000"/>
    <x v="0"/>
    <s v="AVAAZ"/>
    <s v="05/07/SALF06F03"/>
    <s v="oui"/>
  </r>
  <r>
    <d v="2017-07-05T00:00:00"/>
    <s v="Transport Michel -buro-senelec-sde-bureau"/>
    <s v="Transport"/>
    <s v="Office"/>
    <n v="4000"/>
    <x v="0"/>
    <s v="AVAAZ"/>
    <s v="05/07/SALF06FAH"/>
    <s v="AH"/>
  </r>
  <r>
    <d v="2017-07-06T00:00:00"/>
    <s v="Epicerie Bureau/Pause Café"/>
    <s v="Office Materials"/>
    <s v="Office"/>
    <n v="46900"/>
    <x v="0"/>
    <s v="AVAAZ"/>
    <s v="06/07/SALF06F04"/>
    <s v="oui"/>
  </r>
  <r>
    <d v="2017-07-06T00:00:00"/>
    <s v="Electricité Bureau"/>
    <s v="Rent &amp; Utilities"/>
    <s v="Office"/>
    <n v="4640"/>
    <x v="0"/>
    <s v="AVAAZ"/>
    <s v="06/07/SALF06F05"/>
    <s v="oui"/>
  </r>
  <r>
    <d v="2017-07-06T00:00:00"/>
    <s v="Achat diverses fournitures de bureau"/>
    <s v="Office Materials"/>
    <s v="Office"/>
    <n v="25522"/>
    <x v="0"/>
    <s v="AVAAZ"/>
    <s v="06/07/SALF06F06"/>
    <s v="oui"/>
  </r>
  <r>
    <d v="2017-07-06T00:00:00"/>
    <s v="Achat 02 marqueur noir de bureau"/>
    <s v="Office Materials"/>
    <s v="Office"/>
    <n v="696"/>
    <x v="0"/>
    <s v="AVAAZ"/>
    <s v="06/07/SALF06F07"/>
    <s v="oui"/>
  </r>
  <r>
    <d v="2017-07-06T00:00:00"/>
    <s v="Transport Michel -buro-arati-yasser-bureau"/>
    <s v="Transport"/>
    <s v="Office"/>
    <n v="4000"/>
    <x v="0"/>
    <s v="AVAAZ"/>
    <s v="06/07/SALF06FAH"/>
    <s v="AH"/>
  </r>
  <r>
    <d v="2017-07-06T00:00:00"/>
    <s v="Main d'œuvre Menuisier/pour Réparation Sérure porte"/>
    <s v="Services"/>
    <s v="Office"/>
    <n v="5000"/>
    <x v="0"/>
    <s v="AVAAZ"/>
    <s v="06/07/SALF06F08"/>
    <s v="oui"/>
  </r>
  <r>
    <d v="2017-07-07T00:00:00"/>
    <s v="Achat 10 cartes crédit Orange de 1000 pour stock recharge"/>
    <s v="Telephone"/>
    <s v="Office"/>
    <n v="10000"/>
    <x v="0"/>
    <s v="AVAAZ"/>
    <s v="07/07/SALF06F09"/>
    <s v="oui"/>
  </r>
  <r>
    <d v="2017-07-07T00:00:00"/>
    <s v="Transport E6 -Sangalkam-Dakar-Sangalkam"/>
    <s v="Transport"/>
    <s v="Investigations"/>
    <n v="5000"/>
    <x v="2"/>
    <s v="AVAAZ"/>
    <s v="07/07/SALF13FAH"/>
    <s v="AH"/>
  </r>
  <r>
    <d v="2017-07-07T00:00:00"/>
    <s v="Achat Repas  et Raffraichissements/E5"/>
    <s v="Trust building"/>
    <s v="Investigations"/>
    <n v="5500"/>
    <x v="1"/>
    <s v="AVAAZ"/>
    <s v="07/07/SALF13F10"/>
    <s v="oui"/>
  </r>
  <r>
    <d v="2017-07-07T00:00:00"/>
    <s v="Transport E5"/>
    <s v="Transport"/>
    <s v="Investigations"/>
    <n v="3800"/>
    <x v="1"/>
    <s v="AVAAZ"/>
    <s v="07/07/SALF13FAH"/>
    <s v="AH"/>
  </r>
  <r>
    <d v="2017-07-07T00:00:00"/>
    <s v="Connexion internet E5"/>
    <s v="Internet"/>
    <s v="Investigations"/>
    <n v="1500"/>
    <x v="1"/>
    <s v="AVAAZ"/>
    <s v="07/07/SALF13FAH"/>
    <s v="AH"/>
  </r>
  <r>
    <d v="2017-07-07T00:00:00"/>
    <s v="Achat paquets de Biscuit"/>
    <s v="Trust building"/>
    <s v="Legal"/>
    <n v="1000"/>
    <x v="3"/>
    <s v="AVAAZ"/>
    <s v="07/07/SALF14F11"/>
    <s v="oui"/>
  </r>
  <r>
    <d v="2017-07-07T00:00:00"/>
    <s v="Transport Bassirou/déplacement ville"/>
    <s v="Transport"/>
    <s v="Legal"/>
    <n v="2000"/>
    <x v="3"/>
    <s v="AVAAZ"/>
    <s v="07/07/SALF14FAH"/>
    <s v="AH"/>
  </r>
  <r>
    <d v="2017-07-07T00:00:00"/>
    <s v="Achat paquets de sheeps"/>
    <s v="Trust building"/>
    <s v="Legal"/>
    <n v="2000"/>
    <x v="4"/>
    <s v="AVAAZ"/>
    <s v="07/07/SALF15F12"/>
    <s v="oui"/>
  </r>
  <r>
    <d v="2017-07-07T00:00:00"/>
    <s v="Transport Maktar/déplacement ville"/>
    <s v="Transport"/>
    <s v="Legal"/>
    <n v="3500"/>
    <x v="4"/>
    <s v="AVAAZ"/>
    <s v="07/07/SALF15FAH"/>
    <s v="AH"/>
  </r>
  <r>
    <d v="2017-07-08T00:00:00"/>
    <s v="Photocopie et Impression documents et Reluire /loi faunique"/>
    <s v="Office Materials"/>
    <s v="Office"/>
    <n v="12795"/>
    <x v="3"/>
    <s v="AVAAZ"/>
    <s v="08/07/SALF14F13"/>
    <s v="oui"/>
  </r>
  <r>
    <d v="2017-07-08T00:00:00"/>
    <s v="Transport Bassirou/déplacement ville"/>
    <s v="Transport"/>
    <s v="Legal"/>
    <n v="300"/>
    <x v="3"/>
    <s v="AVAAZ"/>
    <s v="08/07/SALF14FAH"/>
    <s v="AH"/>
  </r>
  <r>
    <d v="2017-07-08T00:00:00"/>
    <s v="Transport Cécile -buro-DEEF-bureau"/>
    <s v="Transport"/>
    <s v=" Management"/>
    <n v="4000"/>
    <x v="0"/>
    <s v="AVAAZ"/>
    <s v="08/07/SALF02FAH"/>
    <s v="AH"/>
  </r>
  <r>
    <d v="2017-07-09T00:00:00"/>
    <s v="Transport Cécile -buro-Aéroport-bureau"/>
    <s v="Transport"/>
    <s v=" Management"/>
    <n v="12000"/>
    <x v="0"/>
    <s v="AVAAZ"/>
    <s v="08/07/SALF02FAH"/>
    <s v="AH"/>
  </r>
  <r>
    <d v="2017-07-10T00:00:00"/>
    <s v="Transport Michel -maison-yasser-bureau"/>
    <s v="Transport"/>
    <s v="Office"/>
    <n v="3500"/>
    <x v="0"/>
    <s v="USWFS EAGLE3"/>
    <s v="10/07/SALF06FAH"/>
    <s v="AH"/>
  </r>
  <r>
    <d v="2017-07-10T00:00:00"/>
    <s v="Transport Michel -semaine de 5 jours"/>
    <s v="Transport"/>
    <s v="Office"/>
    <n v="12000"/>
    <x v="0"/>
    <s v="AVAAZ"/>
    <s v="10/07/SALF06FAH"/>
    <s v="AH"/>
  </r>
  <r>
    <d v="2017-07-10T00:00:00"/>
    <s v="Food Allowance-Aimé"/>
    <s v=" Travel subsistence"/>
    <s v="CCU"/>
    <n v="40000"/>
    <x v="5"/>
    <s v="AVAAZ"/>
    <s v="10/07/SALF06F14"/>
    <s v="oui"/>
  </r>
  <r>
    <d v="2017-07-11T00:00:00"/>
    <s v="Achat  02 paires de chaussures bureau"/>
    <s v="Office Materials"/>
    <s v="Office"/>
    <n v="3000"/>
    <x v="0"/>
    <s v="AVAAZ"/>
    <s v="11/07/SALF06F15 "/>
    <s v="oui"/>
  </r>
  <r>
    <d v="2017-07-11T00:00:00"/>
    <s v="Transport Michel -maison-Ponty-yasser-bureau"/>
    <s v="Transport"/>
    <s v="Office"/>
    <n v="4000"/>
    <x v="0"/>
    <s v="AVAAZ"/>
    <s v="11/07/SALF06FAH"/>
    <s v="AH"/>
  </r>
  <r>
    <d v="2017-07-11T00:00:00"/>
    <s v="Consommation Eau Bureau"/>
    <s v="Rent &amp; Utilities"/>
    <s v="Office"/>
    <n v="10000"/>
    <x v="0"/>
    <s v="AVAAZ"/>
    <s v="11/07/SALF06F16"/>
    <s v="oui"/>
  </r>
  <r>
    <d v="2017-07-12T00:00:00"/>
    <s v="Transport Mohamed Diédhiou-Juriste/prestataire"/>
    <s v="Transport"/>
    <s v="Office"/>
    <n v="10000"/>
    <x v="6"/>
    <s v="AVAAZ"/>
    <s v="12/07/SALF02FAH"/>
    <s v="AH"/>
  </r>
  <r>
    <d v="2017-07-12T00:00:00"/>
    <s v="Transport Michel -maison-caisse sécurité-ipres-inspection du w-bureau"/>
    <s v="Transport"/>
    <s v="Office"/>
    <n v="6000"/>
    <x v="0"/>
    <s v="AVAAZ"/>
    <s v="12/07/SALF06FAH"/>
    <s v="AH"/>
  </r>
  <r>
    <d v="2017-07-12T00:00:00"/>
    <s v="Aly Jabér -Vente caméra/bureau +installation+Main doeuvre"/>
    <s v="Equipment"/>
    <s v="Office"/>
    <n v="250000"/>
    <x v="6"/>
    <s v="AVAAZ"/>
    <s v="12/07/SALF02f17"/>
    <s v="oui"/>
  </r>
  <r>
    <d v="2017-07-12T00:00:00"/>
    <s v="Achat 01 carnet de recu/bureau"/>
    <s v="Office Materials"/>
    <s v="Office"/>
    <n v="2200"/>
    <x v="0"/>
    <s v="AVAAZ"/>
    <s v="12/07/SALF06F18"/>
    <s v="oui"/>
  </r>
  <r>
    <d v="2017-07-12T00:00:00"/>
    <s v="Règlement Ipres 2iéme trimestre 2017"/>
    <s v=" Personnel"/>
    <s v="Office"/>
    <n v="406933"/>
    <x v="7"/>
    <s v="AVAAZ"/>
    <s v="12/07/SALF06F19 "/>
    <s v="oui"/>
  </r>
  <r>
    <d v="2017-07-12T00:00:00"/>
    <s v="Règlement Caisse de Sécurité Sociale 2iéme trimestre 2017"/>
    <s v=" Personnel"/>
    <s v="Office"/>
    <n v="37800"/>
    <x v="7"/>
    <s v="AVAAZ"/>
    <s v="12/07/SALF06F20"/>
    <s v="oui"/>
  </r>
  <r>
    <d v="2017-07-13T00:00:00"/>
    <s v="Transport Michel -maison-sde-Arati-sgbs-bureau"/>
    <s v="Transport"/>
    <s v="Office"/>
    <n v="6000"/>
    <x v="0"/>
    <s v="AVAAZ"/>
    <s v="13/07/SALF06FAH"/>
    <s v="AH"/>
  </r>
  <r>
    <d v="2017-07-13T00:00:00"/>
    <s v="Transport cécile -bureau-sde-dEEF-bureau"/>
    <s v="Transport"/>
    <s v="Office"/>
    <n v="4000"/>
    <x v="6"/>
    <s v="AVAAZ"/>
    <s v="13/07/SALF02FAH"/>
    <s v="AH"/>
  </r>
  <r>
    <d v="2017-07-13T00:00:00"/>
    <s v="Achat Repas  et Raffraichissements/E5"/>
    <s v="Trust building"/>
    <s v="Investigations"/>
    <n v="5400"/>
    <x v="1"/>
    <s v="AVAAZ"/>
    <s v="13/07/SALF13F21"/>
    <s v="oui"/>
  </r>
  <r>
    <d v="2017-07-13T00:00:00"/>
    <s v="Transport E5"/>
    <s v="Transport"/>
    <s v="Investigations"/>
    <n v="4000"/>
    <x v="1"/>
    <s v="AVAAZ"/>
    <s v="13/07/SALF13FAH"/>
    <s v="AH"/>
  </r>
  <r>
    <d v="2017-07-13T00:00:00"/>
    <s v="Transport Michel -bureau-sgbs-sde-maison"/>
    <s v="Transport"/>
    <s v="Office"/>
    <n v="3000"/>
    <x v="0"/>
    <s v="AVAAZ"/>
    <s v="13/07/SALF06FAH"/>
    <s v="AH"/>
  </r>
  <r>
    <d v="2017-07-13T00:00:00"/>
    <s v="Achat Repas  et Raffraichissements/E6"/>
    <s v="Trust building"/>
    <s v="Investigations"/>
    <n v="5000"/>
    <x v="2"/>
    <s v="AVAAZ"/>
    <s v="13/07/SALF14F22"/>
    <s v="oui"/>
  </r>
  <r>
    <d v="2017-07-13T00:00:00"/>
    <s v="Transport E6 -Sangalkam-Dakar-Sangalkam"/>
    <s v="Transport"/>
    <s v="Investigations"/>
    <n v="4000"/>
    <x v="2"/>
    <s v="AVAAZ"/>
    <s v="13/07/SALF14FAH"/>
    <s v="AH"/>
  </r>
  <r>
    <d v="2017-07-14T00:00:00"/>
    <s v="Transport Michel -sde-arati-yasser-bureau"/>
    <s v="Transport"/>
    <s v="Office"/>
    <n v="3500"/>
    <x v="0"/>
    <s v="AVAAZ"/>
    <s v="14/07/SALF06FAH"/>
    <s v="AH"/>
  </r>
  <r>
    <d v="2017-07-14T00:00:00"/>
    <s v="Achat Fourniture de bureau/pour cécile"/>
    <s v="Office Materials"/>
    <s v=" Management"/>
    <n v="17000"/>
    <x v="0"/>
    <s v="AVAAZ"/>
    <s v="14/07/SALF06F23"/>
    <s v="oui"/>
  </r>
  <r>
    <d v="2017-07-14T00:00:00"/>
    <s v="paiement caution sde/pour pose compteur eau"/>
    <s v="Rent &amp; Utilities"/>
    <s v="Office"/>
    <n v="47918"/>
    <x v="7"/>
    <s v="AVAAZ"/>
    <s v="09/05/SALF06F23bis"/>
    <s v="oui"/>
  </r>
  <r>
    <d v="2017-07-15T00:00:00"/>
    <s v="transport bureau-ville-bureau"/>
    <s v="Transport"/>
    <s v="Legal"/>
    <n v="5000"/>
    <x v="4"/>
    <s v="AVAAZ"/>
    <s v="15/07/SALF16FAH"/>
    <s v="AH"/>
  </r>
  <r>
    <d v="2017-07-15T00:00:00"/>
    <s v="Achat Repas  et Raffraichissements"/>
    <s v="Team Building"/>
    <s v="Office"/>
    <n v="7100"/>
    <x v="6"/>
    <s v="AVAAZ"/>
    <s v="15/07/SALF06F24"/>
    <s v="oui"/>
  </r>
  <r>
    <d v="2017-07-15T00:00:00"/>
    <s v="TransportAimé-aéroport"/>
    <s v="Transport"/>
    <s v="Office"/>
    <n v="15000"/>
    <x v="6"/>
    <s v="AVAAZ"/>
    <s v="15/07/SALF06FAH"/>
    <s v="AH"/>
  </r>
  <r>
    <d v="2017-07-15T00:00:00"/>
    <s v="Transport Bassirou/Bureau- ville-bureau/juriste"/>
    <s v="Transport"/>
    <s v="Legal"/>
    <n v="5000"/>
    <x v="0"/>
    <s v="AVAAZ"/>
    <s v="15/07/SALF06FAH"/>
    <s v="AH"/>
  </r>
  <r>
    <d v="2017-07-15T00:00:00"/>
    <s v="Achat Carte Orange/Aimé"/>
    <s v="téléphone"/>
    <s v="Office"/>
    <n v="5000"/>
    <x v="6"/>
    <s v="AVAAZ"/>
    <s v="15/07/SALF06F25"/>
    <s v="oui"/>
  </r>
  <r>
    <d v="2017-07-17T00:00:00"/>
    <s v="Frais de transfert wari/envoie E6"/>
    <s v="Transfer fees"/>
    <s v="Office"/>
    <n v="700"/>
    <x v="3"/>
    <s v="AVAAZ"/>
    <s v="17/07/SALF15F25bis"/>
    <s v="oui"/>
  </r>
  <r>
    <d v="2017-07-17T00:00:00"/>
    <s v="Transport Michel -maison-YAsser-bureau/Courses en ville"/>
    <s v="Transport"/>
    <s v="Office"/>
    <n v="3000"/>
    <x v="0"/>
    <s v="AVAAZ"/>
    <s v="17/07/SALF06FAH"/>
    <s v="AH"/>
  </r>
  <r>
    <d v="2017-07-17T00:00:00"/>
    <s v="Transport Michel -semaine de 5 jours"/>
    <s v="Transport"/>
    <s v="Office"/>
    <n v="12500"/>
    <x v="0"/>
    <s v="AVAAZ"/>
    <s v="17/07/SALF06FAH"/>
    <s v="AH"/>
  </r>
  <r>
    <d v="2017-07-17T00:00:00"/>
    <s v="Transport E4"/>
    <s v="Transport"/>
    <s v="Investigations"/>
    <n v="4000"/>
    <x v="8"/>
    <s v="AVAAZ"/>
    <s v="17/07/SALF08FAH"/>
    <s v="AH"/>
  </r>
  <r>
    <d v="2017-07-17T00:00:00"/>
    <s v="Achat  Raffraichissements/E5"/>
    <s v="Trust building"/>
    <s v="Investigations"/>
    <n v="500"/>
    <x v="1"/>
    <s v="AVAAZ"/>
    <s v="17/07/SALF13FAH"/>
    <s v="AH"/>
  </r>
  <r>
    <d v="2017-07-17T00:00:00"/>
    <s v="Transport E5"/>
    <s v="Transport"/>
    <s v="Investigations"/>
    <n v="6000"/>
    <x v="1"/>
    <s v="AVAAZ"/>
    <s v="17/07/SALF13FAH"/>
    <s v="AH"/>
  </r>
  <r>
    <d v="2017-07-17T00:00:00"/>
    <s v="Achat  Raffraichissements/E4"/>
    <s v="Trust building"/>
    <s v="Investigations"/>
    <n v="2500"/>
    <x v="8"/>
    <s v="AVAAZ"/>
    <s v="17/07/SALF08F26"/>
    <s v="AH"/>
  </r>
  <r>
    <d v="2017-07-17T00:00:00"/>
    <s v="Transport E4"/>
    <s v="Transport"/>
    <s v="Investigations"/>
    <n v="7000"/>
    <x v="8"/>
    <s v="AVAAZ"/>
    <s v="17/07/SALF08FAH"/>
    <s v="AH"/>
  </r>
  <r>
    <d v="2017-07-18T00:00:00"/>
    <s v="Seeddo 1iére quinzaine juillet 17"/>
    <s v="téléphone"/>
    <s v="Office"/>
    <n v="60000"/>
    <x v="0"/>
    <s v="AVAAZ"/>
    <s v="18/07/SALF06F27"/>
    <s v="oui"/>
  </r>
  <r>
    <d v="2017-07-18T00:00:00"/>
    <s v="Transport GlobalBassirou et Mactar/Juriste-Buro-UCAD-Buro-Parcelle Assainies"/>
    <s v="Transport"/>
    <s v="Legal"/>
    <n v="4300"/>
    <x v="3"/>
    <s v="AVAAZ"/>
    <s v="18/07/SALF14FAH"/>
    <s v="AH"/>
  </r>
  <r>
    <d v="2017-07-19T00:00:00"/>
    <s v="Achat Fourniture de bureau patafixe feuilles A4 photos"/>
    <s v="Office Materials"/>
    <s v=" Management"/>
    <n v="48852"/>
    <x v="0"/>
    <s v="AVAAZ"/>
    <s v="19/07/SALF06F28"/>
    <s v="oui"/>
  </r>
  <r>
    <d v="2017-07-19T00:00:00"/>
    <s v="Transport Michel -maison-orange-YAsser-inspection-bureau/Courses en ville"/>
    <s v="Transport"/>
    <s v="Office"/>
    <n v="3500"/>
    <x v="0"/>
    <s v="AVAAZ"/>
    <s v="19/07/SALF06FAH"/>
    <s v="AH"/>
  </r>
  <r>
    <d v="2017-07-19T00:00:00"/>
    <s v="Confection documents+ cartes visites-photocpies couleur-Reluire-pages de garde"/>
    <s v="Office Materials"/>
    <s v="Office"/>
    <n v="19960"/>
    <x v="3"/>
    <s v="AVAAZ"/>
    <s v="19/07/SALF14F29"/>
    <s v="oui"/>
  </r>
  <r>
    <d v="2017-07-19T00:00:00"/>
    <s v="Transport Bassirou et Mactar/Juriste-Buro-Deef-Buro"/>
    <s v="Transport"/>
    <s v="Legal"/>
    <n v="2000"/>
    <x v="3"/>
    <s v="AVAAZ"/>
    <s v="19/07/SALF14FAH"/>
    <s v="AH"/>
  </r>
  <r>
    <d v="2017-07-19T00:00:00"/>
    <s v="Achat  Raffraichissements/E4"/>
    <s v="Trust building"/>
    <s v="Investigations"/>
    <n v="2000"/>
    <x v="8"/>
    <s v="AVAAZ"/>
    <s v="19/07/SALF08F30"/>
    <s v="oui"/>
  </r>
  <r>
    <d v="2017-07-19T00:00:00"/>
    <s v="Transport global E4/Invest,"/>
    <s v="Transport"/>
    <s v="Investigations"/>
    <n v="7000"/>
    <x v="8"/>
    <s v="AVAAZ"/>
    <s v="19/07/SALF08FAH"/>
    <s v="AH"/>
  </r>
  <r>
    <d v="2017-07-19T00:00:00"/>
    <s v="Transport global/E6/Invest,"/>
    <s v="Transport"/>
    <s v="Investigations"/>
    <n v="5000"/>
    <x v="2"/>
    <s v="AVAAZ"/>
    <s v="19/07/SALF13FAH"/>
    <s v="AH"/>
  </r>
  <r>
    <d v="2017-07-19T00:00:00"/>
    <s v="Achat  Raffraichissements/E5"/>
    <s v="Trust building"/>
    <s v="Investigations"/>
    <n v="800"/>
    <x v="1"/>
    <s v="AVAAZ"/>
    <s v="19/07/SALF13FAH"/>
    <s v="AH"/>
  </r>
  <r>
    <d v="2017-07-19T00:00:00"/>
    <s v="Transport global E5/investi"/>
    <s v="Transport"/>
    <s v="Investigations"/>
    <n v="6000"/>
    <x v="1"/>
    <s v="AVAAZ"/>
    <s v="19/07/SALF13FAH"/>
    <s v="AH"/>
  </r>
  <r>
    <d v="2017-07-20T00:00:00"/>
    <s v="Transport cécile -bureau-sde-dEEF-bureau"/>
    <s v="Transport"/>
    <s v="Office"/>
    <n v="3000"/>
    <x v="6"/>
    <s v="USWFS EAGLE3"/>
    <s v="20/07/SALF02FAH"/>
    <s v="AH"/>
  </r>
  <r>
    <d v="2017-07-20T00:00:00"/>
    <s v="Transport cécile -bureau-bip-bureau-bip-bureau"/>
    <s v="Transport"/>
    <s v="Office"/>
    <n v="5000"/>
    <x v="6"/>
    <s v="USWFS EAGLE3"/>
    <s v="20/07/SALF02FAH"/>
    <s v="AH"/>
  </r>
  <r>
    <d v="2017-07-21T00:00:00"/>
    <s v="internet juin 2017"/>
    <s v="Internet"/>
    <s v="Office"/>
    <n v="64200"/>
    <x v="0"/>
    <s v="AVAAZ"/>
    <s v="21/07/SALF06F31"/>
    <s v="oui"/>
  </r>
  <r>
    <d v="2017-07-21T00:00:00"/>
    <s v="Transport Michel -maison-orange-YAsser-inspection-bureau/Courses en ville"/>
    <s v="Transport"/>
    <s v="Office"/>
    <n v="3500"/>
    <x v="0"/>
    <s v="USWFS EAGLE3"/>
    <s v="21/07/SALF06FAH"/>
    <s v="AH"/>
  </r>
  <r>
    <d v="2017-07-21T00:00:00"/>
    <s v="photocopie noir et blanc+coule+ Reluire et confection documents"/>
    <s v="Office Materials"/>
    <s v="Office"/>
    <n v="106500"/>
    <x v="3"/>
    <s v="AVAAZ"/>
    <s v="21/07/SALF14F32"/>
    <s v="oui"/>
  </r>
  <r>
    <d v="2017-07-21T00:00:00"/>
    <s v="Transport Bassirou et Mactar/Juriste-Buro-ucad-parcelle via derkelé"/>
    <s v="Transport"/>
    <s v="Legal"/>
    <n v="4000"/>
    <x v="3"/>
    <s v="USWFS EAGLE3"/>
    <s v="21/07/SALF14FAH"/>
    <s v="AH"/>
  </r>
  <r>
    <d v="2017-07-21T00:00:00"/>
    <s v="Achat  Raffraichissements/E4"/>
    <s v="Trust building"/>
    <s v="Investigations"/>
    <n v="2500"/>
    <x v="8"/>
    <s v="AVAAZ"/>
    <s v="21/07/SALF08FAH"/>
    <s v="AH"/>
  </r>
  <r>
    <d v="2017-07-21T00:00:00"/>
    <s v="Transport global- E4/invest"/>
    <s v="Transport"/>
    <s v="Investigations"/>
    <n v="7200"/>
    <x v="8"/>
    <s v="AVAAZ"/>
    <s v="21/07/SALF08FAH"/>
    <s v="AH"/>
  </r>
  <r>
    <d v="2017-07-21T00:00:00"/>
    <s v="Achat  Raffraichissements/E6"/>
    <s v="Trust building"/>
    <s v="Investigations"/>
    <n v="1000"/>
    <x v="2"/>
    <s v="AVAAZ"/>
    <s v="21/07/SALF14FAH"/>
    <s v="AH"/>
  </r>
  <r>
    <d v="2017-07-21T00:00:00"/>
    <s v="Transport global- E6/invest"/>
    <s v="Transport"/>
    <s v="Investigations"/>
    <n v="7700"/>
    <x v="2"/>
    <s v="AVAAZ"/>
    <s v="21/07/SALF14FAH"/>
    <s v="AH"/>
  </r>
  <r>
    <d v="2017-07-21T00:00:00"/>
    <s v="Achat  Raffraichissements/E5"/>
    <s v="Trust building"/>
    <s v="Investigations"/>
    <n v="1500"/>
    <x v="1"/>
    <s v="AVAAZ"/>
    <s v="21/07/SALF13FAH"/>
    <s v="AH"/>
  </r>
  <r>
    <d v="2017-07-21T00:00:00"/>
    <s v="Transport global E5/investi"/>
    <s v="Transport"/>
    <s v="Investigations"/>
    <n v="8500"/>
    <x v="1"/>
    <s v="AVAAZ"/>
    <s v="21/07/SALF13FAH"/>
    <s v="AH"/>
  </r>
  <r>
    <d v="2017-07-22T00:00:00"/>
    <s v="Achat  Raffraichissements/E6"/>
    <s v="Trust building"/>
    <s v="Investigations"/>
    <n v="2000"/>
    <x v="2"/>
    <s v="AVAAZ"/>
    <s v="22/07/SALF14FAH"/>
    <s v="AH"/>
  </r>
  <r>
    <d v="2017-07-22T00:00:00"/>
    <s v="Transport global- E6/invest"/>
    <s v="Transport"/>
    <s v="Investigations"/>
    <n v="4400"/>
    <x v="2"/>
    <s v="AVAAZ"/>
    <s v="22/07/SALF14FAH"/>
    <s v="AH"/>
  </r>
  <r>
    <d v="2017-07-22T00:00:00"/>
    <s v="Achat  Raffraichissements/E5"/>
    <s v="Trust building"/>
    <s v="Investigations"/>
    <n v="2500"/>
    <x v="1"/>
    <s v="AVAAZ"/>
    <s v="22/07/SALF13FAH"/>
    <s v="AH"/>
  </r>
  <r>
    <d v="2017-07-22T00:00:00"/>
    <s v="Transport global E5/investi"/>
    <s v="Transport"/>
    <s v="Investigations"/>
    <n v="7500"/>
    <x v="1"/>
    <s v="AVAAZ"/>
    <s v="22/07/SALF13FAH"/>
    <s v="AH"/>
  </r>
  <r>
    <d v="2017-07-22T00:00:00"/>
    <s v="Bonus Indicateur de piste"/>
    <s v="Bonus"/>
    <s v="Investigations"/>
    <n v="30000"/>
    <x v="1"/>
    <s v="AVAAZ"/>
    <s v="22/07/SALF13F33"/>
    <s v="oui"/>
  </r>
  <r>
    <d v="2017-07-22T00:00:00"/>
    <s v="Transport/buro-ville-guédiawaye-ville-bureau/E4"/>
    <s v="Transport"/>
    <s v="Investigations"/>
    <n v="15000"/>
    <x v="8"/>
    <s v="AVAAZ"/>
    <s v="22/07/SALF08FAH"/>
    <s v="AH"/>
  </r>
  <r>
    <d v="2017-07-22T00:00:00"/>
    <s v="Achat Statuette pour blocage porte bureau/E4"/>
    <s v="Trust building"/>
    <s v="Investigations"/>
    <n v="15000"/>
    <x v="8"/>
    <s v="AVAAZ"/>
    <s v="22/07/SALF08F34"/>
    <s v="oui"/>
  </r>
  <r>
    <d v="2017-07-22T00:00:00"/>
    <s v="Transport cécile -su-bureau"/>
    <s v="Transport"/>
    <s v="Office"/>
    <n v="5000"/>
    <x v="6"/>
    <s v="USWFS EAGLE3"/>
    <s v="22/07/SALF02FAH"/>
    <s v="AH"/>
  </r>
  <r>
    <d v="2017-07-22T00:00:00"/>
    <s v="Achat Repas + Raffraichissement/E5"/>
    <s v="Trust building"/>
    <s v="Investigations"/>
    <n v="2500"/>
    <x v="1"/>
    <s v="AVAAZ"/>
    <s v="22/07/SALF08FAH"/>
    <s v="AH"/>
  </r>
  <r>
    <d v="2017-07-24T00:00:00"/>
    <s v="Transport global- E6/invest"/>
    <s v="Transport"/>
    <s v="Investigations"/>
    <n v="5000"/>
    <x v="2"/>
    <s v="AVAAZ"/>
    <s v="24/07/SALF14FAH"/>
    <s v="AH"/>
  </r>
  <r>
    <d v="2017-07-24T00:00:00"/>
    <s v="Transport  Mactar/Juriste-P.assainies-RTS-P.Assainie-A/R"/>
    <s v="Transport"/>
    <s v="Legal"/>
    <n v="3500"/>
    <x v="4"/>
    <s v="USWFS EAGLE3"/>
    <s v="24/07/SALF16FAH"/>
    <s v="AH"/>
  </r>
  <r>
    <d v="2017-07-24T00:00:00"/>
    <s v="Transport Retour Mactar et Bassirou/Juristes"/>
    <s v="Transport"/>
    <s v="Legal"/>
    <n v="4000"/>
    <x v="3"/>
    <s v="USWFS EAGLE3"/>
    <s v="24/07/SALF15FAH"/>
    <s v="AH"/>
  </r>
  <r>
    <d v="2017-07-24T00:00:00"/>
    <s v="Achat  Raffraichissements/E5"/>
    <s v="Trust building"/>
    <s v="Investigations"/>
    <n v="7500"/>
    <x v="1"/>
    <s v="AVAAZ"/>
    <s v="24/07/SALF13FAH"/>
    <s v="AH"/>
  </r>
  <r>
    <d v="2017-07-24T00:00:00"/>
    <s v="Transport global E5/investi"/>
    <s v="Transport"/>
    <s v="Investigations"/>
    <n v="2500"/>
    <x v="1"/>
    <s v="AVAAZ"/>
    <s v="24/07/SALF13FAH"/>
    <s v="AH"/>
  </r>
  <r>
    <d v="2017-07-24T00:00:00"/>
    <s v="Transport Michel -semaine de 5 jours"/>
    <s v="Transport"/>
    <s v="Office"/>
    <n v="12500"/>
    <x v="0"/>
    <s v="USWFS EAGLE3"/>
    <s v="24/07/SALF06FAH"/>
    <s v="AH"/>
  </r>
  <r>
    <d v="2016-07-24T00:00:00"/>
    <s v="Transport du jour E4/"/>
    <s v="Transport"/>
    <s v="Investigations"/>
    <n v="2000"/>
    <x v="8"/>
    <s v="AVAAZ"/>
    <s v="24/07/SALF08FAH"/>
    <s v="AH"/>
  </r>
  <r>
    <d v="2017-07-24T00:00:00"/>
    <s v="Transport Retour Mactar et Bassirou/Juristes-bureau-ministére de l'env-bureau"/>
    <s v="Transport"/>
    <s v="Legal"/>
    <n v="3000"/>
    <x v="3"/>
    <s v="USWFS EAGLE3"/>
    <s v="24/07/SALF15FAH"/>
    <s v="AH"/>
  </r>
  <r>
    <d v="2017-07-25T00:00:00"/>
    <s v="Transport du jour E4/"/>
    <s v="Transport"/>
    <s v="Investigations"/>
    <n v="2000"/>
    <x v="8"/>
    <s v="AVAAZ"/>
    <s v="25/07/SALF08FAH"/>
    <s v="AH"/>
  </r>
  <r>
    <d v="2017-07-26T00:00:00"/>
    <s v="Transport Michel/Cécile-Bureau-sgbs-bureau"/>
    <s v="Transport"/>
    <s v="Office"/>
    <n v="3000"/>
    <x v="0"/>
    <s v="AVAAZ"/>
    <s v="26/07/SALF06FAH"/>
    <s v="AH"/>
  </r>
  <r>
    <d v="2017-07-26T00:00:00"/>
    <s v="Indemnite de stage-Bassirou/Juriste-Juillet 17"/>
    <s v="Personnel"/>
    <s v="Legal"/>
    <n v="92893"/>
    <x v="7"/>
    <s v="AVAAZ"/>
    <s v="26/07/SALF15F35"/>
    <s v="oui"/>
  </r>
  <r>
    <d v="2017-07-26T00:00:00"/>
    <s v="bonus proposé/Indemnité de stage-Bassirou"/>
    <s v="Bonus"/>
    <s v="Legal"/>
    <n v="7100"/>
    <x v="3"/>
    <s v="AVAAZ"/>
    <s v="26/07/SALF15F36"/>
    <s v="oui"/>
  </r>
  <r>
    <d v="2017-07-26T00:00:00"/>
    <s v="Indemnite de stage-Papa Mactar /Juriste-Juillet 17"/>
    <s v="Personnel"/>
    <s v="Legal"/>
    <n v="92893"/>
    <x v="7"/>
    <s v="AVAAZ"/>
    <s v="26/07/SALF16F37"/>
    <s v="oui"/>
  </r>
  <r>
    <d v="2017-07-26T00:00:00"/>
    <s v="bonus proposé/Indemnité de stage-Papa mactar"/>
    <s v="Bonus"/>
    <s v="Legal"/>
    <n v="7100"/>
    <x v="4"/>
    <s v="AVAAZ"/>
    <s v="26/07/SALF16F38"/>
    <s v="oui"/>
  </r>
  <r>
    <d v="2017-07-26T00:00:00"/>
    <s v="Indemnite de stage-E5 -Juillet 17"/>
    <s v="Personnel"/>
    <s v="Investigations"/>
    <n v="82803"/>
    <x v="7"/>
    <s v="AVAAZ"/>
    <s v="26/07/SALF13F39"/>
    <s v="oui"/>
  </r>
  <r>
    <d v="2017-07-26T00:00:00"/>
    <s v="bonus proposé/Indemnité de stage-E5"/>
    <s v="Bonus"/>
    <s v="Investigations"/>
    <n v="7290"/>
    <x v="1"/>
    <s v="AVAAZ"/>
    <s v="26/07/SALF13F40"/>
    <s v="oui"/>
  </r>
  <r>
    <d v="2017-07-26T00:00:00"/>
    <s v="Indemnite de stage-E6 -Juillet 17"/>
    <s v="Personnel"/>
    <s v="Investigations"/>
    <n v="72803"/>
    <x v="7"/>
    <s v="AVAAZ"/>
    <s v="26/07/SALF14F41"/>
    <s v="oui"/>
  </r>
  <r>
    <d v="2017-07-26T00:00:00"/>
    <s v="bonus proposé/Indemnité de stage-E6"/>
    <s v="Bonus"/>
    <s v="Investigations"/>
    <n v="7290"/>
    <x v="2"/>
    <s v="AVAAZ"/>
    <s v="26/07/SALF13F42"/>
    <s v="oui"/>
  </r>
  <r>
    <d v="2017-07-26T00:00:00"/>
    <s v="Prestation E4"/>
    <s v="Services"/>
    <s v="Investigations"/>
    <n v="43575"/>
    <x v="7"/>
    <s v="AVAAZ"/>
    <s v="26/07/SALF08F43"/>
    <s v="oui"/>
  </r>
  <r>
    <d v="2017-07-26T00:00:00"/>
    <s v="Salaire Michel-juillet 17/Cheque"/>
    <s v="Personnel"/>
    <s v="Office"/>
    <n v="200000"/>
    <x v="7"/>
    <s v="AVAAZ"/>
    <s v="26/07/SALF06F44"/>
    <s v="oui"/>
  </r>
  <r>
    <d v="2017-07-26T00:00:00"/>
    <s v="Salaire Michel-juillet 17 complément en Espéce"/>
    <s v="Personnel"/>
    <s v="Office"/>
    <n v="80000"/>
    <x v="0"/>
    <s v="USWFS EAGLE3"/>
    <s v="26/07/SALF06F44"/>
    <s v="oui"/>
  </r>
  <r>
    <d v="2017-07-26T00:00:00"/>
    <s v="Bonus-Michel"/>
    <s v="Bonus"/>
    <s v="Office"/>
    <n v="20000"/>
    <x v="0"/>
    <s v="AVAAZ"/>
    <s v="26/07/SALF06F45"/>
    <s v="oui"/>
  </r>
  <r>
    <d v="2017-07-26T00:00:00"/>
    <s v="salaire cécile-juillet 2017"/>
    <s v="Personnel"/>
    <s v=" Management"/>
    <n v="700000"/>
    <x v="6"/>
    <s v="AVAAZ"/>
    <s v="26/07/SALF02F46"/>
    <s v="oui"/>
  </r>
  <r>
    <d v="2017-07-26T00:00:00"/>
    <s v="Bonus Logement -Cécile"/>
    <s v="Bonus"/>
    <s v=" Management"/>
    <n v="500000"/>
    <x v="6"/>
    <s v="AVAAZ"/>
    <s v="26/07/SALF02F47"/>
    <s v="oui"/>
  </r>
  <r>
    <d v="2017-07-26T00:00:00"/>
    <s v="salaire charlotte-juillet 2017"/>
    <s v="Personnel"/>
    <s v=" Management"/>
    <n v="800000"/>
    <x v="7"/>
    <s v="AVAAZ"/>
    <s v="26/07/SALF01F48"/>
    <s v="oui"/>
  </r>
  <r>
    <d v="2017-07-26T00:00:00"/>
    <s v="Bonus Logement -Charlotte"/>
    <s v="Bonus"/>
    <s v=" Management"/>
    <n v="225125"/>
    <x v="7"/>
    <s v="AVAAZ"/>
    <s v="26/07/SALF01F49"/>
    <s v="oui"/>
  </r>
  <r>
    <d v="2017-07-27T00:00:00"/>
    <s v="Transport Cécile:bureau-ville et ville bureau"/>
    <s v="Personnel"/>
    <s v=" Management"/>
    <n v="10000"/>
    <x v="6"/>
    <s v="USWFS EAGLE3"/>
    <s v="27/07/SALF02FAH"/>
    <s v="AH"/>
  </r>
  <r>
    <d v="2017-07-27T00:00:00"/>
    <s v="Achat 5 bommes Anti-agression Cécile"/>
    <s v="Equipment"/>
    <s v="Investigations"/>
    <n v="50000"/>
    <x v="6"/>
    <s v="AVAAZ"/>
    <s v="27/07/SALF02F50"/>
    <s v="oui"/>
  </r>
  <r>
    <d v="2017-07-27T00:00:00"/>
    <s v="Confection 04 clés bureau"/>
    <s v="Office Materials"/>
    <s v="Office"/>
    <n v="20000"/>
    <x v="6"/>
    <s v="USWFS EAGLE3"/>
    <s v="27/07/SALF02F51"/>
    <s v="oui"/>
  </r>
  <r>
    <d v="2017-07-27T00:00:00"/>
    <s v="Achat divers produits de ménage pour entretien bureau"/>
    <s v="Office Materials"/>
    <s v="Office"/>
    <n v="15150"/>
    <x v="0"/>
    <s v="USWFS EAGLE3"/>
    <s v="27/07/SALF06F52"/>
    <s v="oui"/>
  </r>
  <r>
    <d v="2017-07-27T00:00:00"/>
    <s v="Transport du jour E4/"/>
    <s v="Transport"/>
    <s v="Investigations"/>
    <n v="2000"/>
    <x v="8"/>
    <s v="USWFS EAGLE3"/>
    <s v="27/07/SALF08FAH"/>
    <s v="AH"/>
  </r>
  <r>
    <d v="2017-07-28T00:00:00"/>
    <s v="Transport Michel -maison Agence loct° charlotte-Niace-buro change-inspection-bureau"/>
    <s v="Transport"/>
    <s v="Office"/>
    <n v="5000"/>
    <x v="0"/>
    <s v="AVAAZ"/>
    <s v="28/07/SALF06FAH"/>
    <s v="AH"/>
  </r>
  <r>
    <d v="2017-07-31T00:00:00"/>
    <s v="Prestation femme de ménage juin 17"/>
    <s v="Services"/>
    <s v="Office"/>
    <n v="47880"/>
    <x v="7"/>
    <s v="BONDERMAN 7"/>
    <s v="31/07/SALF14F54"/>
    <s v="oui"/>
  </r>
  <r>
    <d v="2017-07-31T00:00:00"/>
    <s v="Seeddo 2iére quinzaine juillet 17"/>
    <s v="téléphone"/>
    <s v="Office"/>
    <n v="115000"/>
    <x v="0"/>
    <s v="USWFS EAGLE3"/>
    <s v="31/07/SALF06F55"/>
    <s v="oui"/>
  </r>
  <r>
    <d v="2017-07-31T00:00:00"/>
    <s v="loyer bureau Août 2017"/>
    <s v="Rent &amp; Utilities"/>
    <s v="Office"/>
    <n v="350000"/>
    <x v="7"/>
    <s v="USWFS EAGLE3"/>
    <s v="31/07/SALF06F56"/>
    <s v="oui"/>
  </r>
  <r>
    <d v="2017-07-31T00:00:00"/>
    <s v="prestation mensuelle/location bureau Août 2017"/>
    <s v="Rent &amp; Utilities"/>
    <s v="Office"/>
    <n v="100000"/>
    <x v="7"/>
    <s v="USWFS EAGLE3"/>
    <s v="31/07/SALF06F57"/>
    <s v="oui"/>
  </r>
  <r>
    <d v="2017-07-31T00:00:00"/>
    <s v="Commission mouvement bancaire"/>
    <s v="Bank Fees"/>
    <s v="Office"/>
    <n v="17779"/>
    <x v="7"/>
    <s v="USWFS EAGLE3"/>
    <s v="31/07/SALF06F58"/>
    <s v="oui"/>
  </r>
  <r>
    <m/>
    <m/>
    <m/>
    <m/>
    <m/>
    <x v="9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">
  <r>
    <d v="2017-07-03T00:00:00"/>
    <s v="Achat EAU KIRENE POUR LE BUREAU/30 packs de 6 bouteille  "/>
    <x v="0"/>
    <x v="0"/>
    <n v="43500"/>
    <s v="Michel"/>
    <x v="0"/>
  </r>
  <r>
    <d v="2017-07-03T00:00:00"/>
    <s v="Transport E5"/>
    <x v="1"/>
    <x v="1"/>
    <n v="4000"/>
    <s v="E5"/>
    <x v="0"/>
  </r>
  <r>
    <d v="2017-07-04T00:00:00"/>
    <s v="Transport Michel -Bureau-sgbs-Bureau"/>
    <x v="1"/>
    <x v="0"/>
    <n v="2000"/>
    <s v="Michel"/>
    <x v="0"/>
  </r>
  <r>
    <d v="2017-07-04T00:00:00"/>
    <s v="Transport Michel -Bureau-arati-orange-bureau"/>
    <x v="1"/>
    <x v="0"/>
    <n v="5000"/>
    <s v="Michel"/>
    <x v="0"/>
  </r>
  <r>
    <d v="2017-07-05T00:00:00"/>
    <s v="Transport Michel -sgbs-bureau"/>
    <x v="1"/>
    <x v="0"/>
    <n v="1000"/>
    <s v="Michel"/>
    <x v="0"/>
  </r>
  <r>
    <d v="2017-07-05T00:00:00"/>
    <s v="Achat Repas  et Raffraichissements/E5"/>
    <x v="2"/>
    <x v="1"/>
    <n v="6000"/>
    <s v="E5"/>
    <x v="0"/>
  </r>
  <r>
    <d v="2017-07-05T00:00:00"/>
    <s v="Transport E5"/>
    <x v="1"/>
    <x v="1"/>
    <n v="4000"/>
    <s v="E5"/>
    <x v="0"/>
  </r>
  <r>
    <d v="2017-07-05T00:00:00"/>
    <s v="seeddo 2iéme quinzaine juin 17"/>
    <x v="3"/>
    <x v="0"/>
    <n v="80000"/>
    <s v="Michel"/>
    <x v="0"/>
  </r>
  <r>
    <d v="2017-07-05T00:00:00"/>
    <s v="Transport Michel -buro-senelec-sde-bureau"/>
    <x v="1"/>
    <x v="0"/>
    <n v="4000"/>
    <s v="Michel"/>
    <x v="0"/>
  </r>
  <r>
    <d v="2017-07-06T00:00:00"/>
    <s v="Epicerie Bureau/Pause Café"/>
    <x v="0"/>
    <x v="0"/>
    <n v="46900"/>
    <s v="Michel"/>
    <x v="0"/>
  </r>
  <r>
    <d v="2017-07-06T00:00:00"/>
    <s v="Electricité Bureau"/>
    <x v="4"/>
    <x v="0"/>
    <n v="4640"/>
    <s v="Michel"/>
    <x v="0"/>
  </r>
  <r>
    <d v="2017-07-06T00:00:00"/>
    <s v="Achat diverses fournitures de bureau"/>
    <x v="0"/>
    <x v="0"/>
    <n v="25522"/>
    <s v="Michel"/>
    <x v="0"/>
  </r>
  <r>
    <d v="2017-07-06T00:00:00"/>
    <s v="Achat 02 marqueur noir de bureau"/>
    <x v="0"/>
    <x v="0"/>
    <n v="696"/>
    <s v="Michel"/>
    <x v="0"/>
  </r>
  <r>
    <d v="2017-07-06T00:00:00"/>
    <s v="Transport Michel -buro-arati-yasser-bureau"/>
    <x v="1"/>
    <x v="0"/>
    <n v="4000"/>
    <s v="Michel"/>
    <x v="0"/>
  </r>
  <r>
    <d v="2017-07-06T00:00:00"/>
    <s v="Main d'œuvre Menuisier/pour Réparation Sérure porte"/>
    <x v="5"/>
    <x v="0"/>
    <n v="5000"/>
    <s v="Michel"/>
    <x v="0"/>
  </r>
  <r>
    <d v="2017-07-07T00:00:00"/>
    <s v="Achat 10 cartes crédit Orange de 1000 pour stock recharge"/>
    <x v="3"/>
    <x v="0"/>
    <n v="10000"/>
    <s v="Michel"/>
    <x v="0"/>
  </r>
  <r>
    <d v="2017-07-07T00:00:00"/>
    <s v="Transport E6 -Sangalkam-Dakar-Sangalkam"/>
    <x v="1"/>
    <x v="1"/>
    <n v="5000"/>
    <s v="E6"/>
    <x v="0"/>
  </r>
  <r>
    <d v="2017-07-07T00:00:00"/>
    <s v="Achat Repas  et Raffraichissements/E5"/>
    <x v="2"/>
    <x v="1"/>
    <n v="5500"/>
    <s v="E5"/>
    <x v="0"/>
  </r>
  <r>
    <d v="2017-07-07T00:00:00"/>
    <s v="Transport E5"/>
    <x v="1"/>
    <x v="1"/>
    <n v="3800"/>
    <s v="E5"/>
    <x v="0"/>
  </r>
  <r>
    <d v="2017-07-07T00:00:00"/>
    <s v="Connexion internet E5"/>
    <x v="6"/>
    <x v="1"/>
    <n v="1500"/>
    <s v="E5"/>
    <x v="0"/>
  </r>
  <r>
    <d v="2017-07-07T00:00:00"/>
    <s v="Achat paquets de Biscuit"/>
    <x v="2"/>
    <x v="2"/>
    <n v="1000"/>
    <s v="Bassirou"/>
    <x v="0"/>
  </r>
  <r>
    <d v="2017-07-07T00:00:00"/>
    <s v="Transport Bassirou/déplacement ville"/>
    <x v="1"/>
    <x v="2"/>
    <n v="2000"/>
    <s v="Bassirou"/>
    <x v="0"/>
  </r>
  <r>
    <d v="2017-07-07T00:00:00"/>
    <s v="Achat paquets de sheeps"/>
    <x v="2"/>
    <x v="2"/>
    <n v="2000"/>
    <s v="Papa Maktar"/>
    <x v="0"/>
  </r>
  <r>
    <d v="2017-07-07T00:00:00"/>
    <s v="Transport Maktar/déplacement ville"/>
    <x v="1"/>
    <x v="2"/>
    <n v="3500"/>
    <s v="Papa Maktar"/>
    <x v="0"/>
  </r>
  <r>
    <d v="2017-07-08T00:00:00"/>
    <s v="Photocopie et Impression documents et Reluire /loi faunique"/>
    <x v="0"/>
    <x v="0"/>
    <n v="12795"/>
    <s v="Bassirou"/>
    <x v="0"/>
  </r>
  <r>
    <d v="2017-07-08T00:00:00"/>
    <s v="Transport Bassirou/déplacement ville"/>
    <x v="1"/>
    <x v="2"/>
    <n v="300"/>
    <s v="Bassirou"/>
    <x v="0"/>
  </r>
  <r>
    <d v="2017-07-08T00:00:00"/>
    <s v="Transport Cécile -buro-DEEF-bureau"/>
    <x v="1"/>
    <x v="3"/>
    <n v="4000"/>
    <s v="Michel"/>
    <x v="0"/>
  </r>
  <r>
    <d v="2017-07-09T00:00:00"/>
    <s v="Transport Cécile -buro-Aéroport-bureau"/>
    <x v="1"/>
    <x v="3"/>
    <n v="12000"/>
    <s v="Michel"/>
    <x v="0"/>
  </r>
  <r>
    <d v="2017-07-10T00:00:00"/>
    <s v="Transport Michel -maison-yasser-bureau"/>
    <x v="1"/>
    <x v="0"/>
    <n v="3500"/>
    <s v="Michel"/>
    <x v="1"/>
  </r>
  <r>
    <d v="2017-07-10T00:00:00"/>
    <s v="Transport Michel -semaine de 5 jours"/>
    <x v="1"/>
    <x v="0"/>
    <n v="12000"/>
    <s v="Michel"/>
    <x v="0"/>
  </r>
  <r>
    <d v="2017-07-10T00:00:00"/>
    <s v="Food Allowance-Aimé"/>
    <x v="7"/>
    <x v="4"/>
    <n v="40000"/>
    <s v="Aimé"/>
    <x v="0"/>
  </r>
  <r>
    <d v="2017-07-11T00:00:00"/>
    <s v="Achat  02 paires de chaussures bureau"/>
    <x v="0"/>
    <x v="0"/>
    <n v="3000"/>
    <s v="Michel"/>
    <x v="0"/>
  </r>
  <r>
    <d v="2017-07-11T00:00:00"/>
    <s v="Transport Michel -maison-Ponty-yasser-bureau"/>
    <x v="1"/>
    <x v="0"/>
    <n v="4000"/>
    <s v="Michel"/>
    <x v="0"/>
  </r>
  <r>
    <d v="2017-07-11T00:00:00"/>
    <s v="Consommation Eau Bureau"/>
    <x v="4"/>
    <x v="0"/>
    <n v="10000"/>
    <s v="Michel"/>
    <x v="0"/>
  </r>
  <r>
    <d v="2017-07-12T00:00:00"/>
    <s v="Transport Mohamed Diédhiou-Juriste/prestataire"/>
    <x v="1"/>
    <x v="0"/>
    <n v="10000"/>
    <s v="Cécile"/>
    <x v="0"/>
  </r>
  <r>
    <d v="2017-07-12T00:00:00"/>
    <s v="Transport Michel -maison-caisse sécurité-ipres-inspection du w-bureau"/>
    <x v="1"/>
    <x v="0"/>
    <n v="6000"/>
    <s v="Michel"/>
    <x v="0"/>
  </r>
  <r>
    <d v="2017-07-12T00:00:00"/>
    <s v="Aly Jabér -Vente caméra/bureau +installation+Main doeuvre"/>
    <x v="8"/>
    <x v="0"/>
    <n v="250000"/>
    <s v="Cécile"/>
    <x v="0"/>
  </r>
  <r>
    <d v="2017-07-12T00:00:00"/>
    <s v="Achat 01 carnet de recu/bureau"/>
    <x v="0"/>
    <x v="0"/>
    <n v="2200"/>
    <s v="Michel"/>
    <x v="0"/>
  </r>
  <r>
    <d v="2017-07-12T00:00:00"/>
    <s v="Règlement Ipres 2iéme trimestre 2017"/>
    <x v="9"/>
    <x v="0"/>
    <n v="406933"/>
    <s v="SGBS"/>
    <x v="0"/>
  </r>
  <r>
    <d v="2017-07-12T00:00:00"/>
    <s v="Règlement Caisse de Sécurité Sociale 2iéme trimestre 2017"/>
    <x v="9"/>
    <x v="0"/>
    <n v="37800"/>
    <s v="SGBS"/>
    <x v="0"/>
  </r>
  <r>
    <d v="2017-07-13T00:00:00"/>
    <s v="Transport Michel -maison-sde-Arati-sgbs-bureau"/>
    <x v="1"/>
    <x v="0"/>
    <n v="6000"/>
    <s v="Michel"/>
    <x v="0"/>
  </r>
  <r>
    <d v="2017-07-13T00:00:00"/>
    <s v="Transport cécile -bureau-sde-dEEF-bureau"/>
    <x v="1"/>
    <x v="0"/>
    <n v="4000"/>
    <s v="Cécile"/>
    <x v="0"/>
  </r>
  <r>
    <d v="2017-07-13T00:00:00"/>
    <s v="Achat Repas  et Raffraichissements/E5"/>
    <x v="2"/>
    <x v="1"/>
    <n v="5400"/>
    <s v="E5"/>
    <x v="0"/>
  </r>
  <r>
    <d v="2017-07-13T00:00:00"/>
    <s v="Transport E5"/>
    <x v="1"/>
    <x v="1"/>
    <n v="4000"/>
    <s v="E5"/>
    <x v="0"/>
  </r>
  <r>
    <d v="2017-07-13T00:00:00"/>
    <s v="Transport Michel -bureau-sgbs-sde-maison"/>
    <x v="1"/>
    <x v="0"/>
    <n v="3000"/>
    <s v="Michel"/>
    <x v="0"/>
  </r>
  <r>
    <d v="2017-07-13T00:00:00"/>
    <s v="Achat Repas  et Raffraichissements/E6"/>
    <x v="2"/>
    <x v="1"/>
    <n v="5000"/>
    <s v="E6"/>
    <x v="0"/>
  </r>
  <r>
    <d v="2017-07-13T00:00:00"/>
    <s v="Transport E6 -Sangalkam-Dakar-Sangalkam"/>
    <x v="1"/>
    <x v="1"/>
    <n v="4000"/>
    <s v="E6"/>
    <x v="0"/>
  </r>
  <r>
    <d v="2017-07-14T00:00:00"/>
    <s v="Transport Michel -sde-arati-yasser-bureau"/>
    <x v="1"/>
    <x v="0"/>
    <n v="3500"/>
    <s v="Michel"/>
    <x v="0"/>
  </r>
  <r>
    <d v="2017-07-14T00:00:00"/>
    <s v="Achat Fourniture de bureau/pour cécile"/>
    <x v="0"/>
    <x v="3"/>
    <n v="17000"/>
    <s v="Michel"/>
    <x v="0"/>
  </r>
  <r>
    <d v="2017-07-14T00:00:00"/>
    <s v="paiement caution sde/pour pose compteur eau"/>
    <x v="4"/>
    <x v="0"/>
    <n v="47918"/>
    <s v="SGBS"/>
    <x v="0"/>
  </r>
  <r>
    <d v="2017-07-15T00:00:00"/>
    <s v="transport bureau-ville-bureau"/>
    <x v="1"/>
    <x v="2"/>
    <n v="5000"/>
    <s v="Papa Maktar"/>
    <x v="0"/>
  </r>
  <r>
    <d v="2017-07-15T00:00:00"/>
    <s v="Achat Repas  et Raffraichissements"/>
    <x v="10"/>
    <x v="0"/>
    <n v="7100"/>
    <s v="Cécile"/>
    <x v="0"/>
  </r>
  <r>
    <d v="2017-07-15T00:00:00"/>
    <s v="TransportAimé-aéroport"/>
    <x v="1"/>
    <x v="0"/>
    <n v="15000"/>
    <s v="Cécile"/>
    <x v="0"/>
  </r>
  <r>
    <d v="2017-07-15T00:00:00"/>
    <s v="Transport Bassirou/Bureau- ville-bureau/juriste"/>
    <x v="1"/>
    <x v="2"/>
    <n v="5000"/>
    <s v="Michel"/>
    <x v="0"/>
  </r>
  <r>
    <d v="2017-07-15T00:00:00"/>
    <s v="Achat Carte Orange/Aimé"/>
    <x v="11"/>
    <x v="0"/>
    <n v="5000"/>
    <s v="Cécile"/>
    <x v="0"/>
  </r>
  <r>
    <d v="2017-07-17T00:00:00"/>
    <s v="Frais de transfert wari/envoie E6"/>
    <x v="12"/>
    <x v="0"/>
    <n v="700"/>
    <s v="Bassirou"/>
    <x v="0"/>
  </r>
  <r>
    <d v="2017-07-17T00:00:00"/>
    <s v="Transport Michel -maison-YAsser-bureau/Courses en ville"/>
    <x v="1"/>
    <x v="0"/>
    <n v="3000"/>
    <s v="Michel"/>
    <x v="0"/>
  </r>
  <r>
    <d v="2017-07-17T00:00:00"/>
    <s v="Transport Michel -semaine de 5 jours"/>
    <x v="1"/>
    <x v="0"/>
    <n v="12500"/>
    <s v="Michel"/>
    <x v="0"/>
  </r>
  <r>
    <d v="2017-07-17T00:00:00"/>
    <s v="Transport E4"/>
    <x v="1"/>
    <x v="1"/>
    <n v="4000"/>
    <s v="E4"/>
    <x v="0"/>
  </r>
  <r>
    <d v="2017-07-17T00:00:00"/>
    <s v="Achat  Raffraichissements/E5"/>
    <x v="2"/>
    <x v="1"/>
    <n v="500"/>
    <s v="E5"/>
    <x v="0"/>
  </r>
  <r>
    <d v="2017-07-17T00:00:00"/>
    <s v="Transport E5"/>
    <x v="1"/>
    <x v="1"/>
    <n v="6000"/>
    <s v="E5"/>
    <x v="0"/>
  </r>
  <r>
    <d v="2017-07-17T00:00:00"/>
    <s v="Achat  Raffraichissements/E4"/>
    <x v="2"/>
    <x v="1"/>
    <n v="2500"/>
    <s v="E4"/>
    <x v="0"/>
  </r>
  <r>
    <d v="2017-07-17T00:00:00"/>
    <s v="Transport E4"/>
    <x v="1"/>
    <x v="1"/>
    <n v="7000"/>
    <s v="E4"/>
    <x v="0"/>
  </r>
  <r>
    <d v="2017-07-18T00:00:00"/>
    <s v="Seeddo 1iére quinzaine juillet 17"/>
    <x v="11"/>
    <x v="0"/>
    <n v="60000"/>
    <s v="Michel"/>
    <x v="0"/>
  </r>
  <r>
    <d v="2017-07-18T00:00:00"/>
    <s v="Transport GlobalBassirou et Mactar/Juriste-Buro-UCAD-Buro-Parcelle Assainies"/>
    <x v="1"/>
    <x v="2"/>
    <n v="4300"/>
    <s v="Bassirou"/>
    <x v="0"/>
  </r>
  <r>
    <d v="2017-07-19T00:00:00"/>
    <s v="Achat Fourniture de bureau patafixe feuilles A4 photos"/>
    <x v="0"/>
    <x v="3"/>
    <n v="48852"/>
    <s v="Michel"/>
    <x v="0"/>
  </r>
  <r>
    <d v="2017-07-19T00:00:00"/>
    <s v="Transport Michel -maison-orange-YAsser-inspection-bureau/Courses en ville"/>
    <x v="1"/>
    <x v="0"/>
    <n v="3500"/>
    <s v="Michel"/>
    <x v="0"/>
  </r>
  <r>
    <d v="2017-07-19T00:00:00"/>
    <s v="Confection documents+ cartes visites-photocpies couleur-Reluire-pages de garde"/>
    <x v="0"/>
    <x v="0"/>
    <n v="19960"/>
    <s v="Bassirou"/>
    <x v="0"/>
  </r>
  <r>
    <d v="2017-07-19T00:00:00"/>
    <s v="Transport Bassirou et Mactar/Juriste-Buro-Deef-Buro"/>
    <x v="1"/>
    <x v="2"/>
    <n v="2000"/>
    <s v="Bassirou"/>
    <x v="0"/>
  </r>
  <r>
    <d v="2017-07-19T00:00:00"/>
    <s v="Achat  Raffraichissements/E4"/>
    <x v="2"/>
    <x v="1"/>
    <n v="2000"/>
    <s v="E4"/>
    <x v="0"/>
  </r>
  <r>
    <d v="2017-07-19T00:00:00"/>
    <s v="Transport global E4/Invest,"/>
    <x v="1"/>
    <x v="1"/>
    <n v="7000"/>
    <s v="E4"/>
    <x v="0"/>
  </r>
  <r>
    <d v="2017-07-19T00:00:00"/>
    <s v="Transport global/E6/Invest,"/>
    <x v="1"/>
    <x v="1"/>
    <n v="5000"/>
    <s v="E6"/>
    <x v="0"/>
  </r>
  <r>
    <d v="2017-07-19T00:00:00"/>
    <s v="Achat  Raffraichissements/E5"/>
    <x v="2"/>
    <x v="1"/>
    <n v="800"/>
    <s v="E5"/>
    <x v="0"/>
  </r>
  <r>
    <d v="2017-07-19T00:00:00"/>
    <s v="Transport global E5/investi"/>
    <x v="1"/>
    <x v="1"/>
    <n v="6000"/>
    <s v="E5"/>
    <x v="0"/>
  </r>
  <r>
    <d v="2017-07-20T00:00:00"/>
    <s v="Transport cécile -bureau-sde-dEEF-bureau"/>
    <x v="1"/>
    <x v="0"/>
    <n v="3000"/>
    <s v="Cécile"/>
    <x v="1"/>
  </r>
  <r>
    <d v="2017-07-20T00:00:00"/>
    <s v="Transport cécile -bureau-bip-bureau-bip-bureau"/>
    <x v="1"/>
    <x v="0"/>
    <n v="5000"/>
    <s v="Cécile"/>
    <x v="1"/>
  </r>
  <r>
    <d v="2017-07-21T00:00:00"/>
    <s v="internet juin 2017"/>
    <x v="6"/>
    <x v="0"/>
    <n v="64200"/>
    <s v="Michel"/>
    <x v="0"/>
  </r>
  <r>
    <d v="2017-07-21T00:00:00"/>
    <s v="Transport Michel -maison-orange-YAsser-inspection-bureau/Courses en ville"/>
    <x v="1"/>
    <x v="0"/>
    <n v="3500"/>
    <s v="Michel"/>
    <x v="1"/>
  </r>
  <r>
    <d v="2017-07-21T00:00:00"/>
    <s v="photocopie noir et blanc+coule+ Reluire et confection documents"/>
    <x v="0"/>
    <x v="0"/>
    <n v="106500"/>
    <s v="Bassirou"/>
    <x v="0"/>
  </r>
  <r>
    <d v="2017-07-21T00:00:00"/>
    <s v="Transport Bassirou et Mactar/Juriste-Buro-ucad-parcelle via derkelé"/>
    <x v="1"/>
    <x v="2"/>
    <n v="4000"/>
    <s v="Bassirou"/>
    <x v="1"/>
  </r>
  <r>
    <d v="2017-07-21T00:00:00"/>
    <s v="Achat  Raffraichissements/E4"/>
    <x v="2"/>
    <x v="1"/>
    <n v="2500"/>
    <s v="E4"/>
    <x v="0"/>
  </r>
  <r>
    <d v="2017-07-21T00:00:00"/>
    <s v="Transport global- E4/invest"/>
    <x v="1"/>
    <x v="1"/>
    <n v="7200"/>
    <s v="E4"/>
    <x v="0"/>
  </r>
  <r>
    <d v="2017-07-21T00:00:00"/>
    <s v="Achat  Raffraichissements/E6"/>
    <x v="2"/>
    <x v="1"/>
    <n v="1000"/>
    <s v="E6"/>
    <x v="0"/>
  </r>
  <r>
    <d v="2017-07-21T00:00:00"/>
    <s v="Transport global- E6/invest"/>
    <x v="1"/>
    <x v="1"/>
    <n v="7700"/>
    <s v="E6"/>
    <x v="0"/>
  </r>
  <r>
    <d v="2017-07-21T00:00:00"/>
    <s v="Achat  Raffraichissements/E5"/>
    <x v="2"/>
    <x v="1"/>
    <n v="1500"/>
    <s v="E5"/>
    <x v="0"/>
  </r>
  <r>
    <d v="2017-07-21T00:00:00"/>
    <s v="Transport global E5/investi"/>
    <x v="1"/>
    <x v="1"/>
    <n v="8500"/>
    <s v="E5"/>
    <x v="0"/>
  </r>
  <r>
    <d v="2017-07-22T00:00:00"/>
    <s v="Achat  Raffraichissements/E6"/>
    <x v="2"/>
    <x v="1"/>
    <n v="2000"/>
    <s v="E6"/>
    <x v="0"/>
  </r>
  <r>
    <d v="2017-07-22T00:00:00"/>
    <s v="Transport global- E6/invest"/>
    <x v="1"/>
    <x v="1"/>
    <n v="4400"/>
    <s v="E6"/>
    <x v="0"/>
  </r>
  <r>
    <d v="2017-07-22T00:00:00"/>
    <s v="Achat  Raffraichissements/E5"/>
    <x v="2"/>
    <x v="1"/>
    <n v="2500"/>
    <s v="E5"/>
    <x v="0"/>
  </r>
  <r>
    <d v="2017-07-22T00:00:00"/>
    <s v="Transport global E5/investi"/>
    <x v="1"/>
    <x v="1"/>
    <n v="7500"/>
    <s v="E5"/>
    <x v="0"/>
  </r>
  <r>
    <d v="2017-07-22T00:00:00"/>
    <s v="Bonus Indicateur de piste"/>
    <x v="13"/>
    <x v="1"/>
    <n v="30000"/>
    <s v="E5"/>
    <x v="0"/>
  </r>
  <r>
    <d v="2017-07-22T00:00:00"/>
    <s v="Transport/buro-ville-guédiawaye-ville-bureau/E4"/>
    <x v="1"/>
    <x v="1"/>
    <n v="15000"/>
    <s v="E4"/>
    <x v="0"/>
  </r>
  <r>
    <d v="2017-07-22T00:00:00"/>
    <s v="Achat Statuette pour blocage porte bureau/E4"/>
    <x v="2"/>
    <x v="1"/>
    <n v="15000"/>
    <s v="E4"/>
    <x v="0"/>
  </r>
  <r>
    <d v="2017-07-22T00:00:00"/>
    <s v="Transport cécile -su-bureau"/>
    <x v="1"/>
    <x v="0"/>
    <n v="5000"/>
    <s v="Cécile"/>
    <x v="1"/>
  </r>
  <r>
    <d v="2017-07-22T00:00:00"/>
    <s v="Achat Repas + Raffraichissement/E5"/>
    <x v="2"/>
    <x v="1"/>
    <n v="2500"/>
    <s v="E5"/>
    <x v="0"/>
  </r>
  <r>
    <d v="2017-07-24T00:00:00"/>
    <s v="Transport global- E6/invest"/>
    <x v="1"/>
    <x v="1"/>
    <n v="5000"/>
    <s v="E6"/>
    <x v="0"/>
  </r>
  <r>
    <d v="2017-07-24T00:00:00"/>
    <s v="Transport  Mactar/Juriste-P.assainies-RTS-P.Assainie-A/R"/>
    <x v="1"/>
    <x v="2"/>
    <n v="3500"/>
    <s v="Papa Maktar"/>
    <x v="1"/>
  </r>
  <r>
    <d v="2017-07-24T00:00:00"/>
    <s v="Transport Retour Mactar et Bassirou/Juristes"/>
    <x v="1"/>
    <x v="2"/>
    <n v="4000"/>
    <s v="Bassirou"/>
    <x v="1"/>
  </r>
  <r>
    <d v="2017-07-24T00:00:00"/>
    <s v="Achat  Raffraichissements/E5"/>
    <x v="2"/>
    <x v="1"/>
    <n v="7500"/>
    <s v="E5"/>
    <x v="0"/>
  </r>
  <r>
    <d v="2017-07-24T00:00:00"/>
    <s v="Transport global E5/investi"/>
    <x v="1"/>
    <x v="1"/>
    <n v="2500"/>
    <s v="E5"/>
    <x v="0"/>
  </r>
  <r>
    <d v="2017-07-24T00:00:00"/>
    <s v="Transport Michel -semaine de 5 jours"/>
    <x v="1"/>
    <x v="0"/>
    <n v="12500"/>
    <s v="Michel"/>
    <x v="1"/>
  </r>
  <r>
    <d v="2016-07-24T00:00:00"/>
    <s v="Transport du jour E4/"/>
    <x v="1"/>
    <x v="1"/>
    <n v="2000"/>
    <s v="E4"/>
    <x v="0"/>
  </r>
  <r>
    <d v="2017-07-24T00:00:00"/>
    <s v="Transport Retour Mactar et Bassirou/Juristes-bureau-ministére de l'env-bureau"/>
    <x v="1"/>
    <x v="2"/>
    <n v="3000"/>
    <s v="Bassirou"/>
    <x v="1"/>
  </r>
  <r>
    <d v="2017-07-25T00:00:00"/>
    <s v="Transport du jour E4/"/>
    <x v="1"/>
    <x v="1"/>
    <n v="2000"/>
    <s v="E4"/>
    <x v="0"/>
  </r>
  <r>
    <d v="2017-07-26T00:00:00"/>
    <s v="Transport Michel/Cécile-Bureau-sgbs-bureau"/>
    <x v="1"/>
    <x v="0"/>
    <n v="3000"/>
    <s v="Michel"/>
    <x v="0"/>
  </r>
  <r>
    <d v="2017-07-26T00:00:00"/>
    <s v="Indemnite de stage-Bassirou/Juriste-Juillet 17"/>
    <x v="14"/>
    <x v="2"/>
    <n v="92893"/>
    <s v="SGBS"/>
    <x v="0"/>
  </r>
  <r>
    <d v="2017-07-26T00:00:00"/>
    <s v="bonus proposé/Indemnité de stage-Bassirou"/>
    <x v="13"/>
    <x v="2"/>
    <n v="7100"/>
    <s v="Bassirou"/>
    <x v="0"/>
  </r>
  <r>
    <d v="2017-07-26T00:00:00"/>
    <s v="Indemnite de stage-Papa Mactar /Juriste-Juillet 17"/>
    <x v="14"/>
    <x v="2"/>
    <n v="92893"/>
    <s v="SGBS"/>
    <x v="0"/>
  </r>
  <r>
    <d v="2017-07-26T00:00:00"/>
    <s v="bonus proposé/Indemnité de stage-Papa mactar"/>
    <x v="13"/>
    <x v="2"/>
    <n v="7100"/>
    <s v="Papa Maktar"/>
    <x v="0"/>
  </r>
  <r>
    <d v="2017-07-26T00:00:00"/>
    <s v="Indemnite de stage-E5 -Juillet 17"/>
    <x v="14"/>
    <x v="1"/>
    <n v="82803"/>
    <s v="SGBS"/>
    <x v="0"/>
  </r>
  <r>
    <d v="2017-07-26T00:00:00"/>
    <s v="bonus proposé/Indemnité de stage-E5"/>
    <x v="13"/>
    <x v="1"/>
    <n v="7290"/>
    <s v="E5"/>
    <x v="0"/>
  </r>
  <r>
    <d v="2017-07-26T00:00:00"/>
    <s v="Indemnite de stage-E6 -Juillet 17"/>
    <x v="14"/>
    <x v="1"/>
    <n v="72803"/>
    <s v="SGBS"/>
    <x v="0"/>
  </r>
  <r>
    <d v="2017-07-26T00:00:00"/>
    <s v="bonus proposé/Indemnité de stage-E6"/>
    <x v="13"/>
    <x v="1"/>
    <n v="7290"/>
    <s v="E6"/>
    <x v="0"/>
  </r>
  <r>
    <d v="2017-07-26T00:00:00"/>
    <s v="Prestation E4"/>
    <x v="5"/>
    <x v="1"/>
    <n v="43575"/>
    <s v="SGBS"/>
    <x v="0"/>
  </r>
  <r>
    <d v="2017-07-26T00:00:00"/>
    <s v="Salaire Michel-juillet 17/Cheque"/>
    <x v="14"/>
    <x v="0"/>
    <n v="200000"/>
    <s v="SGBS"/>
    <x v="0"/>
  </r>
  <r>
    <d v="2017-07-26T00:00:00"/>
    <s v="Salaire Michel-juillet 17 complément en Espéce"/>
    <x v="14"/>
    <x v="0"/>
    <n v="80000"/>
    <s v="Michel"/>
    <x v="1"/>
  </r>
  <r>
    <d v="2017-07-26T00:00:00"/>
    <s v="Bonus-Michel"/>
    <x v="13"/>
    <x v="0"/>
    <n v="20000"/>
    <s v="Michel"/>
    <x v="0"/>
  </r>
  <r>
    <d v="2017-07-26T00:00:00"/>
    <s v="salaire cécile-juillet 2017"/>
    <x v="14"/>
    <x v="3"/>
    <n v="700000"/>
    <s v="Cécile"/>
    <x v="0"/>
  </r>
  <r>
    <d v="2017-07-26T00:00:00"/>
    <s v="Bonus Logement -Cécile"/>
    <x v="13"/>
    <x v="3"/>
    <n v="500000"/>
    <s v="Cécile"/>
    <x v="0"/>
  </r>
  <r>
    <d v="2017-07-26T00:00:00"/>
    <s v="salaire charlotte-juillet 2017"/>
    <x v="14"/>
    <x v="3"/>
    <n v="800000"/>
    <s v="SGBS"/>
    <x v="0"/>
  </r>
  <r>
    <d v="2017-07-26T00:00:00"/>
    <s v="Bonus Logement -Charlotte"/>
    <x v="13"/>
    <x v="3"/>
    <n v="225125"/>
    <s v="SGBS"/>
    <x v="0"/>
  </r>
  <r>
    <d v="2017-07-27T00:00:00"/>
    <s v="Transport Cécile:bureau-ville et ville bureau"/>
    <x v="14"/>
    <x v="3"/>
    <n v="10000"/>
    <s v="Cécile"/>
    <x v="1"/>
  </r>
  <r>
    <d v="2017-07-27T00:00:00"/>
    <s v="Achat 5 bommes Anti-agression Cécile"/>
    <x v="8"/>
    <x v="1"/>
    <n v="50000"/>
    <s v="Cécile"/>
    <x v="0"/>
  </r>
  <r>
    <d v="2017-07-27T00:00:00"/>
    <s v="Confection 04 clés bureau"/>
    <x v="0"/>
    <x v="0"/>
    <n v="20000"/>
    <s v="Cécile"/>
    <x v="1"/>
  </r>
  <r>
    <d v="2017-07-27T00:00:00"/>
    <s v="Achat divers produits de ménage pour entretien bureau"/>
    <x v="0"/>
    <x v="0"/>
    <n v="15150"/>
    <s v="Michel"/>
    <x v="1"/>
  </r>
  <r>
    <d v="2017-07-27T00:00:00"/>
    <s v="Transport du jour E4/"/>
    <x v="1"/>
    <x v="1"/>
    <n v="2000"/>
    <s v="E4"/>
    <x v="1"/>
  </r>
  <r>
    <d v="2017-07-28T00:00:00"/>
    <s v="Transport Michel -maison Agence loct° charlotte-Niace-buro change-inspection-bureau"/>
    <x v="1"/>
    <x v="0"/>
    <n v="5000"/>
    <s v="Michel"/>
    <x v="0"/>
  </r>
  <r>
    <d v="2017-07-31T00:00:00"/>
    <s v="Prestation femme de ménage juin 17"/>
    <x v="5"/>
    <x v="0"/>
    <n v="47880"/>
    <s v="SGBS"/>
    <x v="2"/>
  </r>
  <r>
    <d v="2017-07-31T00:00:00"/>
    <s v="Seeddo 2iére quinzaine juillet 17"/>
    <x v="11"/>
    <x v="0"/>
    <n v="115000"/>
    <s v="Michel"/>
    <x v="1"/>
  </r>
  <r>
    <d v="2017-07-31T00:00:00"/>
    <s v="loyer bureau Août 2017"/>
    <x v="4"/>
    <x v="0"/>
    <n v="350000"/>
    <s v="SGBS"/>
    <x v="1"/>
  </r>
  <r>
    <d v="2017-07-31T00:00:00"/>
    <s v="prestation mensuelle/location bureau Août 2017"/>
    <x v="4"/>
    <x v="0"/>
    <n v="100000"/>
    <s v="SGBS"/>
    <x v="1"/>
  </r>
  <r>
    <d v="2017-07-31T00:00:00"/>
    <s v="Commission mouvement bancaire"/>
    <x v="15"/>
    <x v="0"/>
    <n v="17779"/>
    <s v="SGBS"/>
    <x v="1"/>
  </r>
  <r>
    <m/>
    <m/>
    <x v="16"/>
    <x v="5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9" firstHeaderRow="1" firstDataRow="2" firstDataCol="1"/>
  <pivotFields count="7">
    <pivotField showAll="0"/>
    <pivotField showAll="0"/>
    <pivotField axis="axisCol" showAll="0">
      <items count="34">
        <item m="1" x="26"/>
        <item m="1" x="17"/>
        <item m="1" x="18"/>
        <item x="9"/>
        <item m="1" x="24"/>
        <item x="13"/>
        <item x="8"/>
        <item m="1" x="29"/>
        <item x="6"/>
        <item m="1" x="20"/>
        <item x="0"/>
        <item x="4"/>
        <item x="5"/>
        <item m="1" x="27"/>
        <item x="3"/>
        <item x="12"/>
        <item x="1"/>
        <item m="1" x="28"/>
        <item m="1" x="19"/>
        <item m="1" x="23"/>
        <item x="2"/>
        <item x="16"/>
        <item m="1" x="25"/>
        <item x="14"/>
        <item m="1" x="30"/>
        <item m="1" x="22"/>
        <item m="1" x="31"/>
        <item m="1" x="21"/>
        <item m="1" x="32"/>
        <item x="11"/>
        <item x="7"/>
        <item x="10"/>
        <item x="15"/>
        <item t="default"/>
      </items>
    </pivotField>
    <pivotField axis="axisRow" showAll="0">
      <items count="13">
        <item m="1" x="7"/>
        <item x="3"/>
        <item x="1"/>
        <item x="2"/>
        <item m="1" x="9"/>
        <item x="0"/>
        <item m="1" x="6"/>
        <item x="5"/>
        <item m="1" x="10"/>
        <item m="1" x="11"/>
        <item m="1" x="8"/>
        <item x="4"/>
        <item t="default"/>
      </items>
    </pivotField>
    <pivotField dataField="1" showAll="0"/>
    <pivotField showAll="0"/>
    <pivotField axis="axisRow" showAll="0">
      <items count="12">
        <item m="1" x="10"/>
        <item m="1" x="9"/>
        <item sd="0" x="3"/>
        <item m="1" x="4"/>
        <item m="1" x="5"/>
        <item m="1" x="6"/>
        <item m="1" x="8"/>
        <item x="2"/>
        <item m="1" x="7"/>
        <item x="0"/>
        <item x="1"/>
        <item t="default"/>
      </items>
    </pivotField>
  </pivotFields>
  <rowFields count="2">
    <field x="6"/>
    <field x="3"/>
  </rowFields>
  <rowItems count="15">
    <i>
      <x v="2"/>
    </i>
    <i>
      <x v="7"/>
    </i>
    <i r="1">
      <x v="5"/>
    </i>
    <i>
      <x v="9"/>
    </i>
    <i r="1">
      <x v="1"/>
    </i>
    <i r="1">
      <x v="2"/>
    </i>
    <i r="1">
      <x v="3"/>
    </i>
    <i r="1">
      <x v="5"/>
    </i>
    <i r="1">
      <x v="11"/>
    </i>
    <i>
      <x v="10"/>
    </i>
    <i r="1">
      <x v="1"/>
    </i>
    <i r="1">
      <x v="2"/>
    </i>
    <i r="1">
      <x v="3"/>
    </i>
    <i r="1">
      <x v="5"/>
    </i>
    <i t="grand">
      <x/>
    </i>
  </rowItems>
  <colFields count="1">
    <field x="2"/>
  </colFields>
  <colItems count="18">
    <i>
      <x v="3"/>
    </i>
    <i>
      <x v="5"/>
    </i>
    <i>
      <x v="6"/>
    </i>
    <i>
      <x v="8"/>
    </i>
    <i>
      <x v="10"/>
    </i>
    <i>
      <x v="11"/>
    </i>
    <i>
      <x v="12"/>
    </i>
    <i>
      <x v="14"/>
    </i>
    <i>
      <x v="15"/>
    </i>
    <i>
      <x v="16"/>
    </i>
    <i>
      <x v="20"/>
    </i>
    <i>
      <x v="21"/>
    </i>
    <i>
      <x v="23"/>
    </i>
    <i>
      <x v="29"/>
    </i>
    <i>
      <x v="30"/>
    </i>
    <i>
      <x v="31"/>
    </i>
    <i>
      <x v="32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4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3">
        <item m="1" x="17"/>
        <item m="1" x="16"/>
        <item m="1" x="13"/>
        <item m="1" x="10"/>
        <item m="1" x="14"/>
        <item m="1" x="18"/>
        <item x="0"/>
        <item m="1" x="20"/>
        <item m="1" x="15"/>
        <item x="9"/>
        <item m="1" x="19"/>
        <item x="8"/>
        <item x="1"/>
        <item x="2"/>
        <item x="7"/>
        <item m="1" x="21"/>
        <item x="6"/>
        <item m="1" x="12"/>
        <item m="1" x="11"/>
        <item x="3"/>
        <item x="4"/>
        <item x="5"/>
        <item t="default"/>
      </items>
    </pivotField>
    <pivotField showAll="0"/>
    <pivotField showAll="0"/>
    <pivotField showAll="0"/>
  </pivotFields>
  <rowFields count="1">
    <field x="5"/>
  </rowFields>
  <rowItems count="11">
    <i>
      <x v="6"/>
    </i>
    <i>
      <x v="9"/>
    </i>
    <i>
      <x v="11"/>
    </i>
    <i>
      <x v="12"/>
    </i>
    <i>
      <x v="13"/>
    </i>
    <i>
      <x v="14"/>
    </i>
    <i>
      <x v="16"/>
    </i>
    <i>
      <x v="19"/>
    </i>
    <i>
      <x v="20"/>
    </i>
    <i>
      <x v="21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9"/>
  <sheetViews>
    <sheetView zoomScale="78" zoomScaleNormal="78" workbookViewId="0">
      <selection activeCell="D44" sqref="D44"/>
    </sheetView>
  </sheetViews>
  <sheetFormatPr baseColWidth="10" defaultRowHeight="15" x14ac:dyDescent="0.25"/>
  <cols>
    <col min="1" max="1" width="21" customWidth="1"/>
    <col min="2" max="2" width="23.85546875" customWidth="1"/>
    <col min="3" max="3" width="7.85546875" bestFit="1" customWidth="1"/>
    <col min="4" max="4" width="10.7109375" bestFit="1" customWidth="1"/>
    <col min="5" max="5" width="8.42578125" bestFit="1" customWidth="1"/>
    <col min="6" max="6" width="15.28515625" bestFit="1" customWidth="1"/>
    <col min="7" max="7" width="14.7109375" customWidth="1"/>
    <col min="8" max="8" width="8.28515625" customWidth="1"/>
    <col min="9" max="9" width="10.5703125" bestFit="1" customWidth="1"/>
    <col min="10" max="10" width="12.5703125" bestFit="1" customWidth="1"/>
    <col min="11" max="11" width="9.42578125" bestFit="1" customWidth="1"/>
    <col min="12" max="12" width="13.140625" customWidth="1"/>
    <col min="13" max="13" width="6.28515625" customWidth="1"/>
    <col min="14" max="14" width="10" bestFit="1" customWidth="1"/>
    <col min="15" max="15" width="10.28515625" bestFit="1" customWidth="1"/>
    <col min="16" max="16" width="17.85546875" bestFit="1" customWidth="1"/>
    <col min="17" max="17" width="13.5703125" bestFit="1" customWidth="1"/>
    <col min="18" max="18" width="9.85546875" bestFit="1" customWidth="1"/>
    <col min="19" max="20" width="12.5703125" bestFit="1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19" x14ac:dyDescent="0.25">
      <c r="A3" s="2" t="s">
        <v>18</v>
      </c>
      <c r="B3" s="2" t="s">
        <v>20</v>
      </c>
    </row>
    <row r="4" spans="1:19" x14ac:dyDescent="0.25">
      <c r="A4" s="2" t="s">
        <v>17</v>
      </c>
      <c r="B4" t="s">
        <v>56</v>
      </c>
      <c r="C4" t="s">
        <v>15</v>
      </c>
      <c r="D4" t="s">
        <v>14</v>
      </c>
      <c r="E4" t="s">
        <v>55</v>
      </c>
      <c r="F4" t="s">
        <v>48</v>
      </c>
      <c r="G4" t="s">
        <v>52</v>
      </c>
      <c r="H4" t="s">
        <v>13</v>
      </c>
      <c r="I4" t="s">
        <v>22</v>
      </c>
      <c r="J4" t="s">
        <v>165</v>
      </c>
      <c r="K4" t="s">
        <v>11</v>
      </c>
      <c r="L4" t="s">
        <v>73</v>
      </c>
      <c r="M4" t="s">
        <v>21</v>
      </c>
      <c r="N4" t="s">
        <v>44</v>
      </c>
      <c r="O4" t="s">
        <v>162</v>
      </c>
      <c r="P4" t="s">
        <v>118</v>
      </c>
      <c r="Q4" t="s">
        <v>53</v>
      </c>
      <c r="R4" t="s">
        <v>294</v>
      </c>
      <c r="S4" t="s">
        <v>19</v>
      </c>
    </row>
    <row r="5" spans="1:19" x14ac:dyDescent="0.25">
      <c r="A5" s="1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 t="s">
        <v>289</v>
      </c>
      <c r="B6" s="3"/>
      <c r="C6" s="3"/>
      <c r="D6" s="3"/>
      <c r="E6" s="3"/>
      <c r="F6" s="3"/>
      <c r="G6" s="3"/>
      <c r="H6" s="3">
        <v>47880</v>
      </c>
      <c r="I6" s="3"/>
      <c r="J6" s="3"/>
      <c r="K6" s="3"/>
      <c r="L6" s="3"/>
      <c r="M6" s="3"/>
      <c r="N6" s="3"/>
      <c r="O6" s="3"/>
      <c r="P6" s="3"/>
      <c r="Q6" s="3"/>
      <c r="R6" s="3"/>
      <c r="S6" s="3">
        <v>47880</v>
      </c>
    </row>
    <row r="7" spans="1:19" x14ac:dyDescent="0.25">
      <c r="A7" s="4" t="s">
        <v>9</v>
      </c>
      <c r="B7" s="3"/>
      <c r="C7" s="3"/>
      <c r="D7" s="3"/>
      <c r="E7" s="3"/>
      <c r="F7" s="3"/>
      <c r="G7" s="3"/>
      <c r="H7" s="3">
        <v>47880</v>
      </c>
      <c r="I7" s="3"/>
      <c r="J7" s="3"/>
      <c r="K7" s="3"/>
      <c r="L7" s="3"/>
      <c r="M7" s="3"/>
      <c r="N7" s="3"/>
      <c r="O7" s="3"/>
      <c r="P7" s="3"/>
      <c r="Q7" s="3"/>
      <c r="R7" s="3"/>
      <c r="S7" s="3">
        <v>47880</v>
      </c>
    </row>
    <row r="8" spans="1:19" x14ac:dyDescent="0.25">
      <c r="A8" s="1" t="s">
        <v>59</v>
      </c>
      <c r="B8" s="3">
        <v>444733</v>
      </c>
      <c r="C8" s="3">
        <v>803905</v>
      </c>
      <c r="D8" s="3">
        <v>300000</v>
      </c>
      <c r="E8" s="3">
        <v>65700</v>
      </c>
      <c r="F8" s="3">
        <v>326925</v>
      </c>
      <c r="G8" s="3">
        <v>62558</v>
      </c>
      <c r="H8" s="3">
        <v>48575</v>
      </c>
      <c r="I8" s="3">
        <v>90000</v>
      </c>
      <c r="J8" s="3">
        <v>700</v>
      </c>
      <c r="K8" s="3">
        <v>266200</v>
      </c>
      <c r="L8" s="3">
        <v>65200</v>
      </c>
      <c r="M8" s="3"/>
      <c r="N8" s="3">
        <v>2041392</v>
      </c>
      <c r="O8" s="3">
        <v>65000</v>
      </c>
      <c r="P8" s="3">
        <v>40000</v>
      </c>
      <c r="Q8" s="3">
        <v>7100</v>
      </c>
      <c r="R8" s="3"/>
      <c r="S8" s="3">
        <v>4627988</v>
      </c>
    </row>
    <row r="9" spans="1:19" x14ac:dyDescent="0.25">
      <c r="A9" s="4" t="s">
        <v>111</v>
      </c>
      <c r="B9" s="3"/>
      <c r="C9" s="3">
        <v>725125</v>
      </c>
      <c r="D9" s="3"/>
      <c r="E9" s="3"/>
      <c r="F9" s="3">
        <v>65852</v>
      </c>
      <c r="G9" s="3"/>
      <c r="H9" s="3"/>
      <c r="I9" s="3"/>
      <c r="J9" s="3"/>
      <c r="K9" s="3">
        <v>16000</v>
      </c>
      <c r="L9" s="3"/>
      <c r="M9" s="3"/>
      <c r="N9" s="3">
        <v>1500000</v>
      </c>
      <c r="O9" s="3"/>
      <c r="P9" s="3"/>
      <c r="Q9" s="3"/>
      <c r="R9" s="3"/>
      <c r="S9" s="3">
        <v>2306977</v>
      </c>
    </row>
    <row r="10" spans="1:19" x14ac:dyDescent="0.25">
      <c r="A10" s="4" t="s">
        <v>58</v>
      </c>
      <c r="B10" s="3"/>
      <c r="C10" s="3">
        <v>44580</v>
      </c>
      <c r="D10" s="3">
        <v>50000</v>
      </c>
      <c r="E10" s="3">
        <v>1500</v>
      </c>
      <c r="F10" s="3"/>
      <c r="G10" s="3"/>
      <c r="H10" s="3">
        <v>43575</v>
      </c>
      <c r="I10" s="3"/>
      <c r="J10" s="3"/>
      <c r="K10" s="3">
        <v>121600</v>
      </c>
      <c r="L10" s="3">
        <v>62200</v>
      </c>
      <c r="M10" s="3"/>
      <c r="N10" s="3">
        <v>155606</v>
      </c>
      <c r="O10" s="3"/>
      <c r="P10" s="3"/>
      <c r="Q10" s="3"/>
      <c r="R10" s="3"/>
      <c r="S10" s="3">
        <v>479061</v>
      </c>
    </row>
    <row r="11" spans="1:19" x14ac:dyDescent="0.25">
      <c r="A11" s="4" t="s">
        <v>57</v>
      </c>
      <c r="B11" s="3"/>
      <c r="C11" s="3">
        <v>14200</v>
      </c>
      <c r="D11" s="3"/>
      <c r="E11" s="3"/>
      <c r="F11" s="3"/>
      <c r="G11" s="3"/>
      <c r="H11" s="3"/>
      <c r="I11" s="3"/>
      <c r="J11" s="3"/>
      <c r="K11" s="3">
        <v>22100</v>
      </c>
      <c r="L11" s="3">
        <v>3000</v>
      </c>
      <c r="M11" s="3"/>
      <c r="N11" s="3">
        <v>185786</v>
      </c>
      <c r="O11" s="3"/>
      <c r="P11" s="3"/>
      <c r="Q11" s="3"/>
      <c r="R11" s="3"/>
      <c r="S11" s="3">
        <v>225086</v>
      </c>
    </row>
    <row r="12" spans="1:19" x14ac:dyDescent="0.25">
      <c r="A12" s="4" t="s">
        <v>9</v>
      </c>
      <c r="B12" s="3">
        <v>444733</v>
      </c>
      <c r="C12" s="3">
        <v>20000</v>
      </c>
      <c r="D12" s="3">
        <v>250000</v>
      </c>
      <c r="E12" s="3">
        <v>64200</v>
      </c>
      <c r="F12" s="3">
        <v>261073</v>
      </c>
      <c r="G12" s="3">
        <v>62558</v>
      </c>
      <c r="H12" s="3">
        <v>5000</v>
      </c>
      <c r="I12" s="3">
        <v>90000</v>
      </c>
      <c r="J12" s="3">
        <v>700</v>
      </c>
      <c r="K12" s="3">
        <v>106500</v>
      </c>
      <c r="L12" s="3"/>
      <c r="M12" s="3"/>
      <c r="N12" s="3">
        <v>200000</v>
      </c>
      <c r="O12" s="3">
        <v>65000</v>
      </c>
      <c r="P12" s="3"/>
      <c r="Q12" s="3">
        <v>7100</v>
      </c>
      <c r="R12" s="3"/>
      <c r="S12" s="3">
        <v>1576864</v>
      </c>
    </row>
    <row r="13" spans="1:19" x14ac:dyDescent="0.25">
      <c r="A13" s="4" t="s">
        <v>119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v>40000</v>
      </c>
      <c r="Q13" s="3"/>
      <c r="R13" s="3"/>
      <c r="S13" s="3">
        <v>40000</v>
      </c>
    </row>
    <row r="14" spans="1:19" x14ac:dyDescent="0.25">
      <c r="A14" s="1" t="s">
        <v>290</v>
      </c>
      <c r="B14" s="3"/>
      <c r="C14" s="3"/>
      <c r="D14" s="3"/>
      <c r="E14" s="3"/>
      <c r="F14" s="3">
        <v>35150</v>
      </c>
      <c r="G14" s="3">
        <v>450000</v>
      </c>
      <c r="H14" s="3"/>
      <c r="I14" s="3"/>
      <c r="J14" s="3"/>
      <c r="K14" s="3">
        <v>49000</v>
      </c>
      <c r="L14" s="3"/>
      <c r="M14" s="3"/>
      <c r="N14" s="3">
        <v>90000</v>
      </c>
      <c r="O14" s="3">
        <v>115000</v>
      </c>
      <c r="P14" s="3"/>
      <c r="Q14" s="3"/>
      <c r="R14" s="3">
        <v>17779</v>
      </c>
      <c r="S14" s="3">
        <v>756929</v>
      </c>
    </row>
    <row r="15" spans="1:19" x14ac:dyDescent="0.25">
      <c r="A15" s="4" t="s">
        <v>111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10000</v>
      </c>
      <c r="O15" s="3"/>
      <c r="P15" s="3"/>
      <c r="Q15" s="3"/>
      <c r="R15" s="3"/>
      <c r="S15" s="3">
        <v>10000</v>
      </c>
    </row>
    <row r="16" spans="1:19" x14ac:dyDescent="0.25">
      <c r="A16" s="4" t="s">
        <v>58</v>
      </c>
      <c r="B16" s="3"/>
      <c r="C16" s="3"/>
      <c r="D16" s="3"/>
      <c r="E16" s="3"/>
      <c r="F16" s="3"/>
      <c r="G16" s="3"/>
      <c r="H16" s="3"/>
      <c r="I16" s="3"/>
      <c r="J16" s="3"/>
      <c r="K16" s="3">
        <v>2000</v>
      </c>
      <c r="L16" s="3"/>
      <c r="M16" s="3"/>
      <c r="N16" s="3"/>
      <c r="O16" s="3"/>
      <c r="P16" s="3"/>
      <c r="Q16" s="3"/>
      <c r="R16" s="3"/>
      <c r="S16" s="3">
        <v>2000</v>
      </c>
    </row>
    <row r="17" spans="1:19" x14ac:dyDescent="0.25">
      <c r="A17" s="4" t="s">
        <v>57</v>
      </c>
      <c r="B17" s="3"/>
      <c r="C17" s="3"/>
      <c r="D17" s="3"/>
      <c r="E17" s="3"/>
      <c r="F17" s="3"/>
      <c r="G17" s="3"/>
      <c r="H17" s="3"/>
      <c r="I17" s="3"/>
      <c r="J17" s="3"/>
      <c r="K17" s="3">
        <v>14500</v>
      </c>
      <c r="L17" s="3"/>
      <c r="M17" s="3"/>
      <c r="N17" s="3"/>
      <c r="O17" s="3"/>
      <c r="P17" s="3"/>
      <c r="Q17" s="3"/>
      <c r="R17" s="3"/>
      <c r="S17" s="3">
        <v>14500</v>
      </c>
    </row>
    <row r="18" spans="1:19" x14ac:dyDescent="0.25">
      <c r="A18" s="4" t="s">
        <v>9</v>
      </c>
      <c r="B18" s="3"/>
      <c r="C18" s="3"/>
      <c r="D18" s="3"/>
      <c r="E18" s="3"/>
      <c r="F18" s="3">
        <v>35150</v>
      </c>
      <c r="G18" s="3">
        <v>450000</v>
      </c>
      <c r="H18" s="3"/>
      <c r="I18" s="3"/>
      <c r="J18" s="3"/>
      <c r="K18" s="3">
        <v>32500</v>
      </c>
      <c r="L18" s="3"/>
      <c r="M18" s="3"/>
      <c r="N18" s="3">
        <v>80000</v>
      </c>
      <c r="O18" s="3">
        <v>115000</v>
      </c>
      <c r="P18" s="3"/>
      <c r="Q18" s="3"/>
      <c r="R18" s="3">
        <v>17779</v>
      </c>
      <c r="S18" s="3">
        <v>730429</v>
      </c>
    </row>
    <row r="19" spans="1:19" x14ac:dyDescent="0.25">
      <c r="A19" s="1" t="s">
        <v>19</v>
      </c>
      <c r="B19" s="3">
        <v>444733</v>
      </c>
      <c r="C19" s="3">
        <v>803905</v>
      </c>
      <c r="D19" s="3">
        <v>300000</v>
      </c>
      <c r="E19" s="3">
        <v>65700</v>
      </c>
      <c r="F19" s="3">
        <v>362075</v>
      </c>
      <c r="G19" s="3">
        <v>512558</v>
      </c>
      <c r="H19" s="3">
        <v>96455</v>
      </c>
      <c r="I19" s="3">
        <v>90000</v>
      </c>
      <c r="J19" s="3">
        <v>700</v>
      </c>
      <c r="K19" s="3">
        <v>315200</v>
      </c>
      <c r="L19" s="3">
        <v>65200</v>
      </c>
      <c r="M19" s="3"/>
      <c r="N19" s="3">
        <v>2131392</v>
      </c>
      <c r="O19" s="3">
        <v>180000</v>
      </c>
      <c r="P19" s="3">
        <v>40000</v>
      </c>
      <c r="Q19" s="3">
        <v>7100</v>
      </c>
      <c r="R19" s="3">
        <v>17779</v>
      </c>
      <c r="S19" s="3">
        <v>5432797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B14" sqref="B14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17</v>
      </c>
      <c r="B3" t="s">
        <v>18</v>
      </c>
    </row>
    <row r="4" spans="1:2" x14ac:dyDescent="0.25">
      <c r="A4" s="1" t="s">
        <v>12</v>
      </c>
      <c r="B4" s="3">
        <v>769660</v>
      </c>
    </row>
    <row r="5" spans="1:2" x14ac:dyDescent="0.25">
      <c r="A5" s="1" t="s">
        <v>21</v>
      </c>
      <c r="B5" s="3"/>
    </row>
    <row r="6" spans="1:2" x14ac:dyDescent="0.25">
      <c r="A6" s="1" t="s">
        <v>170</v>
      </c>
      <c r="B6" s="3">
        <v>68200</v>
      </c>
    </row>
    <row r="7" spans="1:2" x14ac:dyDescent="0.25">
      <c r="A7" s="1" t="s">
        <v>65</v>
      </c>
      <c r="B7" s="3">
        <v>117290</v>
      </c>
    </row>
    <row r="8" spans="1:2" x14ac:dyDescent="0.25">
      <c r="A8" s="1" t="s">
        <v>93</v>
      </c>
      <c r="B8" s="3">
        <v>46390</v>
      </c>
    </row>
    <row r="9" spans="1:2" x14ac:dyDescent="0.25">
      <c r="A9" s="1" t="s">
        <v>49</v>
      </c>
      <c r="B9" s="3">
        <v>2618402</v>
      </c>
    </row>
    <row r="10" spans="1:2" x14ac:dyDescent="0.25">
      <c r="A10" s="1" t="s">
        <v>41</v>
      </c>
      <c r="B10" s="3">
        <v>1584100</v>
      </c>
    </row>
    <row r="11" spans="1:2" x14ac:dyDescent="0.25">
      <c r="A11" s="1" t="s">
        <v>98</v>
      </c>
      <c r="B11" s="3">
        <v>167655</v>
      </c>
    </row>
    <row r="12" spans="1:2" x14ac:dyDescent="0.25">
      <c r="A12" s="1" t="s">
        <v>103</v>
      </c>
      <c r="B12" s="3">
        <v>21100</v>
      </c>
    </row>
    <row r="13" spans="1:2" x14ac:dyDescent="0.25">
      <c r="A13" s="1" t="s">
        <v>120</v>
      </c>
      <c r="B13" s="3">
        <v>40000</v>
      </c>
    </row>
    <row r="14" spans="1:2" x14ac:dyDescent="0.25">
      <c r="A14" s="1" t="s">
        <v>19</v>
      </c>
      <c r="B14" s="3">
        <v>5432797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zoomScale="96" zoomScaleNormal="96" workbookViewId="0">
      <selection activeCell="C142" sqref="C142"/>
    </sheetView>
  </sheetViews>
  <sheetFormatPr baseColWidth="10" defaultColWidth="13.7109375" defaultRowHeight="15" x14ac:dyDescent="0.25"/>
  <cols>
    <col min="1" max="1" width="13.7109375" style="62"/>
    <col min="2" max="2" width="67.5703125" style="62" customWidth="1"/>
    <col min="3" max="3" width="19.28515625" style="62" customWidth="1"/>
    <col min="4" max="4" width="15.5703125" style="62" customWidth="1"/>
    <col min="5" max="5" width="24.140625" style="71" customWidth="1"/>
    <col min="6" max="6" width="13.7109375" style="62"/>
    <col min="7" max="7" width="15.5703125" style="62" customWidth="1"/>
    <col min="8" max="8" width="19" style="62" customWidth="1"/>
    <col min="9" max="16384" width="13.7109375" style="62"/>
  </cols>
  <sheetData>
    <row r="1" spans="1:12" s="64" customFormat="1" ht="42" customHeight="1" thickBot="1" x14ac:dyDescent="0.3">
      <c r="A1" s="67" t="s">
        <v>0</v>
      </c>
      <c r="B1" s="69" t="s">
        <v>1</v>
      </c>
      <c r="C1" s="69" t="s">
        <v>2</v>
      </c>
      <c r="D1" s="69" t="s">
        <v>3</v>
      </c>
      <c r="E1" s="70" t="s">
        <v>4</v>
      </c>
      <c r="F1" s="69" t="s">
        <v>5</v>
      </c>
      <c r="G1" s="69" t="s">
        <v>6</v>
      </c>
      <c r="H1" s="69" t="s">
        <v>7</v>
      </c>
      <c r="I1" s="68" t="s">
        <v>8</v>
      </c>
      <c r="K1" s="64" t="s">
        <v>10</v>
      </c>
      <c r="L1" s="64" t="s">
        <v>10</v>
      </c>
    </row>
    <row r="2" spans="1:12" x14ac:dyDescent="0.25">
      <c r="A2" s="102">
        <v>42919</v>
      </c>
      <c r="B2" s="103" t="s">
        <v>62</v>
      </c>
      <c r="C2" s="104" t="s">
        <v>48</v>
      </c>
      <c r="D2" s="103" t="s">
        <v>9</v>
      </c>
      <c r="E2" s="105">
        <v>43500</v>
      </c>
      <c r="F2" s="103" t="s">
        <v>12</v>
      </c>
      <c r="G2" s="106" t="s">
        <v>59</v>
      </c>
      <c r="H2" s="107" t="s">
        <v>63</v>
      </c>
      <c r="I2" s="108" t="s">
        <v>51</v>
      </c>
    </row>
    <row r="3" spans="1:12" x14ac:dyDescent="0.25">
      <c r="A3" s="102">
        <v>42919</v>
      </c>
      <c r="B3" s="103" t="s">
        <v>64</v>
      </c>
      <c r="C3" s="104" t="s">
        <v>11</v>
      </c>
      <c r="D3" s="103" t="s">
        <v>58</v>
      </c>
      <c r="E3" s="105">
        <v>4000</v>
      </c>
      <c r="F3" s="103" t="s">
        <v>65</v>
      </c>
      <c r="G3" s="106" t="s">
        <v>59</v>
      </c>
      <c r="H3" s="107" t="s">
        <v>66</v>
      </c>
      <c r="I3" s="108" t="s">
        <v>51</v>
      </c>
    </row>
    <row r="4" spans="1:12" x14ac:dyDescent="0.25">
      <c r="A4" s="102">
        <v>42920</v>
      </c>
      <c r="B4" s="103" t="s">
        <v>67</v>
      </c>
      <c r="C4" s="104" t="s">
        <v>11</v>
      </c>
      <c r="D4" s="103" t="s">
        <v>9</v>
      </c>
      <c r="E4" s="105">
        <v>2000</v>
      </c>
      <c r="F4" s="103" t="s">
        <v>12</v>
      </c>
      <c r="G4" s="106" t="s">
        <v>59</v>
      </c>
      <c r="H4" s="107" t="s">
        <v>68</v>
      </c>
      <c r="I4" s="109" t="s">
        <v>54</v>
      </c>
    </row>
    <row r="5" spans="1:12" x14ac:dyDescent="0.25">
      <c r="A5" s="102">
        <v>42920</v>
      </c>
      <c r="B5" s="103" t="s">
        <v>69</v>
      </c>
      <c r="C5" s="104" t="s">
        <v>11</v>
      </c>
      <c r="D5" s="103" t="s">
        <v>9</v>
      </c>
      <c r="E5" s="105">
        <v>5000</v>
      </c>
      <c r="F5" s="103" t="s">
        <v>12</v>
      </c>
      <c r="G5" s="106" t="s">
        <v>59</v>
      </c>
      <c r="H5" s="107" t="s">
        <v>68</v>
      </c>
      <c r="I5" s="109" t="s">
        <v>54</v>
      </c>
    </row>
    <row r="6" spans="1:12" x14ac:dyDescent="0.25">
      <c r="A6" s="102">
        <v>42921</v>
      </c>
      <c r="B6" s="103" t="s">
        <v>70</v>
      </c>
      <c r="C6" s="104" t="s">
        <v>11</v>
      </c>
      <c r="D6" s="103" t="s">
        <v>9</v>
      </c>
      <c r="E6" s="105">
        <v>1000</v>
      </c>
      <c r="F6" s="103" t="s">
        <v>12</v>
      </c>
      <c r="G6" s="106" t="s">
        <v>59</v>
      </c>
      <c r="H6" s="107" t="s">
        <v>71</v>
      </c>
      <c r="I6" s="109" t="s">
        <v>54</v>
      </c>
    </row>
    <row r="7" spans="1:12" x14ac:dyDescent="0.25">
      <c r="A7" s="102">
        <v>42921</v>
      </c>
      <c r="B7" s="103" t="s">
        <v>72</v>
      </c>
      <c r="C7" s="104" t="s">
        <v>73</v>
      </c>
      <c r="D7" s="103" t="s">
        <v>58</v>
      </c>
      <c r="E7" s="105">
        <v>6000</v>
      </c>
      <c r="F7" s="103" t="s">
        <v>65</v>
      </c>
      <c r="G7" s="106" t="s">
        <v>59</v>
      </c>
      <c r="H7" s="107" t="s">
        <v>74</v>
      </c>
      <c r="I7" s="109" t="s">
        <v>54</v>
      </c>
    </row>
    <row r="8" spans="1:12" x14ac:dyDescent="0.25">
      <c r="A8" s="102">
        <v>42921</v>
      </c>
      <c r="B8" s="103" t="s">
        <v>64</v>
      </c>
      <c r="C8" s="104" t="s">
        <v>11</v>
      </c>
      <c r="D8" s="103" t="s">
        <v>58</v>
      </c>
      <c r="E8" s="105">
        <v>4000</v>
      </c>
      <c r="F8" s="103" t="s">
        <v>65</v>
      </c>
      <c r="G8" s="106" t="s">
        <v>59</v>
      </c>
      <c r="H8" s="107" t="s">
        <v>74</v>
      </c>
      <c r="I8" s="109" t="s">
        <v>54</v>
      </c>
    </row>
    <row r="9" spans="1:12" x14ac:dyDescent="0.25">
      <c r="A9" s="102">
        <v>42921</v>
      </c>
      <c r="B9" s="103" t="s">
        <v>75</v>
      </c>
      <c r="C9" s="104" t="s">
        <v>22</v>
      </c>
      <c r="D9" s="103" t="s">
        <v>9</v>
      </c>
      <c r="E9" s="105">
        <v>80000</v>
      </c>
      <c r="F9" s="103" t="s">
        <v>12</v>
      </c>
      <c r="G9" s="106" t="s">
        <v>59</v>
      </c>
      <c r="H9" s="107" t="s">
        <v>76</v>
      </c>
      <c r="I9" s="108" t="s">
        <v>51</v>
      </c>
    </row>
    <row r="10" spans="1:12" x14ac:dyDescent="0.25">
      <c r="A10" s="102">
        <v>42921</v>
      </c>
      <c r="B10" s="103" t="s">
        <v>77</v>
      </c>
      <c r="C10" s="104" t="s">
        <v>11</v>
      </c>
      <c r="D10" s="103" t="s">
        <v>9</v>
      </c>
      <c r="E10" s="105">
        <v>4000</v>
      </c>
      <c r="F10" s="103" t="s">
        <v>12</v>
      </c>
      <c r="G10" s="106" t="s">
        <v>59</v>
      </c>
      <c r="H10" s="107" t="s">
        <v>71</v>
      </c>
      <c r="I10" s="109" t="s">
        <v>54</v>
      </c>
    </row>
    <row r="11" spans="1:12" x14ac:dyDescent="0.25">
      <c r="A11" s="102">
        <v>42922</v>
      </c>
      <c r="B11" s="103" t="s">
        <v>78</v>
      </c>
      <c r="C11" s="104" t="s">
        <v>48</v>
      </c>
      <c r="D11" s="103" t="s">
        <v>9</v>
      </c>
      <c r="E11" s="105">
        <v>46900</v>
      </c>
      <c r="F11" s="103" t="s">
        <v>12</v>
      </c>
      <c r="G11" s="106" t="s">
        <v>59</v>
      </c>
      <c r="H11" s="107" t="s">
        <v>79</v>
      </c>
      <c r="I11" s="108" t="s">
        <v>51</v>
      </c>
    </row>
    <row r="12" spans="1:12" x14ac:dyDescent="0.25">
      <c r="A12" s="102">
        <v>42922</v>
      </c>
      <c r="B12" s="103" t="s">
        <v>80</v>
      </c>
      <c r="C12" s="104" t="s">
        <v>52</v>
      </c>
      <c r="D12" s="103" t="s">
        <v>9</v>
      </c>
      <c r="E12" s="105">
        <v>4640</v>
      </c>
      <c r="F12" s="103" t="s">
        <v>12</v>
      </c>
      <c r="G12" s="106" t="s">
        <v>59</v>
      </c>
      <c r="H12" s="107" t="s">
        <v>81</v>
      </c>
      <c r="I12" s="108" t="s">
        <v>51</v>
      </c>
    </row>
    <row r="13" spans="1:12" x14ac:dyDescent="0.25">
      <c r="A13" s="102">
        <v>42922</v>
      </c>
      <c r="B13" s="103" t="s">
        <v>82</v>
      </c>
      <c r="C13" s="104" t="s">
        <v>48</v>
      </c>
      <c r="D13" s="103" t="s">
        <v>9</v>
      </c>
      <c r="E13" s="105">
        <v>25522</v>
      </c>
      <c r="F13" s="103" t="s">
        <v>12</v>
      </c>
      <c r="G13" s="106" t="s">
        <v>59</v>
      </c>
      <c r="H13" s="107" t="s">
        <v>83</v>
      </c>
      <c r="I13" s="108" t="s">
        <v>51</v>
      </c>
    </row>
    <row r="14" spans="1:12" x14ac:dyDescent="0.25">
      <c r="A14" s="102">
        <v>42922</v>
      </c>
      <c r="B14" s="103" t="s">
        <v>84</v>
      </c>
      <c r="C14" s="104" t="s">
        <v>48</v>
      </c>
      <c r="D14" s="103" t="s">
        <v>9</v>
      </c>
      <c r="E14" s="105">
        <v>696</v>
      </c>
      <c r="F14" s="103" t="s">
        <v>12</v>
      </c>
      <c r="G14" s="106" t="s">
        <v>59</v>
      </c>
      <c r="H14" s="107" t="s">
        <v>85</v>
      </c>
      <c r="I14" s="108" t="s">
        <v>51</v>
      </c>
    </row>
    <row r="15" spans="1:12" x14ac:dyDescent="0.25">
      <c r="A15" s="102">
        <v>42922</v>
      </c>
      <c r="B15" s="103" t="s">
        <v>86</v>
      </c>
      <c r="C15" s="104" t="s">
        <v>11</v>
      </c>
      <c r="D15" s="103" t="s">
        <v>9</v>
      </c>
      <c r="E15" s="105">
        <v>4000</v>
      </c>
      <c r="F15" s="103" t="s">
        <v>12</v>
      </c>
      <c r="G15" s="106" t="s">
        <v>59</v>
      </c>
      <c r="H15" s="107" t="s">
        <v>87</v>
      </c>
      <c r="I15" s="109" t="s">
        <v>54</v>
      </c>
    </row>
    <row r="16" spans="1:12" x14ac:dyDescent="0.25">
      <c r="A16" s="102">
        <v>42922</v>
      </c>
      <c r="B16" s="103" t="s">
        <v>88</v>
      </c>
      <c r="C16" s="104" t="s">
        <v>13</v>
      </c>
      <c r="D16" s="103" t="s">
        <v>9</v>
      </c>
      <c r="E16" s="105">
        <v>5000</v>
      </c>
      <c r="F16" s="103" t="s">
        <v>12</v>
      </c>
      <c r="G16" s="106" t="s">
        <v>59</v>
      </c>
      <c r="H16" s="107" t="s">
        <v>89</v>
      </c>
      <c r="I16" s="108" t="s">
        <v>51</v>
      </c>
    </row>
    <row r="17" spans="1:10" x14ac:dyDescent="0.25">
      <c r="A17" s="102">
        <v>42923</v>
      </c>
      <c r="B17" s="103" t="s">
        <v>90</v>
      </c>
      <c r="C17" s="104" t="s">
        <v>22</v>
      </c>
      <c r="D17" s="103" t="s">
        <v>9</v>
      </c>
      <c r="E17" s="105">
        <v>10000</v>
      </c>
      <c r="F17" s="103" t="s">
        <v>12</v>
      </c>
      <c r="G17" s="106" t="s">
        <v>59</v>
      </c>
      <c r="H17" s="107" t="s">
        <v>91</v>
      </c>
      <c r="I17" s="108" t="s">
        <v>51</v>
      </c>
    </row>
    <row r="18" spans="1:10" x14ac:dyDescent="0.25">
      <c r="A18" s="102">
        <v>42923</v>
      </c>
      <c r="B18" s="103" t="s">
        <v>92</v>
      </c>
      <c r="C18" s="104" t="s">
        <v>11</v>
      </c>
      <c r="D18" s="103" t="s">
        <v>58</v>
      </c>
      <c r="E18" s="105">
        <v>5000</v>
      </c>
      <c r="F18" s="103" t="s">
        <v>93</v>
      </c>
      <c r="G18" s="106" t="s">
        <v>59</v>
      </c>
      <c r="H18" s="107" t="s">
        <v>94</v>
      </c>
      <c r="I18" s="109" t="s">
        <v>54</v>
      </c>
    </row>
    <row r="19" spans="1:10" x14ac:dyDescent="0.25">
      <c r="A19" s="110">
        <v>42923</v>
      </c>
      <c r="B19" s="103" t="s">
        <v>72</v>
      </c>
      <c r="C19" s="104" t="s">
        <v>73</v>
      </c>
      <c r="D19" s="103" t="s">
        <v>58</v>
      </c>
      <c r="E19" s="105">
        <v>5500</v>
      </c>
      <c r="F19" s="103" t="s">
        <v>65</v>
      </c>
      <c r="G19" s="106" t="s">
        <v>59</v>
      </c>
      <c r="H19" s="107" t="s">
        <v>95</v>
      </c>
      <c r="I19" s="108" t="s">
        <v>51</v>
      </c>
    </row>
    <row r="20" spans="1:10" x14ac:dyDescent="0.25">
      <c r="A20" s="110">
        <v>42923</v>
      </c>
      <c r="B20" s="103" t="s">
        <v>64</v>
      </c>
      <c r="C20" s="104" t="s">
        <v>11</v>
      </c>
      <c r="D20" s="103" t="s">
        <v>58</v>
      </c>
      <c r="E20" s="105">
        <v>3800</v>
      </c>
      <c r="F20" s="103" t="s">
        <v>65</v>
      </c>
      <c r="G20" s="106" t="s">
        <v>59</v>
      </c>
      <c r="H20" s="107" t="s">
        <v>94</v>
      </c>
      <c r="I20" s="109" t="s">
        <v>54</v>
      </c>
    </row>
    <row r="21" spans="1:10" x14ac:dyDescent="0.25">
      <c r="A21" s="110">
        <v>42923</v>
      </c>
      <c r="B21" s="103" t="s">
        <v>96</v>
      </c>
      <c r="C21" s="104" t="s">
        <v>55</v>
      </c>
      <c r="D21" s="103" t="s">
        <v>58</v>
      </c>
      <c r="E21" s="105">
        <v>1500</v>
      </c>
      <c r="F21" s="103" t="s">
        <v>65</v>
      </c>
      <c r="G21" s="106" t="s">
        <v>59</v>
      </c>
      <c r="H21" s="107" t="s">
        <v>94</v>
      </c>
      <c r="I21" s="109" t="s">
        <v>54</v>
      </c>
    </row>
    <row r="22" spans="1:10" x14ac:dyDescent="0.25">
      <c r="A22" s="110">
        <v>42923</v>
      </c>
      <c r="B22" s="103" t="s">
        <v>97</v>
      </c>
      <c r="C22" s="104" t="s">
        <v>73</v>
      </c>
      <c r="D22" s="103" t="s">
        <v>57</v>
      </c>
      <c r="E22" s="105">
        <v>1000</v>
      </c>
      <c r="F22" s="103" t="s">
        <v>98</v>
      </c>
      <c r="G22" s="106" t="s">
        <v>59</v>
      </c>
      <c r="H22" s="107" t="s">
        <v>99</v>
      </c>
      <c r="I22" s="108" t="s">
        <v>51</v>
      </c>
    </row>
    <row r="23" spans="1:10" x14ac:dyDescent="0.25">
      <c r="A23" s="110">
        <v>42923</v>
      </c>
      <c r="B23" s="103" t="s">
        <v>100</v>
      </c>
      <c r="C23" s="104" t="s">
        <v>11</v>
      </c>
      <c r="D23" s="103" t="s">
        <v>57</v>
      </c>
      <c r="E23" s="105">
        <v>2000</v>
      </c>
      <c r="F23" s="103" t="s">
        <v>98</v>
      </c>
      <c r="G23" s="106" t="s">
        <v>59</v>
      </c>
      <c r="H23" s="107" t="s">
        <v>101</v>
      </c>
      <c r="I23" s="109" t="s">
        <v>54</v>
      </c>
    </row>
    <row r="24" spans="1:10" x14ac:dyDescent="0.25">
      <c r="A24" s="110">
        <v>42923</v>
      </c>
      <c r="B24" s="103" t="s">
        <v>102</v>
      </c>
      <c r="C24" s="104" t="s">
        <v>73</v>
      </c>
      <c r="D24" s="103" t="s">
        <v>57</v>
      </c>
      <c r="E24" s="105">
        <v>2000</v>
      </c>
      <c r="F24" s="103" t="s">
        <v>103</v>
      </c>
      <c r="G24" s="106" t="s">
        <v>59</v>
      </c>
      <c r="H24" s="107" t="s">
        <v>104</v>
      </c>
      <c r="I24" s="108" t="s">
        <v>51</v>
      </c>
    </row>
    <row r="25" spans="1:10" x14ac:dyDescent="0.25">
      <c r="A25" s="110">
        <v>42923</v>
      </c>
      <c r="B25" s="103" t="s">
        <v>105</v>
      </c>
      <c r="C25" s="104" t="s">
        <v>11</v>
      </c>
      <c r="D25" s="103" t="s">
        <v>57</v>
      </c>
      <c r="E25" s="105">
        <v>3500</v>
      </c>
      <c r="F25" s="103" t="s">
        <v>103</v>
      </c>
      <c r="G25" s="106" t="s">
        <v>59</v>
      </c>
      <c r="H25" s="107" t="s">
        <v>106</v>
      </c>
      <c r="I25" s="109" t="s">
        <v>54</v>
      </c>
    </row>
    <row r="26" spans="1:10" x14ac:dyDescent="0.25">
      <c r="A26" s="102">
        <v>42924</v>
      </c>
      <c r="B26" s="103" t="s">
        <v>107</v>
      </c>
      <c r="C26" s="104" t="s">
        <v>48</v>
      </c>
      <c r="D26" s="103" t="s">
        <v>9</v>
      </c>
      <c r="E26" s="105">
        <v>12795</v>
      </c>
      <c r="F26" s="103" t="s">
        <v>98</v>
      </c>
      <c r="G26" s="106" t="s">
        <v>59</v>
      </c>
      <c r="H26" s="107" t="s">
        <v>108</v>
      </c>
      <c r="I26" s="108" t="s">
        <v>51</v>
      </c>
    </row>
    <row r="27" spans="1:10" x14ac:dyDescent="0.25">
      <c r="A27" s="110">
        <v>42924</v>
      </c>
      <c r="B27" s="103" t="s">
        <v>100</v>
      </c>
      <c r="C27" s="104" t="s">
        <v>11</v>
      </c>
      <c r="D27" s="103" t="s">
        <v>57</v>
      </c>
      <c r="E27" s="105">
        <v>300</v>
      </c>
      <c r="F27" s="103" t="s">
        <v>98</v>
      </c>
      <c r="G27" s="106" t="s">
        <v>59</v>
      </c>
      <c r="H27" s="107" t="s">
        <v>109</v>
      </c>
      <c r="I27" s="109" t="s">
        <v>54</v>
      </c>
    </row>
    <row r="28" spans="1:10" x14ac:dyDescent="0.25">
      <c r="A28" s="102">
        <v>42924</v>
      </c>
      <c r="B28" s="103" t="s">
        <v>110</v>
      </c>
      <c r="C28" s="104" t="s">
        <v>11</v>
      </c>
      <c r="D28" s="103" t="s">
        <v>111</v>
      </c>
      <c r="E28" s="105">
        <v>4000</v>
      </c>
      <c r="F28" s="103" t="s">
        <v>12</v>
      </c>
      <c r="G28" s="106" t="s">
        <v>59</v>
      </c>
      <c r="H28" s="107" t="s">
        <v>112</v>
      </c>
      <c r="I28" s="109" t="s">
        <v>54</v>
      </c>
    </row>
    <row r="29" spans="1:10" x14ac:dyDescent="0.25">
      <c r="A29" s="102">
        <v>42925</v>
      </c>
      <c r="B29" s="103" t="s">
        <v>113</v>
      </c>
      <c r="C29" s="104" t="s">
        <v>11</v>
      </c>
      <c r="D29" s="103" t="s">
        <v>111</v>
      </c>
      <c r="E29" s="105">
        <v>12000</v>
      </c>
      <c r="F29" s="103" t="s">
        <v>12</v>
      </c>
      <c r="G29" s="106" t="s">
        <v>59</v>
      </c>
      <c r="H29" s="107" t="s">
        <v>112</v>
      </c>
      <c r="I29" s="109" t="s">
        <v>54</v>
      </c>
    </row>
    <row r="30" spans="1:10" x14ac:dyDescent="0.25">
      <c r="A30" s="102">
        <v>42926</v>
      </c>
      <c r="B30" s="103" t="s">
        <v>114</v>
      </c>
      <c r="C30" s="104" t="s">
        <v>11</v>
      </c>
      <c r="D30" s="103" t="s">
        <v>9</v>
      </c>
      <c r="E30" s="105">
        <v>3500</v>
      </c>
      <c r="F30" s="103" t="s">
        <v>12</v>
      </c>
      <c r="G30" s="75" t="s">
        <v>290</v>
      </c>
      <c r="H30" s="107" t="s">
        <v>115</v>
      </c>
      <c r="I30" s="109" t="s">
        <v>54</v>
      </c>
    </row>
    <row r="31" spans="1:10" x14ac:dyDescent="0.25">
      <c r="A31" s="102">
        <v>42926</v>
      </c>
      <c r="B31" s="103" t="s">
        <v>116</v>
      </c>
      <c r="C31" s="104" t="s">
        <v>11</v>
      </c>
      <c r="D31" s="103" t="s">
        <v>9</v>
      </c>
      <c r="E31" s="105">
        <v>12000</v>
      </c>
      <c r="F31" s="103" t="s">
        <v>12</v>
      </c>
      <c r="G31" s="106" t="s">
        <v>59</v>
      </c>
      <c r="H31" s="107" t="s">
        <v>115</v>
      </c>
      <c r="I31" s="109" t="s">
        <v>54</v>
      </c>
    </row>
    <row r="32" spans="1:10" x14ac:dyDescent="0.25">
      <c r="A32" s="102">
        <v>42926</v>
      </c>
      <c r="B32" s="103" t="s">
        <v>117</v>
      </c>
      <c r="C32" s="104" t="s">
        <v>118</v>
      </c>
      <c r="D32" s="103" t="s">
        <v>119</v>
      </c>
      <c r="E32" s="105">
        <v>40000</v>
      </c>
      <c r="F32" s="103" t="s">
        <v>120</v>
      </c>
      <c r="G32" s="106" t="s">
        <v>59</v>
      </c>
      <c r="H32" s="107" t="s">
        <v>121</v>
      </c>
      <c r="I32" s="108" t="s">
        <v>51</v>
      </c>
      <c r="J32" s="82"/>
    </row>
    <row r="33" spans="1:22" x14ac:dyDescent="0.25">
      <c r="A33" s="102">
        <v>42927</v>
      </c>
      <c r="B33" s="103" t="s">
        <v>122</v>
      </c>
      <c r="C33" s="104" t="s">
        <v>48</v>
      </c>
      <c r="D33" s="103" t="s">
        <v>9</v>
      </c>
      <c r="E33" s="105">
        <v>3000</v>
      </c>
      <c r="F33" s="103" t="s">
        <v>12</v>
      </c>
      <c r="G33" s="106" t="s">
        <v>59</v>
      </c>
      <c r="H33" s="107" t="s">
        <v>123</v>
      </c>
      <c r="I33" s="108" t="s">
        <v>51</v>
      </c>
    </row>
    <row r="34" spans="1:22" x14ac:dyDescent="0.25">
      <c r="A34" s="102">
        <v>42927</v>
      </c>
      <c r="B34" s="103" t="s">
        <v>124</v>
      </c>
      <c r="C34" s="104" t="s">
        <v>11</v>
      </c>
      <c r="D34" s="103" t="s">
        <v>9</v>
      </c>
      <c r="E34" s="111">
        <v>4000</v>
      </c>
      <c r="F34" s="103" t="s">
        <v>12</v>
      </c>
      <c r="G34" s="106" t="s">
        <v>59</v>
      </c>
      <c r="H34" s="107" t="s">
        <v>125</v>
      </c>
      <c r="I34" s="109" t="s">
        <v>54</v>
      </c>
    </row>
    <row r="35" spans="1:22" x14ac:dyDescent="0.25">
      <c r="A35" s="102">
        <v>42927</v>
      </c>
      <c r="B35" s="103" t="s">
        <v>126</v>
      </c>
      <c r="C35" s="104" t="s">
        <v>52</v>
      </c>
      <c r="D35" s="103" t="s">
        <v>9</v>
      </c>
      <c r="E35" s="105">
        <v>10000</v>
      </c>
      <c r="F35" s="103" t="s">
        <v>12</v>
      </c>
      <c r="G35" s="106" t="s">
        <v>59</v>
      </c>
      <c r="H35" s="107" t="s">
        <v>127</v>
      </c>
      <c r="I35" s="108" t="s">
        <v>51</v>
      </c>
    </row>
    <row r="36" spans="1:22" x14ac:dyDescent="0.25">
      <c r="A36" s="102">
        <v>42928</v>
      </c>
      <c r="B36" s="103" t="s">
        <v>128</v>
      </c>
      <c r="C36" s="104" t="s">
        <v>11</v>
      </c>
      <c r="D36" s="103" t="s">
        <v>9</v>
      </c>
      <c r="E36" s="105">
        <v>10000</v>
      </c>
      <c r="F36" s="103" t="s">
        <v>41</v>
      </c>
      <c r="G36" s="106" t="s">
        <v>59</v>
      </c>
      <c r="H36" s="107" t="s">
        <v>129</v>
      </c>
      <c r="I36" s="109" t="s">
        <v>54</v>
      </c>
    </row>
    <row r="37" spans="1:22" x14ac:dyDescent="0.25">
      <c r="A37" s="102">
        <v>42928</v>
      </c>
      <c r="B37" s="103" t="s">
        <v>130</v>
      </c>
      <c r="C37" s="104" t="s">
        <v>11</v>
      </c>
      <c r="D37" s="103" t="s">
        <v>9</v>
      </c>
      <c r="E37" s="105">
        <v>6000</v>
      </c>
      <c r="F37" s="103" t="s">
        <v>12</v>
      </c>
      <c r="G37" s="106" t="s">
        <v>59</v>
      </c>
      <c r="H37" s="107" t="s">
        <v>131</v>
      </c>
      <c r="I37" s="109" t="s">
        <v>54</v>
      </c>
    </row>
    <row r="38" spans="1:22" x14ac:dyDescent="0.25">
      <c r="A38" s="102">
        <v>42928</v>
      </c>
      <c r="B38" s="103" t="s">
        <v>132</v>
      </c>
      <c r="C38" s="104" t="s">
        <v>14</v>
      </c>
      <c r="D38" s="103" t="s">
        <v>9</v>
      </c>
      <c r="E38" s="105">
        <v>250000</v>
      </c>
      <c r="F38" s="103" t="s">
        <v>41</v>
      </c>
      <c r="G38" s="106" t="s">
        <v>59</v>
      </c>
      <c r="H38" s="107" t="s">
        <v>133</v>
      </c>
      <c r="I38" s="108" t="s">
        <v>51</v>
      </c>
    </row>
    <row r="39" spans="1:22" x14ac:dyDescent="0.25">
      <c r="A39" s="102">
        <v>42928</v>
      </c>
      <c r="B39" s="103" t="s">
        <v>134</v>
      </c>
      <c r="C39" s="104" t="s">
        <v>48</v>
      </c>
      <c r="D39" s="103" t="s">
        <v>9</v>
      </c>
      <c r="E39" s="105">
        <v>2200</v>
      </c>
      <c r="F39" s="103" t="s">
        <v>12</v>
      </c>
      <c r="G39" s="106" t="s">
        <v>59</v>
      </c>
      <c r="H39" s="107" t="s">
        <v>135</v>
      </c>
      <c r="I39" s="108" t="s">
        <v>51</v>
      </c>
      <c r="S39" s="62" t="s">
        <v>16</v>
      </c>
    </row>
    <row r="40" spans="1:22" x14ac:dyDescent="0.25">
      <c r="A40" s="102">
        <v>42928</v>
      </c>
      <c r="B40" s="103" t="s">
        <v>136</v>
      </c>
      <c r="C40" s="104" t="s">
        <v>56</v>
      </c>
      <c r="D40" s="103" t="s">
        <v>9</v>
      </c>
      <c r="E40" s="105">
        <v>406933</v>
      </c>
      <c r="F40" s="103" t="s">
        <v>49</v>
      </c>
      <c r="G40" s="106" t="s">
        <v>59</v>
      </c>
      <c r="H40" s="107" t="s">
        <v>137</v>
      </c>
      <c r="I40" s="108" t="s">
        <v>51</v>
      </c>
      <c r="L40" s="73"/>
      <c r="M40" s="73" t="s">
        <v>10</v>
      </c>
    </row>
    <row r="41" spans="1:22" s="72" customFormat="1" x14ac:dyDescent="0.25">
      <c r="A41" s="102">
        <v>42928</v>
      </c>
      <c r="B41" s="103" t="s">
        <v>138</v>
      </c>
      <c r="C41" s="104" t="s">
        <v>56</v>
      </c>
      <c r="D41" s="103" t="s">
        <v>9</v>
      </c>
      <c r="E41" s="105">
        <v>37800</v>
      </c>
      <c r="F41" s="103" t="s">
        <v>49</v>
      </c>
      <c r="G41" s="106" t="s">
        <v>59</v>
      </c>
      <c r="H41" s="107" t="s">
        <v>139</v>
      </c>
      <c r="I41" s="108" t="s">
        <v>51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s="72" customFormat="1" x14ac:dyDescent="0.25">
      <c r="A42" s="102">
        <v>42929</v>
      </c>
      <c r="B42" s="103" t="s">
        <v>140</v>
      </c>
      <c r="C42" s="104" t="s">
        <v>11</v>
      </c>
      <c r="D42" s="103" t="s">
        <v>9</v>
      </c>
      <c r="E42" s="105">
        <v>6000</v>
      </c>
      <c r="F42" s="103" t="s">
        <v>12</v>
      </c>
      <c r="G42" s="106" t="s">
        <v>59</v>
      </c>
      <c r="H42" s="107" t="s">
        <v>141</v>
      </c>
      <c r="I42" s="109" t="s">
        <v>54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 x14ac:dyDescent="0.25">
      <c r="A43" s="102">
        <v>42929</v>
      </c>
      <c r="B43" s="103" t="s">
        <v>142</v>
      </c>
      <c r="C43" s="104" t="s">
        <v>11</v>
      </c>
      <c r="D43" s="103" t="s">
        <v>9</v>
      </c>
      <c r="E43" s="105">
        <v>4000</v>
      </c>
      <c r="F43" s="103" t="s">
        <v>41</v>
      </c>
      <c r="G43" s="106" t="s">
        <v>59</v>
      </c>
      <c r="H43" s="107" t="s">
        <v>143</v>
      </c>
      <c r="I43" s="109" t="s">
        <v>54</v>
      </c>
      <c r="L43" s="73"/>
      <c r="M43" s="73"/>
    </row>
    <row r="44" spans="1:22" x14ac:dyDescent="0.25">
      <c r="A44" s="110">
        <v>42929</v>
      </c>
      <c r="B44" s="103" t="s">
        <v>72</v>
      </c>
      <c r="C44" s="104" t="s">
        <v>73</v>
      </c>
      <c r="D44" s="103" t="s">
        <v>58</v>
      </c>
      <c r="E44" s="105">
        <v>5400</v>
      </c>
      <c r="F44" s="103" t="s">
        <v>65</v>
      </c>
      <c r="G44" s="106" t="s">
        <v>59</v>
      </c>
      <c r="H44" s="107" t="s">
        <v>144</v>
      </c>
      <c r="I44" s="108" t="s">
        <v>51</v>
      </c>
    </row>
    <row r="45" spans="1:22" x14ac:dyDescent="0.25">
      <c r="A45" s="110">
        <v>42929</v>
      </c>
      <c r="B45" s="103" t="s">
        <v>64</v>
      </c>
      <c r="C45" s="104" t="s">
        <v>11</v>
      </c>
      <c r="D45" s="103" t="s">
        <v>58</v>
      </c>
      <c r="E45" s="105">
        <v>4000</v>
      </c>
      <c r="F45" s="103" t="s">
        <v>65</v>
      </c>
      <c r="G45" s="106" t="s">
        <v>59</v>
      </c>
      <c r="H45" s="107" t="s">
        <v>145</v>
      </c>
      <c r="I45" s="109" t="s">
        <v>54</v>
      </c>
    </row>
    <row r="46" spans="1:22" x14ac:dyDescent="0.25">
      <c r="A46" s="102">
        <v>42929</v>
      </c>
      <c r="B46" s="103" t="s">
        <v>146</v>
      </c>
      <c r="C46" s="104" t="s">
        <v>11</v>
      </c>
      <c r="D46" s="103" t="s">
        <v>9</v>
      </c>
      <c r="E46" s="105">
        <v>3000</v>
      </c>
      <c r="F46" s="103" t="s">
        <v>12</v>
      </c>
      <c r="G46" s="106" t="s">
        <v>59</v>
      </c>
      <c r="H46" s="107" t="s">
        <v>141</v>
      </c>
      <c r="I46" s="109" t="s">
        <v>54</v>
      </c>
    </row>
    <row r="47" spans="1:22" x14ac:dyDescent="0.25">
      <c r="A47" s="110">
        <v>42929</v>
      </c>
      <c r="B47" s="103" t="s">
        <v>147</v>
      </c>
      <c r="C47" s="104" t="s">
        <v>73</v>
      </c>
      <c r="D47" s="103" t="s">
        <v>58</v>
      </c>
      <c r="E47" s="105">
        <v>5000</v>
      </c>
      <c r="F47" s="103" t="s">
        <v>93</v>
      </c>
      <c r="G47" s="106" t="s">
        <v>59</v>
      </c>
      <c r="H47" s="107" t="s">
        <v>148</v>
      </c>
      <c r="I47" s="108" t="s">
        <v>51</v>
      </c>
    </row>
    <row r="48" spans="1:22" x14ac:dyDescent="0.25">
      <c r="A48" s="110">
        <v>42929</v>
      </c>
      <c r="B48" s="103" t="s">
        <v>92</v>
      </c>
      <c r="C48" s="104" t="s">
        <v>11</v>
      </c>
      <c r="D48" s="103" t="s">
        <v>58</v>
      </c>
      <c r="E48" s="105">
        <v>4000</v>
      </c>
      <c r="F48" s="103" t="s">
        <v>93</v>
      </c>
      <c r="G48" s="106" t="s">
        <v>59</v>
      </c>
      <c r="H48" s="107" t="s">
        <v>149</v>
      </c>
      <c r="I48" s="109" t="s">
        <v>54</v>
      </c>
    </row>
    <row r="49" spans="1:13" x14ac:dyDescent="0.25">
      <c r="A49" s="102">
        <v>42930</v>
      </c>
      <c r="B49" s="103" t="s">
        <v>150</v>
      </c>
      <c r="C49" s="104" t="s">
        <v>11</v>
      </c>
      <c r="D49" s="103" t="s">
        <v>9</v>
      </c>
      <c r="E49" s="105">
        <v>3500</v>
      </c>
      <c r="F49" s="103" t="s">
        <v>12</v>
      </c>
      <c r="G49" s="106" t="s">
        <v>59</v>
      </c>
      <c r="H49" s="107" t="s">
        <v>151</v>
      </c>
      <c r="I49" s="109" t="s">
        <v>54</v>
      </c>
    </row>
    <row r="50" spans="1:13" x14ac:dyDescent="0.25">
      <c r="A50" s="102">
        <v>42930</v>
      </c>
      <c r="B50" s="103" t="s">
        <v>152</v>
      </c>
      <c r="C50" s="104" t="s">
        <v>48</v>
      </c>
      <c r="D50" s="103" t="s">
        <v>111</v>
      </c>
      <c r="E50" s="105">
        <v>17000</v>
      </c>
      <c r="F50" s="103" t="s">
        <v>12</v>
      </c>
      <c r="G50" s="106" t="s">
        <v>59</v>
      </c>
      <c r="H50" s="107" t="s">
        <v>153</v>
      </c>
      <c r="I50" s="108" t="s">
        <v>51</v>
      </c>
      <c r="K50" s="48"/>
      <c r="L50" s="66"/>
      <c r="M50" s="63"/>
    </row>
    <row r="51" spans="1:13" x14ac:dyDescent="0.25">
      <c r="A51" s="102">
        <v>42930</v>
      </c>
      <c r="B51" s="103" t="s">
        <v>287</v>
      </c>
      <c r="C51" s="104" t="s">
        <v>52</v>
      </c>
      <c r="D51" s="103" t="s">
        <v>9</v>
      </c>
      <c r="E51" s="105">
        <v>47918</v>
      </c>
      <c r="F51" s="103" t="s">
        <v>49</v>
      </c>
      <c r="G51" s="106" t="s">
        <v>59</v>
      </c>
      <c r="H51" s="107" t="s">
        <v>288</v>
      </c>
      <c r="I51" s="108" t="s">
        <v>51</v>
      </c>
      <c r="K51" s="48"/>
      <c r="L51" s="66"/>
      <c r="M51" s="63"/>
    </row>
    <row r="52" spans="1:13" x14ac:dyDescent="0.25">
      <c r="A52" s="76">
        <v>42931</v>
      </c>
      <c r="B52" s="73" t="s">
        <v>154</v>
      </c>
      <c r="C52" s="104" t="s">
        <v>11</v>
      </c>
      <c r="D52" s="103" t="s">
        <v>57</v>
      </c>
      <c r="E52" s="105">
        <v>5000</v>
      </c>
      <c r="F52" s="73" t="s">
        <v>103</v>
      </c>
      <c r="G52" s="106" t="s">
        <v>59</v>
      </c>
      <c r="H52" s="107" t="s">
        <v>155</v>
      </c>
      <c r="I52" s="109" t="s">
        <v>54</v>
      </c>
      <c r="K52" s="48"/>
      <c r="L52" s="66"/>
      <c r="M52" s="63"/>
    </row>
    <row r="53" spans="1:13" x14ac:dyDescent="0.25">
      <c r="A53" s="65">
        <v>42931</v>
      </c>
      <c r="B53" s="73" t="s">
        <v>156</v>
      </c>
      <c r="C53" s="74" t="s">
        <v>53</v>
      </c>
      <c r="D53" s="103" t="s">
        <v>9</v>
      </c>
      <c r="E53" s="105">
        <v>7100</v>
      </c>
      <c r="F53" s="103" t="s">
        <v>41</v>
      </c>
      <c r="G53" s="106" t="s">
        <v>59</v>
      </c>
      <c r="H53" s="107" t="s">
        <v>157</v>
      </c>
      <c r="I53" s="108" t="s">
        <v>51</v>
      </c>
      <c r="K53" s="48"/>
      <c r="L53" s="66"/>
      <c r="M53" s="63"/>
    </row>
    <row r="54" spans="1:13" x14ac:dyDescent="0.25">
      <c r="A54" s="65">
        <v>42931</v>
      </c>
      <c r="B54" s="103" t="s">
        <v>158</v>
      </c>
      <c r="C54" s="104" t="s">
        <v>11</v>
      </c>
      <c r="D54" s="103" t="s">
        <v>9</v>
      </c>
      <c r="E54" s="105">
        <v>15000</v>
      </c>
      <c r="F54" s="103" t="s">
        <v>41</v>
      </c>
      <c r="G54" s="106" t="s">
        <v>59</v>
      </c>
      <c r="H54" s="107" t="s">
        <v>159</v>
      </c>
      <c r="I54" s="109" t="s">
        <v>54</v>
      </c>
      <c r="K54" s="48"/>
      <c r="L54" s="66"/>
      <c r="M54" s="63"/>
    </row>
    <row r="55" spans="1:13" x14ac:dyDescent="0.25">
      <c r="A55" s="65">
        <v>42931</v>
      </c>
      <c r="B55" s="103" t="s">
        <v>160</v>
      </c>
      <c r="C55" s="104" t="s">
        <v>11</v>
      </c>
      <c r="D55" s="103" t="s">
        <v>57</v>
      </c>
      <c r="E55" s="105">
        <v>5000</v>
      </c>
      <c r="F55" s="103" t="s">
        <v>12</v>
      </c>
      <c r="G55" s="106" t="s">
        <v>59</v>
      </c>
      <c r="H55" s="107" t="s">
        <v>159</v>
      </c>
      <c r="I55" s="109" t="s">
        <v>54</v>
      </c>
      <c r="K55" s="48"/>
      <c r="L55" s="66"/>
      <c r="M55" s="63"/>
    </row>
    <row r="56" spans="1:13" x14ac:dyDescent="0.25">
      <c r="A56" s="65">
        <v>42931</v>
      </c>
      <c r="B56" s="73" t="s">
        <v>161</v>
      </c>
      <c r="C56" t="s">
        <v>162</v>
      </c>
      <c r="D56" s="103" t="s">
        <v>9</v>
      </c>
      <c r="E56" s="105">
        <v>5000</v>
      </c>
      <c r="F56" s="103" t="s">
        <v>41</v>
      </c>
      <c r="G56" s="106" t="s">
        <v>59</v>
      </c>
      <c r="H56" s="107" t="s">
        <v>163</v>
      </c>
      <c r="I56" s="108" t="s">
        <v>51</v>
      </c>
      <c r="K56" s="48"/>
      <c r="L56" s="66"/>
      <c r="M56" s="63"/>
    </row>
    <row r="57" spans="1:13" x14ac:dyDescent="0.25">
      <c r="A57" s="65">
        <v>42933</v>
      </c>
      <c r="B57" s="73" t="s">
        <v>164</v>
      </c>
      <c r="C57" t="s">
        <v>165</v>
      </c>
      <c r="D57" s="103" t="s">
        <v>9</v>
      </c>
      <c r="E57" s="105">
        <v>700</v>
      </c>
      <c r="F57" s="103" t="s">
        <v>98</v>
      </c>
      <c r="G57" s="106" t="s">
        <v>59</v>
      </c>
      <c r="H57" s="107" t="s">
        <v>166</v>
      </c>
      <c r="I57" s="108" t="s">
        <v>51</v>
      </c>
      <c r="K57" s="48"/>
      <c r="L57" s="66"/>
      <c r="M57" s="63"/>
    </row>
    <row r="58" spans="1:13" x14ac:dyDescent="0.25">
      <c r="A58" s="102">
        <v>42933</v>
      </c>
      <c r="B58" s="103" t="s">
        <v>167</v>
      </c>
      <c r="C58" s="104" t="s">
        <v>11</v>
      </c>
      <c r="D58" s="103" t="s">
        <v>9</v>
      </c>
      <c r="E58" s="105">
        <v>3000</v>
      </c>
      <c r="F58" s="103" t="s">
        <v>12</v>
      </c>
      <c r="G58" s="106" t="s">
        <v>59</v>
      </c>
      <c r="H58" s="107" t="s">
        <v>168</v>
      </c>
      <c r="I58" s="109" t="s">
        <v>54</v>
      </c>
      <c r="K58" s="48"/>
      <c r="L58" s="66"/>
      <c r="M58" s="63"/>
    </row>
    <row r="59" spans="1:13" x14ac:dyDescent="0.25">
      <c r="A59" s="102">
        <v>42933</v>
      </c>
      <c r="B59" s="103" t="s">
        <v>116</v>
      </c>
      <c r="C59" s="104" t="s">
        <v>11</v>
      </c>
      <c r="D59" s="103" t="s">
        <v>9</v>
      </c>
      <c r="E59" s="105">
        <v>12500</v>
      </c>
      <c r="F59" s="103" t="s">
        <v>12</v>
      </c>
      <c r="G59" s="106" t="s">
        <v>59</v>
      </c>
      <c r="H59" s="107" t="s">
        <v>168</v>
      </c>
      <c r="I59" s="109" t="s">
        <v>54</v>
      </c>
    </row>
    <row r="60" spans="1:13" x14ac:dyDescent="0.25">
      <c r="A60" s="110">
        <v>42933</v>
      </c>
      <c r="B60" s="103" t="s">
        <v>169</v>
      </c>
      <c r="C60" s="104" t="s">
        <v>11</v>
      </c>
      <c r="D60" s="103" t="s">
        <v>58</v>
      </c>
      <c r="E60" s="105">
        <v>4000</v>
      </c>
      <c r="F60" s="103" t="s">
        <v>170</v>
      </c>
      <c r="G60" s="106" t="s">
        <v>59</v>
      </c>
      <c r="H60" s="107" t="s">
        <v>171</v>
      </c>
      <c r="I60" s="109" t="s">
        <v>54</v>
      </c>
    </row>
    <row r="61" spans="1:13" x14ac:dyDescent="0.25">
      <c r="A61" s="110">
        <v>42933</v>
      </c>
      <c r="B61" s="103" t="s">
        <v>172</v>
      </c>
      <c r="C61" s="104" t="s">
        <v>73</v>
      </c>
      <c r="D61" s="103" t="s">
        <v>58</v>
      </c>
      <c r="E61" s="105">
        <v>500</v>
      </c>
      <c r="F61" s="103" t="s">
        <v>65</v>
      </c>
      <c r="G61" s="106" t="s">
        <v>59</v>
      </c>
      <c r="H61" s="107" t="s">
        <v>173</v>
      </c>
      <c r="I61" s="109" t="s">
        <v>54</v>
      </c>
    </row>
    <row r="62" spans="1:13" x14ac:dyDescent="0.25">
      <c r="A62" s="110">
        <v>42933</v>
      </c>
      <c r="B62" s="103" t="s">
        <v>64</v>
      </c>
      <c r="C62" s="104" t="s">
        <v>11</v>
      </c>
      <c r="D62" s="103" t="s">
        <v>58</v>
      </c>
      <c r="E62" s="105">
        <v>6000</v>
      </c>
      <c r="F62" s="103" t="s">
        <v>65</v>
      </c>
      <c r="G62" s="106" t="s">
        <v>59</v>
      </c>
      <c r="H62" s="107" t="s">
        <v>173</v>
      </c>
      <c r="I62" s="109" t="s">
        <v>54</v>
      </c>
    </row>
    <row r="63" spans="1:13" x14ac:dyDescent="0.25">
      <c r="A63" s="110">
        <v>42933</v>
      </c>
      <c r="B63" s="103" t="s">
        <v>174</v>
      </c>
      <c r="C63" s="104" t="s">
        <v>73</v>
      </c>
      <c r="D63" s="103" t="s">
        <v>58</v>
      </c>
      <c r="E63" s="105">
        <v>2500</v>
      </c>
      <c r="F63" s="103" t="s">
        <v>170</v>
      </c>
      <c r="G63" s="106" t="s">
        <v>59</v>
      </c>
      <c r="H63" s="107" t="s">
        <v>175</v>
      </c>
      <c r="I63" s="109" t="s">
        <v>54</v>
      </c>
    </row>
    <row r="64" spans="1:13" x14ac:dyDescent="0.25">
      <c r="A64" s="110">
        <v>42933</v>
      </c>
      <c r="B64" s="103" t="s">
        <v>169</v>
      </c>
      <c r="C64" s="104" t="s">
        <v>11</v>
      </c>
      <c r="D64" s="103" t="s">
        <v>58</v>
      </c>
      <c r="E64" s="105">
        <v>7000</v>
      </c>
      <c r="F64" s="103" t="s">
        <v>170</v>
      </c>
      <c r="G64" s="106" t="s">
        <v>59</v>
      </c>
      <c r="H64" s="107" t="s">
        <v>171</v>
      </c>
      <c r="I64" s="109" t="s">
        <v>54</v>
      </c>
      <c r="J64" s="82"/>
    </row>
    <row r="65" spans="1:27" x14ac:dyDescent="0.25">
      <c r="A65" s="102">
        <v>42934</v>
      </c>
      <c r="B65" s="103" t="s">
        <v>176</v>
      </c>
      <c r="C65" t="s">
        <v>162</v>
      </c>
      <c r="D65" s="103" t="s">
        <v>9</v>
      </c>
      <c r="E65" s="105">
        <v>60000</v>
      </c>
      <c r="F65" s="103" t="s">
        <v>12</v>
      </c>
      <c r="G65" s="106" t="s">
        <v>59</v>
      </c>
      <c r="H65" s="107" t="s">
        <v>177</v>
      </c>
      <c r="I65" s="108" t="s">
        <v>51</v>
      </c>
    </row>
    <row r="66" spans="1:27" x14ac:dyDescent="0.25">
      <c r="A66" s="110">
        <v>42934</v>
      </c>
      <c r="B66" s="103" t="s">
        <v>178</v>
      </c>
      <c r="C66" s="104" t="s">
        <v>11</v>
      </c>
      <c r="D66" s="103" t="s">
        <v>57</v>
      </c>
      <c r="E66" s="105">
        <v>4300</v>
      </c>
      <c r="F66" s="103" t="s">
        <v>98</v>
      </c>
      <c r="G66" s="106" t="s">
        <v>59</v>
      </c>
      <c r="H66" s="107" t="s">
        <v>179</v>
      </c>
      <c r="I66" s="109" t="s">
        <v>54</v>
      </c>
    </row>
    <row r="67" spans="1:27" x14ac:dyDescent="0.25">
      <c r="A67" s="102">
        <v>42935</v>
      </c>
      <c r="B67" s="103" t="s">
        <v>180</v>
      </c>
      <c r="C67" s="104" t="s">
        <v>48</v>
      </c>
      <c r="D67" s="103" t="s">
        <v>111</v>
      </c>
      <c r="E67" s="105">
        <v>48852</v>
      </c>
      <c r="F67" s="103" t="s">
        <v>12</v>
      </c>
      <c r="G67" s="106" t="s">
        <v>59</v>
      </c>
      <c r="H67" s="107" t="s">
        <v>181</v>
      </c>
      <c r="I67" s="108" t="s">
        <v>51</v>
      </c>
    </row>
    <row r="68" spans="1:27" x14ac:dyDescent="0.25">
      <c r="A68" s="102">
        <v>42935</v>
      </c>
      <c r="B68" s="103" t="s">
        <v>182</v>
      </c>
      <c r="C68" s="104" t="s">
        <v>11</v>
      </c>
      <c r="D68" s="103" t="s">
        <v>9</v>
      </c>
      <c r="E68" s="105">
        <v>3500</v>
      </c>
      <c r="F68" s="103" t="s">
        <v>12</v>
      </c>
      <c r="G68" s="106" t="s">
        <v>59</v>
      </c>
      <c r="H68" s="107" t="s">
        <v>183</v>
      </c>
      <c r="I68" s="109" t="s">
        <v>54</v>
      </c>
    </row>
    <row r="69" spans="1:27" x14ac:dyDescent="0.25">
      <c r="A69" s="102">
        <v>42935</v>
      </c>
      <c r="B69" s="103" t="s">
        <v>184</v>
      </c>
      <c r="C69" s="104" t="s">
        <v>48</v>
      </c>
      <c r="D69" s="103" t="s">
        <v>9</v>
      </c>
      <c r="E69" s="105">
        <v>19960</v>
      </c>
      <c r="F69" s="103" t="s">
        <v>98</v>
      </c>
      <c r="G69" s="106" t="s">
        <v>59</v>
      </c>
      <c r="H69" s="107" t="s">
        <v>185</v>
      </c>
      <c r="I69" s="108" t="s">
        <v>51</v>
      </c>
      <c r="AA69" s="62" t="s">
        <v>10</v>
      </c>
    </row>
    <row r="70" spans="1:27" x14ac:dyDescent="0.25">
      <c r="A70" s="110">
        <v>42935</v>
      </c>
      <c r="B70" s="103" t="s">
        <v>186</v>
      </c>
      <c r="C70" s="104" t="s">
        <v>11</v>
      </c>
      <c r="D70" s="103" t="s">
        <v>57</v>
      </c>
      <c r="E70" s="105">
        <v>2000</v>
      </c>
      <c r="F70" s="103" t="s">
        <v>98</v>
      </c>
      <c r="G70" s="106" t="s">
        <v>59</v>
      </c>
      <c r="H70" s="107" t="s">
        <v>187</v>
      </c>
      <c r="I70" s="109" t="s">
        <v>54</v>
      </c>
    </row>
    <row r="71" spans="1:27" x14ac:dyDescent="0.25">
      <c r="A71" s="110">
        <v>42935</v>
      </c>
      <c r="B71" s="103" t="s">
        <v>174</v>
      </c>
      <c r="C71" s="104" t="s">
        <v>73</v>
      </c>
      <c r="D71" s="103" t="s">
        <v>58</v>
      </c>
      <c r="E71" s="105">
        <v>2000</v>
      </c>
      <c r="F71" s="103" t="s">
        <v>170</v>
      </c>
      <c r="G71" s="106" t="s">
        <v>59</v>
      </c>
      <c r="H71" s="107" t="s">
        <v>188</v>
      </c>
      <c r="I71" s="108" t="s">
        <v>51</v>
      </c>
    </row>
    <row r="72" spans="1:27" x14ac:dyDescent="0.25">
      <c r="A72" s="110">
        <v>42935</v>
      </c>
      <c r="B72" s="103" t="s">
        <v>189</v>
      </c>
      <c r="C72" s="104" t="s">
        <v>11</v>
      </c>
      <c r="D72" s="103" t="s">
        <v>58</v>
      </c>
      <c r="E72" s="105">
        <v>7000</v>
      </c>
      <c r="F72" s="103" t="s">
        <v>170</v>
      </c>
      <c r="G72" s="106" t="s">
        <v>59</v>
      </c>
      <c r="H72" s="107" t="s">
        <v>190</v>
      </c>
      <c r="I72" s="109" t="s">
        <v>54</v>
      </c>
    </row>
    <row r="73" spans="1:27" x14ac:dyDescent="0.25">
      <c r="A73" s="102">
        <v>42935</v>
      </c>
      <c r="B73" s="103" t="s">
        <v>191</v>
      </c>
      <c r="C73" s="104" t="s">
        <v>11</v>
      </c>
      <c r="D73" s="103" t="s">
        <v>58</v>
      </c>
      <c r="E73" s="105">
        <v>5000</v>
      </c>
      <c r="F73" s="103" t="s">
        <v>93</v>
      </c>
      <c r="G73" s="106" t="s">
        <v>59</v>
      </c>
      <c r="H73" s="107" t="s">
        <v>192</v>
      </c>
      <c r="I73" s="109" t="s">
        <v>54</v>
      </c>
    </row>
    <row r="74" spans="1:27" x14ac:dyDescent="0.25">
      <c r="A74" s="110">
        <v>42935</v>
      </c>
      <c r="B74" s="103" t="s">
        <v>172</v>
      </c>
      <c r="C74" s="104" t="s">
        <v>73</v>
      </c>
      <c r="D74" s="103" t="s">
        <v>58</v>
      </c>
      <c r="E74" s="105">
        <v>800</v>
      </c>
      <c r="F74" s="103" t="s">
        <v>65</v>
      </c>
      <c r="G74" s="106" t="s">
        <v>59</v>
      </c>
      <c r="H74" s="107" t="s">
        <v>192</v>
      </c>
      <c r="I74" s="109" t="s">
        <v>54</v>
      </c>
    </row>
    <row r="75" spans="1:27" x14ac:dyDescent="0.25">
      <c r="A75" s="110">
        <v>42935</v>
      </c>
      <c r="B75" s="103" t="s">
        <v>193</v>
      </c>
      <c r="C75" s="104" t="s">
        <v>11</v>
      </c>
      <c r="D75" s="103" t="s">
        <v>58</v>
      </c>
      <c r="E75" s="105">
        <v>6000</v>
      </c>
      <c r="F75" s="103" t="s">
        <v>65</v>
      </c>
      <c r="G75" s="106" t="s">
        <v>59</v>
      </c>
      <c r="H75" s="107" t="s">
        <v>192</v>
      </c>
      <c r="I75" s="109" t="s">
        <v>54</v>
      </c>
    </row>
    <row r="76" spans="1:27" x14ac:dyDescent="0.25">
      <c r="A76" s="102">
        <v>42936</v>
      </c>
      <c r="B76" s="103" t="s">
        <v>142</v>
      </c>
      <c r="C76" s="104" t="s">
        <v>11</v>
      </c>
      <c r="D76" s="103" t="s">
        <v>9</v>
      </c>
      <c r="E76" s="105">
        <v>3000</v>
      </c>
      <c r="F76" s="103" t="s">
        <v>41</v>
      </c>
      <c r="G76" s="75" t="s">
        <v>290</v>
      </c>
      <c r="H76" s="107" t="s">
        <v>194</v>
      </c>
      <c r="I76" s="109" t="s">
        <v>54</v>
      </c>
    </row>
    <row r="77" spans="1:27" x14ac:dyDescent="0.25">
      <c r="A77" s="102">
        <v>42936</v>
      </c>
      <c r="B77" s="103" t="s">
        <v>195</v>
      </c>
      <c r="C77" s="104" t="s">
        <v>11</v>
      </c>
      <c r="D77" s="103" t="s">
        <v>9</v>
      </c>
      <c r="E77" s="105">
        <v>5000</v>
      </c>
      <c r="F77" s="103" t="s">
        <v>41</v>
      </c>
      <c r="G77" s="75" t="s">
        <v>290</v>
      </c>
      <c r="H77" s="107" t="s">
        <v>194</v>
      </c>
      <c r="I77" s="109" t="s">
        <v>54</v>
      </c>
    </row>
    <row r="78" spans="1:27" x14ac:dyDescent="0.25">
      <c r="A78" s="102">
        <v>42937</v>
      </c>
      <c r="B78" s="103" t="s">
        <v>196</v>
      </c>
      <c r="C78" s="104" t="s">
        <v>55</v>
      </c>
      <c r="D78" s="103" t="s">
        <v>9</v>
      </c>
      <c r="E78" s="105">
        <v>64200</v>
      </c>
      <c r="F78" s="103" t="s">
        <v>12</v>
      </c>
      <c r="G78" s="106" t="s">
        <v>59</v>
      </c>
      <c r="H78" s="107" t="s">
        <v>197</v>
      </c>
      <c r="I78" s="108" t="s">
        <v>51</v>
      </c>
    </row>
    <row r="79" spans="1:27" x14ac:dyDescent="0.25">
      <c r="A79" s="102">
        <v>42937</v>
      </c>
      <c r="B79" s="103" t="s">
        <v>182</v>
      </c>
      <c r="C79" s="104" t="s">
        <v>11</v>
      </c>
      <c r="D79" s="103" t="s">
        <v>9</v>
      </c>
      <c r="E79" s="105">
        <v>3500</v>
      </c>
      <c r="F79" s="103" t="s">
        <v>12</v>
      </c>
      <c r="G79" s="75" t="s">
        <v>290</v>
      </c>
      <c r="H79" s="107" t="s">
        <v>198</v>
      </c>
      <c r="I79" s="109" t="s">
        <v>54</v>
      </c>
    </row>
    <row r="80" spans="1:27" x14ac:dyDescent="0.25">
      <c r="A80" s="102">
        <v>42937</v>
      </c>
      <c r="B80" s="103" t="s">
        <v>199</v>
      </c>
      <c r="C80" s="104" t="s">
        <v>48</v>
      </c>
      <c r="D80" s="103" t="s">
        <v>9</v>
      </c>
      <c r="E80" s="105">
        <v>106500</v>
      </c>
      <c r="F80" s="103" t="s">
        <v>98</v>
      </c>
      <c r="G80" s="106" t="s">
        <v>59</v>
      </c>
      <c r="H80" s="107" t="s">
        <v>200</v>
      </c>
      <c r="I80" s="108" t="s">
        <v>51</v>
      </c>
    </row>
    <row r="81" spans="1:10" x14ac:dyDescent="0.25">
      <c r="A81" s="110">
        <v>42937</v>
      </c>
      <c r="B81" s="103" t="s">
        <v>201</v>
      </c>
      <c r="C81" s="104" t="s">
        <v>11</v>
      </c>
      <c r="D81" s="103" t="s">
        <v>57</v>
      </c>
      <c r="E81" s="105">
        <v>4000</v>
      </c>
      <c r="F81" s="103" t="s">
        <v>98</v>
      </c>
      <c r="G81" s="75" t="s">
        <v>290</v>
      </c>
      <c r="H81" s="107" t="s">
        <v>202</v>
      </c>
      <c r="I81" s="109" t="s">
        <v>54</v>
      </c>
    </row>
    <row r="82" spans="1:10" x14ac:dyDescent="0.25">
      <c r="A82" s="110">
        <v>42937</v>
      </c>
      <c r="B82" s="103" t="s">
        <v>174</v>
      </c>
      <c r="C82" s="104" t="s">
        <v>73</v>
      </c>
      <c r="D82" s="103" t="s">
        <v>58</v>
      </c>
      <c r="E82" s="105">
        <v>2500</v>
      </c>
      <c r="F82" s="103" t="s">
        <v>170</v>
      </c>
      <c r="G82" s="106" t="s">
        <v>59</v>
      </c>
      <c r="H82" s="107" t="s">
        <v>203</v>
      </c>
      <c r="I82" s="109" t="s">
        <v>54</v>
      </c>
      <c r="J82" s="82"/>
    </row>
    <row r="83" spans="1:10" x14ac:dyDescent="0.25">
      <c r="A83" s="110">
        <v>42937</v>
      </c>
      <c r="B83" s="103" t="s">
        <v>204</v>
      </c>
      <c r="C83" s="104" t="s">
        <v>11</v>
      </c>
      <c r="D83" s="103" t="s">
        <v>58</v>
      </c>
      <c r="E83" s="105">
        <v>7200</v>
      </c>
      <c r="F83" s="103" t="s">
        <v>170</v>
      </c>
      <c r="G83" s="106" t="s">
        <v>59</v>
      </c>
      <c r="H83" s="107" t="s">
        <v>203</v>
      </c>
      <c r="I83" s="109" t="s">
        <v>54</v>
      </c>
    </row>
    <row r="84" spans="1:10" x14ac:dyDescent="0.25">
      <c r="A84" s="110">
        <v>42937</v>
      </c>
      <c r="B84" s="103" t="s">
        <v>205</v>
      </c>
      <c r="C84" s="104" t="s">
        <v>73</v>
      </c>
      <c r="D84" s="103" t="s">
        <v>58</v>
      </c>
      <c r="E84" s="105">
        <v>1000</v>
      </c>
      <c r="F84" s="103" t="s">
        <v>93</v>
      </c>
      <c r="G84" s="106" t="s">
        <v>59</v>
      </c>
      <c r="H84" s="107" t="s">
        <v>202</v>
      </c>
      <c r="I84" s="108" t="s">
        <v>54</v>
      </c>
    </row>
    <row r="85" spans="1:10" x14ac:dyDescent="0.25">
      <c r="A85" s="110">
        <v>42937</v>
      </c>
      <c r="B85" s="103" t="s">
        <v>206</v>
      </c>
      <c r="C85" s="104" t="s">
        <v>11</v>
      </c>
      <c r="D85" s="103" t="s">
        <v>58</v>
      </c>
      <c r="E85" s="105">
        <v>7700</v>
      </c>
      <c r="F85" s="103" t="s">
        <v>93</v>
      </c>
      <c r="G85" s="106" t="s">
        <v>59</v>
      </c>
      <c r="H85" s="107" t="s">
        <v>202</v>
      </c>
      <c r="I85" s="109" t="s">
        <v>54</v>
      </c>
    </row>
    <row r="86" spans="1:10" x14ac:dyDescent="0.25">
      <c r="A86" s="110">
        <v>42937</v>
      </c>
      <c r="B86" s="103" t="s">
        <v>172</v>
      </c>
      <c r="C86" s="104" t="s">
        <v>73</v>
      </c>
      <c r="D86" s="103" t="s">
        <v>58</v>
      </c>
      <c r="E86" s="105">
        <v>1500</v>
      </c>
      <c r="F86" s="103" t="s">
        <v>65</v>
      </c>
      <c r="G86" s="106" t="s">
        <v>59</v>
      </c>
      <c r="H86" s="107" t="s">
        <v>207</v>
      </c>
      <c r="I86" s="109" t="s">
        <v>54</v>
      </c>
    </row>
    <row r="87" spans="1:10" x14ac:dyDescent="0.25">
      <c r="A87" s="110">
        <v>42937</v>
      </c>
      <c r="B87" s="103" t="s">
        <v>193</v>
      </c>
      <c r="C87" s="104" t="s">
        <v>11</v>
      </c>
      <c r="D87" s="103" t="s">
        <v>58</v>
      </c>
      <c r="E87" s="105">
        <v>8500</v>
      </c>
      <c r="F87" s="103" t="s">
        <v>65</v>
      </c>
      <c r="G87" s="106" t="s">
        <v>59</v>
      </c>
      <c r="H87" s="107" t="s">
        <v>207</v>
      </c>
      <c r="I87" s="109" t="s">
        <v>54</v>
      </c>
    </row>
    <row r="88" spans="1:10" x14ac:dyDescent="0.25">
      <c r="A88" s="110">
        <v>42938</v>
      </c>
      <c r="B88" s="103" t="s">
        <v>205</v>
      </c>
      <c r="C88" s="104" t="s">
        <v>73</v>
      </c>
      <c r="D88" s="103" t="s">
        <v>58</v>
      </c>
      <c r="E88" s="105">
        <v>2000</v>
      </c>
      <c r="F88" s="103" t="s">
        <v>93</v>
      </c>
      <c r="G88" s="106" t="s">
        <v>59</v>
      </c>
      <c r="H88" s="107" t="s">
        <v>208</v>
      </c>
      <c r="I88" s="109" t="s">
        <v>54</v>
      </c>
    </row>
    <row r="89" spans="1:10" x14ac:dyDescent="0.25">
      <c r="A89" s="110">
        <v>42938</v>
      </c>
      <c r="B89" s="103" t="s">
        <v>206</v>
      </c>
      <c r="C89" s="104" t="s">
        <v>11</v>
      </c>
      <c r="D89" s="103" t="s">
        <v>58</v>
      </c>
      <c r="E89" s="105">
        <v>4400</v>
      </c>
      <c r="F89" s="103" t="s">
        <v>93</v>
      </c>
      <c r="G89" s="106" t="s">
        <v>59</v>
      </c>
      <c r="H89" s="107" t="s">
        <v>208</v>
      </c>
      <c r="I89" s="109" t="s">
        <v>54</v>
      </c>
    </row>
    <row r="90" spans="1:10" x14ac:dyDescent="0.25">
      <c r="A90" s="110">
        <v>42938</v>
      </c>
      <c r="B90" s="103" t="s">
        <v>172</v>
      </c>
      <c r="C90" s="104" t="s">
        <v>73</v>
      </c>
      <c r="D90" s="103" t="s">
        <v>58</v>
      </c>
      <c r="E90" s="105">
        <v>2500</v>
      </c>
      <c r="F90" s="103" t="s">
        <v>65</v>
      </c>
      <c r="G90" s="106" t="s">
        <v>59</v>
      </c>
      <c r="H90" s="107" t="s">
        <v>209</v>
      </c>
      <c r="I90" s="109" t="s">
        <v>54</v>
      </c>
    </row>
    <row r="91" spans="1:10" x14ac:dyDescent="0.25">
      <c r="A91" s="110">
        <v>42938</v>
      </c>
      <c r="B91" s="103" t="s">
        <v>193</v>
      </c>
      <c r="C91" s="104" t="s">
        <v>11</v>
      </c>
      <c r="D91" s="103" t="s">
        <v>58</v>
      </c>
      <c r="E91" s="105">
        <v>7500</v>
      </c>
      <c r="F91" s="103" t="s">
        <v>65</v>
      </c>
      <c r="G91" s="106" t="s">
        <v>59</v>
      </c>
      <c r="H91" s="107" t="s">
        <v>209</v>
      </c>
      <c r="I91" s="109" t="s">
        <v>54</v>
      </c>
    </row>
    <row r="92" spans="1:10" x14ac:dyDescent="0.25">
      <c r="A92" s="102">
        <v>42938</v>
      </c>
      <c r="B92" s="103" t="s">
        <v>210</v>
      </c>
      <c r="C92" s="104" t="s">
        <v>15</v>
      </c>
      <c r="D92" s="103" t="s">
        <v>58</v>
      </c>
      <c r="E92" s="105">
        <v>30000</v>
      </c>
      <c r="F92" s="103" t="s">
        <v>65</v>
      </c>
      <c r="G92" s="106" t="s">
        <v>59</v>
      </c>
      <c r="H92" s="107" t="s">
        <v>211</v>
      </c>
      <c r="I92" s="108" t="s">
        <v>51</v>
      </c>
    </row>
    <row r="93" spans="1:10" x14ac:dyDescent="0.25">
      <c r="A93" s="102">
        <v>42938</v>
      </c>
      <c r="B93" s="103" t="s">
        <v>212</v>
      </c>
      <c r="C93" s="104" t="s">
        <v>11</v>
      </c>
      <c r="D93" s="103" t="s">
        <v>58</v>
      </c>
      <c r="E93" s="105">
        <v>15000</v>
      </c>
      <c r="F93" s="103" t="s">
        <v>170</v>
      </c>
      <c r="G93" s="106" t="s">
        <v>59</v>
      </c>
      <c r="H93" s="107" t="s">
        <v>213</v>
      </c>
      <c r="I93" s="109" t="s">
        <v>54</v>
      </c>
    </row>
    <row r="94" spans="1:10" x14ac:dyDescent="0.25">
      <c r="A94" s="110">
        <v>42938</v>
      </c>
      <c r="B94" s="103" t="s">
        <v>214</v>
      </c>
      <c r="C94" s="104" t="s">
        <v>73</v>
      </c>
      <c r="D94" s="103" t="s">
        <v>58</v>
      </c>
      <c r="E94" s="105">
        <v>15000</v>
      </c>
      <c r="F94" s="103" t="s">
        <v>170</v>
      </c>
      <c r="G94" s="106" t="s">
        <v>59</v>
      </c>
      <c r="H94" s="107" t="s">
        <v>215</v>
      </c>
      <c r="I94" s="108" t="s">
        <v>51</v>
      </c>
    </row>
    <row r="95" spans="1:10" x14ac:dyDescent="0.25">
      <c r="A95" s="102">
        <v>42938</v>
      </c>
      <c r="B95" s="103" t="s">
        <v>216</v>
      </c>
      <c r="C95" s="104" t="s">
        <v>11</v>
      </c>
      <c r="D95" s="103" t="s">
        <v>9</v>
      </c>
      <c r="E95" s="105">
        <v>5000</v>
      </c>
      <c r="F95" s="103" t="s">
        <v>41</v>
      </c>
      <c r="G95" s="75" t="s">
        <v>290</v>
      </c>
      <c r="H95" s="107" t="s">
        <v>217</v>
      </c>
      <c r="I95" s="109" t="s">
        <v>54</v>
      </c>
    </row>
    <row r="96" spans="1:10" x14ac:dyDescent="0.25">
      <c r="A96" s="110">
        <v>42938</v>
      </c>
      <c r="B96" s="103" t="s">
        <v>218</v>
      </c>
      <c r="C96" s="104" t="s">
        <v>73</v>
      </c>
      <c r="D96" s="103" t="s">
        <v>58</v>
      </c>
      <c r="E96" s="105">
        <v>2500</v>
      </c>
      <c r="F96" s="103" t="s">
        <v>65</v>
      </c>
      <c r="G96" s="106" t="s">
        <v>59</v>
      </c>
      <c r="H96" s="107" t="s">
        <v>213</v>
      </c>
      <c r="I96" s="109" t="s">
        <v>54</v>
      </c>
    </row>
    <row r="97" spans="1:9" x14ac:dyDescent="0.25">
      <c r="A97" s="102">
        <v>42940</v>
      </c>
      <c r="B97" s="103" t="s">
        <v>206</v>
      </c>
      <c r="C97" s="104" t="s">
        <v>11</v>
      </c>
      <c r="D97" s="103" t="s">
        <v>58</v>
      </c>
      <c r="E97" s="105">
        <v>5000</v>
      </c>
      <c r="F97" s="103" t="s">
        <v>93</v>
      </c>
      <c r="G97" s="106" t="s">
        <v>59</v>
      </c>
      <c r="H97" s="107" t="s">
        <v>219</v>
      </c>
      <c r="I97" s="109" t="s">
        <v>54</v>
      </c>
    </row>
    <row r="98" spans="1:9" x14ac:dyDescent="0.25">
      <c r="A98" s="102">
        <v>42940</v>
      </c>
      <c r="B98" s="103" t="s">
        <v>220</v>
      </c>
      <c r="C98" s="104" t="s">
        <v>11</v>
      </c>
      <c r="D98" s="103" t="s">
        <v>57</v>
      </c>
      <c r="E98" s="105">
        <v>3500</v>
      </c>
      <c r="F98" s="73" t="s">
        <v>103</v>
      </c>
      <c r="G98" s="75" t="s">
        <v>290</v>
      </c>
      <c r="H98" s="107" t="s">
        <v>221</v>
      </c>
      <c r="I98" s="109" t="s">
        <v>54</v>
      </c>
    </row>
    <row r="99" spans="1:9" x14ac:dyDescent="0.25">
      <c r="A99" s="102">
        <v>42940</v>
      </c>
      <c r="B99" s="103" t="s">
        <v>222</v>
      </c>
      <c r="C99" s="104" t="s">
        <v>11</v>
      </c>
      <c r="D99" s="103" t="s">
        <v>57</v>
      </c>
      <c r="E99" s="105">
        <v>4000</v>
      </c>
      <c r="F99" s="103" t="s">
        <v>98</v>
      </c>
      <c r="G99" s="75" t="s">
        <v>290</v>
      </c>
      <c r="H99" s="107" t="s">
        <v>223</v>
      </c>
      <c r="I99" s="109" t="s">
        <v>54</v>
      </c>
    </row>
    <row r="100" spans="1:9" x14ac:dyDescent="0.25">
      <c r="A100" s="102">
        <v>42940</v>
      </c>
      <c r="B100" s="103" t="s">
        <v>172</v>
      </c>
      <c r="C100" s="104" t="s">
        <v>73</v>
      </c>
      <c r="D100" s="103" t="s">
        <v>58</v>
      </c>
      <c r="E100" s="105">
        <v>7500</v>
      </c>
      <c r="F100" s="103" t="s">
        <v>65</v>
      </c>
      <c r="G100" s="106" t="s">
        <v>59</v>
      </c>
      <c r="H100" s="107" t="s">
        <v>224</v>
      </c>
      <c r="I100" s="109" t="s">
        <v>54</v>
      </c>
    </row>
    <row r="101" spans="1:9" x14ac:dyDescent="0.25">
      <c r="A101" s="102">
        <v>42940</v>
      </c>
      <c r="B101" s="103" t="s">
        <v>193</v>
      </c>
      <c r="C101" s="104" t="s">
        <v>11</v>
      </c>
      <c r="D101" s="103" t="s">
        <v>58</v>
      </c>
      <c r="E101" s="105">
        <v>2500</v>
      </c>
      <c r="F101" s="103" t="s">
        <v>65</v>
      </c>
      <c r="G101" s="106" t="s">
        <v>59</v>
      </c>
      <c r="H101" s="107" t="s">
        <v>224</v>
      </c>
      <c r="I101" s="109" t="s">
        <v>54</v>
      </c>
    </row>
    <row r="102" spans="1:9" x14ac:dyDescent="0.25">
      <c r="A102" s="102">
        <v>42940</v>
      </c>
      <c r="B102" s="103" t="s">
        <v>116</v>
      </c>
      <c r="C102" s="104" t="s">
        <v>11</v>
      </c>
      <c r="D102" s="103" t="s">
        <v>9</v>
      </c>
      <c r="E102" s="105">
        <v>12500</v>
      </c>
      <c r="F102" s="103" t="s">
        <v>12</v>
      </c>
      <c r="G102" s="75" t="s">
        <v>290</v>
      </c>
      <c r="H102" s="107" t="s">
        <v>225</v>
      </c>
      <c r="I102" s="109" t="s">
        <v>54</v>
      </c>
    </row>
    <row r="103" spans="1:9" x14ac:dyDescent="0.25">
      <c r="A103" s="102">
        <v>42575</v>
      </c>
      <c r="B103" s="103" t="s">
        <v>226</v>
      </c>
      <c r="C103" s="104" t="s">
        <v>11</v>
      </c>
      <c r="D103" s="103" t="s">
        <v>58</v>
      </c>
      <c r="E103" s="105">
        <v>2000</v>
      </c>
      <c r="F103" s="103" t="s">
        <v>170</v>
      </c>
      <c r="G103" s="106" t="s">
        <v>59</v>
      </c>
      <c r="H103" s="107" t="s">
        <v>227</v>
      </c>
      <c r="I103" s="109" t="s">
        <v>54</v>
      </c>
    </row>
    <row r="104" spans="1:9" x14ac:dyDescent="0.25">
      <c r="A104" s="102">
        <v>42940</v>
      </c>
      <c r="B104" s="103" t="s">
        <v>228</v>
      </c>
      <c r="C104" s="104" t="s">
        <v>11</v>
      </c>
      <c r="D104" s="103" t="s">
        <v>57</v>
      </c>
      <c r="E104" s="105">
        <v>3000</v>
      </c>
      <c r="F104" s="103" t="s">
        <v>98</v>
      </c>
      <c r="G104" s="75" t="s">
        <v>290</v>
      </c>
      <c r="H104" s="107" t="s">
        <v>223</v>
      </c>
      <c r="I104" s="109" t="s">
        <v>54</v>
      </c>
    </row>
    <row r="105" spans="1:9" x14ac:dyDescent="0.25">
      <c r="A105" s="102">
        <v>42941</v>
      </c>
      <c r="B105" s="103" t="s">
        <v>226</v>
      </c>
      <c r="C105" s="104" t="s">
        <v>11</v>
      </c>
      <c r="D105" s="103" t="s">
        <v>58</v>
      </c>
      <c r="E105" s="105">
        <v>2000</v>
      </c>
      <c r="F105" s="103" t="s">
        <v>170</v>
      </c>
      <c r="G105" s="106" t="s">
        <v>59</v>
      </c>
      <c r="H105" s="107" t="s">
        <v>229</v>
      </c>
      <c r="I105" s="109" t="s">
        <v>54</v>
      </c>
    </row>
    <row r="106" spans="1:9" x14ac:dyDescent="0.25">
      <c r="A106" s="102">
        <v>42942</v>
      </c>
      <c r="B106" s="103" t="s">
        <v>230</v>
      </c>
      <c r="C106" s="104" t="s">
        <v>11</v>
      </c>
      <c r="D106" s="103" t="s">
        <v>9</v>
      </c>
      <c r="E106" s="105">
        <v>3000</v>
      </c>
      <c r="F106" s="103" t="s">
        <v>12</v>
      </c>
      <c r="G106" s="106" t="s">
        <v>59</v>
      </c>
      <c r="H106" s="107" t="s">
        <v>231</v>
      </c>
      <c r="I106" s="109" t="s">
        <v>54</v>
      </c>
    </row>
    <row r="107" spans="1:9" x14ac:dyDescent="0.25">
      <c r="A107" s="102">
        <v>42942</v>
      </c>
      <c r="B107" s="103" t="s">
        <v>232</v>
      </c>
      <c r="C107" s="104" t="s">
        <v>44</v>
      </c>
      <c r="D107" s="103" t="s">
        <v>57</v>
      </c>
      <c r="E107" s="105">
        <v>92893</v>
      </c>
      <c r="F107" s="103" t="s">
        <v>49</v>
      </c>
      <c r="G107" s="106" t="s">
        <v>59</v>
      </c>
      <c r="H107" s="107" t="s">
        <v>233</v>
      </c>
      <c r="I107" s="108" t="s">
        <v>51</v>
      </c>
    </row>
    <row r="108" spans="1:9" x14ac:dyDescent="0.25">
      <c r="A108" s="102">
        <v>42942</v>
      </c>
      <c r="B108" s="103" t="s">
        <v>234</v>
      </c>
      <c r="C108" s="104" t="s">
        <v>15</v>
      </c>
      <c r="D108" s="103" t="s">
        <v>57</v>
      </c>
      <c r="E108" s="105">
        <v>7100</v>
      </c>
      <c r="F108" s="103" t="s">
        <v>98</v>
      </c>
      <c r="G108" s="106" t="s">
        <v>59</v>
      </c>
      <c r="H108" s="107" t="s">
        <v>235</v>
      </c>
      <c r="I108" s="108" t="s">
        <v>51</v>
      </c>
    </row>
    <row r="109" spans="1:9" x14ac:dyDescent="0.25">
      <c r="A109" s="102">
        <v>42942</v>
      </c>
      <c r="B109" s="103" t="s">
        <v>236</v>
      </c>
      <c r="C109" s="104" t="s">
        <v>44</v>
      </c>
      <c r="D109" s="103" t="s">
        <v>57</v>
      </c>
      <c r="E109" s="105">
        <v>92893</v>
      </c>
      <c r="F109" s="103" t="s">
        <v>49</v>
      </c>
      <c r="G109" s="106" t="s">
        <v>59</v>
      </c>
      <c r="H109" s="107" t="s">
        <v>237</v>
      </c>
      <c r="I109" s="108" t="s">
        <v>51</v>
      </c>
    </row>
    <row r="110" spans="1:9" x14ac:dyDescent="0.25">
      <c r="A110" s="102">
        <v>42942</v>
      </c>
      <c r="B110" s="103" t="s">
        <v>238</v>
      </c>
      <c r="C110" s="104" t="s">
        <v>15</v>
      </c>
      <c r="D110" s="103" t="s">
        <v>57</v>
      </c>
      <c r="E110" s="105">
        <v>7100</v>
      </c>
      <c r="F110" s="73" t="s">
        <v>103</v>
      </c>
      <c r="G110" s="106" t="s">
        <v>59</v>
      </c>
      <c r="H110" s="107" t="s">
        <v>239</v>
      </c>
      <c r="I110" s="108" t="s">
        <v>51</v>
      </c>
    </row>
    <row r="111" spans="1:9" x14ac:dyDescent="0.25">
      <c r="A111" s="102">
        <v>42942</v>
      </c>
      <c r="B111" s="103" t="s">
        <v>240</v>
      </c>
      <c r="C111" s="104" t="s">
        <v>44</v>
      </c>
      <c r="D111" s="103" t="s">
        <v>58</v>
      </c>
      <c r="E111" s="105">
        <v>82803</v>
      </c>
      <c r="F111" s="103" t="s">
        <v>49</v>
      </c>
      <c r="G111" s="106" t="s">
        <v>59</v>
      </c>
      <c r="H111" s="107" t="s">
        <v>241</v>
      </c>
      <c r="I111" s="108" t="s">
        <v>51</v>
      </c>
    </row>
    <row r="112" spans="1:9" x14ac:dyDescent="0.25">
      <c r="A112" s="102">
        <v>42942</v>
      </c>
      <c r="B112" s="103" t="s">
        <v>242</v>
      </c>
      <c r="C112" s="104" t="s">
        <v>15</v>
      </c>
      <c r="D112" s="103" t="s">
        <v>58</v>
      </c>
      <c r="E112" s="105">
        <v>7290</v>
      </c>
      <c r="F112" s="103" t="s">
        <v>65</v>
      </c>
      <c r="G112" s="106" t="s">
        <v>59</v>
      </c>
      <c r="H112" s="107" t="s">
        <v>243</v>
      </c>
      <c r="I112" s="108" t="s">
        <v>51</v>
      </c>
    </row>
    <row r="113" spans="1:12" x14ac:dyDescent="0.25">
      <c r="A113" s="102">
        <v>42942</v>
      </c>
      <c r="B113" s="103" t="s">
        <v>244</v>
      </c>
      <c r="C113" s="104" t="s">
        <v>44</v>
      </c>
      <c r="D113" s="103" t="s">
        <v>58</v>
      </c>
      <c r="E113" s="105">
        <v>72803</v>
      </c>
      <c r="F113" s="103" t="s">
        <v>49</v>
      </c>
      <c r="G113" s="106" t="s">
        <v>59</v>
      </c>
      <c r="H113" s="107" t="s">
        <v>245</v>
      </c>
      <c r="I113" s="108" t="s">
        <v>51</v>
      </c>
    </row>
    <row r="114" spans="1:12" x14ac:dyDescent="0.25">
      <c r="A114" s="102">
        <v>42942</v>
      </c>
      <c r="B114" s="103" t="s">
        <v>246</v>
      </c>
      <c r="C114" s="104" t="s">
        <v>15</v>
      </c>
      <c r="D114" s="103" t="s">
        <v>58</v>
      </c>
      <c r="E114" s="105">
        <v>7290</v>
      </c>
      <c r="F114" s="103" t="s">
        <v>93</v>
      </c>
      <c r="G114" s="106" t="s">
        <v>59</v>
      </c>
      <c r="H114" s="107" t="s">
        <v>247</v>
      </c>
      <c r="I114" s="108" t="s">
        <v>51</v>
      </c>
    </row>
    <row r="115" spans="1:12" x14ac:dyDescent="0.25">
      <c r="A115" s="102">
        <v>42942</v>
      </c>
      <c r="B115" s="103" t="s">
        <v>248</v>
      </c>
      <c r="C115" s="104" t="s">
        <v>13</v>
      </c>
      <c r="D115" s="103" t="s">
        <v>58</v>
      </c>
      <c r="E115" s="105">
        <v>43575</v>
      </c>
      <c r="F115" s="103" t="s">
        <v>49</v>
      </c>
      <c r="G115" s="106" t="s">
        <v>59</v>
      </c>
      <c r="H115" s="107" t="s">
        <v>249</v>
      </c>
      <c r="I115" s="108" t="s">
        <v>51</v>
      </c>
    </row>
    <row r="116" spans="1:12" x14ac:dyDescent="0.25">
      <c r="A116" s="102">
        <v>42942</v>
      </c>
      <c r="B116" s="112" t="s">
        <v>250</v>
      </c>
      <c r="C116" s="104" t="s">
        <v>44</v>
      </c>
      <c r="D116" s="103" t="s">
        <v>9</v>
      </c>
      <c r="E116" s="105">
        <v>200000</v>
      </c>
      <c r="F116" s="103" t="s">
        <v>49</v>
      </c>
      <c r="G116" s="106" t="s">
        <v>59</v>
      </c>
      <c r="H116" s="107" t="s">
        <v>251</v>
      </c>
      <c r="I116" s="108" t="s">
        <v>51</v>
      </c>
    </row>
    <row r="117" spans="1:12" x14ac:dyDescent="0.25">
      <c r="A117" s="102">
        <v>42942</v>
      </c>
      <c r="B117" s="112" t="s">
        <v>252</v>
      </c>
      <c r="C117" s="104" t="s">
        <v>44</v>
      </c>
      <c r="D117" s="103" t="s">
        <v>9</v>
      </c>
      <c r="E117" s="105">
        <v>80000</v>
      </c>
      <c r="F117" s="103" t="s">
        <v>12</v>
      </c>
      <c r="G117" s="75" t="s">
        <v>290</v>
      </c>
      <c r="H117" s="107" t="s">
        <v>251</v>
      </c>
      <c r="I117" s="108" t="s">
        <v>51</v>
      </c>
    </row>
    <row r="118" spans="1:12" x14ac:dyDescent="0.25">
      <c r="A118" s="102">
        <v>42942</v>
      </c>
      <c r="B118" s="112" t="s">
        <v>253</v>
      </c>
      <c r="C118" s="104" t="s">
        <v>15</v>
      </c>
      <c r="D118" s="103" t="s">
        <v>9</v>
      </c>
      <c r="E118" s="105">
        <v>20000</v>
      </c>
      <c r="F118" s="103" t="s">
        <v>12</v>
      </c>
      <c r="G118" s="106" t="s">
        <v>59</v>
      </c>
      <c r="H118" s="107" t="s">
        <v>254</v>
      </c>
      <c r="I118" s="108" t="s">
        <v>51</v>
      </c>
    </row>
    <row r="119" spans="1:12" x14ac:dyDescent="0.25">
      <c r="A119" s="102">
        <v>42942</v>
      </c>
      <c r="B119" s="112" t="s">
        <v>255</v>
      </c>
      <c r="C119" s="104" t="s">
        <v>44</v>
      </c>
      <c r="D119" s="103" t="s">
        <v>111</v>
      </c>
      <c r="E119" s="105">
        <v>700000</v>
      </c>
      <c r="F119" s="103" t="s">
        <v>41</v>
      </c>
      <c r="G119" s="106" t="s">
        <v>59</v>
      </c>
      <c r="H119" s="107" t="s">
        <v>256</v>
      </c>
      <c r="I119" s="108" t="s">
        <v>51</v>
      </c>
    </row>
    <row r="120" spans="1:12" x14ac:dyDescent="0.25">
      <c r="A120" s="102">
        <v>42942</v>
      </c>
      <c r="B120" s="112" t="s">
        <v>257</v>
      </c>
      <c r="C120" s="104" t="s">
        <v>15</v>
      </c>
      <c r="D120" s="103" t="s">
        <v>111</v>
      </c>
      <c r="E120" s="105">
        <v>500000</v>
      </c>
      <c r="F120" s="103" t="s">
        <v>41</v>
      </c>
      <c r="G120" s="106" t="s">
        <v>59</v>
      </c>
      <c r="H120" s="107" t="s">
        <v>258</v>
      </c>
      <c r="I120" s="108" t="s">
        <v>51</v>
      </c>
    </row>
    <row r="121" spans="1:12" x14ac:dyDescent="0.25">
      <c r="A121" s="102">
        <v>42942</v>
      </c>
      <c r="B121" s="112" t="s">
        <v>259</v>
      </c>
      <c r="C121" s="104" t="s">
        <v>44</v>
      </c>
      <c r="D121" s="103" t="s">
        <v>111</v>
      </c>
      <c r="E121" s="105">
        <v>800000</v>
      </c>
      <c r="F121" s="103" t="s">
        <v>49</v>
      </c>
      <c r="G121" s="106" t="s">
        <v>59</v>
      </c>
      <c r="H121" s="107" t="s">
        <v>260</v>
      </c>
      <c r="I121" s="108" t="s">
        <v>51</v>
      </c>
    </row>
    <row r="122" spans="1:12" x14ac:dyDescent="0.25">
      <c r="A122" s="102">
        <v>42942</v>
      </c>
      <c r="B122" s="112" t="s">
        <v>261</v>
      </c>
      <c r="C122" s="104" t="s">
        <v>15</v>
      </c>
      <c r="D122" s="103" t="s">
        <v>111</v>
      </c>
      <c r="E122" s="105">
        <v>225125</v>
      </c>
      <c r="F122" s="103" t="s">
        <v>49</v>
      </c>
      <c r="G122" s="106" t="s">
        <v>59</v>
      </c>
      <c r="H122" s="107" t="s">
        <v>262</v>
      </c>
      <c r="I122" s="108" t="s">
        <v>51</v>
      </c>
    </row>
    <row r="123" spans="1:12" x14ac:dyDescent="0.25">
      <c r="A123" s="102">
        <v>42943</v>
      </c>
      <c r="B123" s="112" t="s">
        <v>263</v>
      </c>
      <c r="C123" s="104" t="s">
        <v>44</v>
      </c>
      <c r="D123" s="103" t="s">
        <v>111</v>
      </c>
      <c r="E123" s="105">
        <v>10000</v>
      </c>
      <c r="F123" s="103" t="s">
        <v>41</v>
      </c>
      <c r="G123" s="75" t="s">
        <v>290</v>
      </c>
      <c r="H123" s="107" t="s">
        <v>264</v>
      </c>
      <c r="I123" s="109" t="s">
        <v>54</v>
      </c>
    </row>
    <row r="124" spans="1:12" x14ac:dyDescent="0.25">
      <c r="A124" s="102">
        <v>42943</v>
      </c>
      <c r="B124" s="112" t="s">
        <v>265</v>
      </c>
      <c r="C124" s="104" t="s">
        <v>14</v>
      </c>
      <c r="D124" s="103" t="s">
        <v>58</v>
      </c>
      <c r="E124" s="105">
        <v>50000</v>
      </c>
      <c r="F124" s="103" t="s">
        <v>41</v>
      </c>
      <c r="G124" s="106" t="s">
        <v>59</v>
      </c>
      <c r="H124" s="107" t="s">
        <v>266</v>
      </c>
      <c r="I124" s="108" t="s">
        <v>51</v>
      </c>
    </row>
    <row r="125" spans="1:12" x14ac:dyDescent="0.25">
      <c r="A125" s="102">
        <v>42943</v>
      </c>
      <c r="B125" s="112" t="s">
        <v>267</v>
      </c>
      <c r="C125" s="104" t="s">
        <v>48</v>
      </c>
      <c r="D125" s="103" t="s">
        <v>9</v>
      </c>
      <c r="E125" s="105">
        <v>20000</v>
      </c>
      <c r="F125" s="103" t="s">
        <v>41</v>
      </c>
      <c r="G125" s="75" t="s">
        <v>290</v>
      </c>
      <c r="H125" s="107" t="s">
        <v>268</v>
      </c>
      <c r="I125" s="108" t="s">
        <v>51</v>
      </c>
      <c r="L125" s="62" t="s">
        <v>10</v>
      </c>
    </row>
    <row r="126" spans="1:12" x14ac:dyDescent="0.25">
      <c r="A126" s="102">
        <v>42943</v>
      </c>
      <c r="B126" s="112" t="s">
        <v>269</v>
      </c>
      <c r="C126" s="104" t="s">
        <v>48</v>
      </c>
      <c r="D126" s="103" t="s">
        <v>9</v>
      </c>
      <c r="E126" s="105">
        <v>15150</v>
      </c>
      <c r="F126" s="103" t="s">
        <v>12</v>
      </c>
      <c r="G126" s="75" t="s">
        <v>290</v>
      </c>
      <c r="H126" s="107" t="s">
        <v>270</v>
      </c>
      <c r="I126" s="108" t="s">
        <v>51</v>
      </c>
    </row>
    <row r="127" spans="1:12" x14ac:dyDescent="0.25">
      <c r="A127" s="102">
        <v>42943</v>
      </c>
      <c r="B127" s="103" t="s">
        <v>226</v>
      </c>
      <c r="C127" s="104" t="s">
        <v>11</v>
      </c>
      <c r="D127" s="103" t="s">
        <v>58</v>
      </c>
      <c r="E127" s="105">
        <v>2000</v>
      </c>
      <c r="F127" s="103" t="s">
        <v>170</v>
      </c>
      <c r="G127" s="75" t="s">
        <v>290</v>
      </c>
      <c r="H127" s="107" t="s">
        <v>271</v>
      </c>
      <c r="I127" s="109" t="s">
        <v>54</v>
      </c>
    </row>
    <row r="128" spans="1:12" x14ac:dyDescent="0.25">
      <c r="A128" s="102">
        <v>42944</v>
      </c>
      <c r="B128" s="103" t="s">
        <v>272</v>
      </c>
      <c r="C128" s="104" t="s">
        <v>11</v>
      </c>
      <c r="D128" s="103" t="s">
        <v>9</v>
      </c>
      <c r="E128" s="105">
        <v>5000</v>
      </c>
      <c r="F128" s="103" t="s">
        <v>12</v>
      </c>
      <c r="G128" s="106" t="s">
        <v>59</v>
      </c>
      <c r="H128" s="107" t="s">
        <v>273</v>
      </c>
      <c r="I128" s="109" t="s">
        <v>54</v>
      </c>
    </row>
    <row r="129" spans="1:9" x14ac:dyDescent="0.25">
      <c r="A129" s="102">
        <v>42947</v>
      </c>
      <c r="B129" s="112" t="s">
        <v>274</v>
      </c>
      <c r="C129" s="104" t="s">
        <v>13</v>
      </c>
      <c r="D129" s="103" t="s">
        <v>9</v>
      </c>
      <c r="E129" s="105">
        <v>47880</v>
      </c>
      <c r="F129" s="103" t="s">
        <v>49</v>
      </c>
      <c r="G129" s="48" t="s">
        <v>289</v>
      </c>
      <c r="H129" s="107" t="s">
        <v>275</v>
      </c>
      <c r="I129" s="108" t="s">
        <v>51</v>
      </c>
    </row>
    <row r="130" spans="1:9" x14ac:dyDescent="0.25">
      <c r="A130" s="102">
        <v>42947</v>
      </c>
      <c r="B130" s="103" t="s">
        <v>276</v>
      </c>
      <c r="C130" t="s">
        <v>162</v>
      </c>
      <c r="D130" s="103" t="s">
        <v>9</v>
      </c>
      <c r="E130" s="105">
        <v>115000</v>
      </c>
      <c r="F130" s="103" t="s">
        <v>12</v>
      </c>
      <c r="G130" s="75" t="s">
        <v>290</v>
      </c>
      <c r="H130" s="107" t="s">
        <v>277</v>
      </c>
      <c r="I130" s="108" t="s">
        <v>51</v>
      </c>
    </row>
    <row r="131" spans="1:9" x14ac:dyDescent="0.25">
      <c r="A131" s="102">
        <v>42947</v>
      </c>
      <c r="B131" s="62" t="s">
        <v>295</v>
      </c>
      <c r="C131" s="61" t="s">
        <v>52</v>
      </c>
      <c r="D131" s="62" t="s">
        <v>9</v>
      </c>
      <c r="E131" s="105">
        <v>350000</v>
      </c>
      <c r="F131" s="1" t="s">
        <v>49</v>
      </c>
      <c r="G131" s="75" t="s">
        <v>290</v>
      </c>
      <c r="H131" s="107" t="s">
        <v>278</v>
      </c>
      <c r="I131" s="63" t="s">
        <v>51</v>
      </c>
    </row>
    <row r="132" spans="1:9" x14ac:dyDescent="0.25">
      <c r="A132" s="102">
        <v>42947</v>
      </c>
      <c r="B132" s="62" t="s">
        <v>296</v>
      </c>
      <c r="C132" s="61" t="s">
        <v>52</v>
      </c>
      <c r="D132" s="62" t="s">
        <v>9</v>
      </c>
      <c r="E132" s="105">
        <v>100000</v>
      </c>
      <c r="F132" s="1" t="s">
        <v>49</v>
      </c>
      <c r="G132" s="75" t="s">
        <v>290</v>
      </c>
      <c r="H132" s="107" t="s">
        <v>279</v>
      </c>
      <c r="I132" s="63" t="s">
        <v>51</v>
      </c>
    </row>
    <row r="133" spans="1:9" x14ac:dyDescent="0.25">
      <c r="A133" s="102">
        <v>42947</v>
      </c>
      <c r="B133" s="62" t="s">
        <v>280</v>
      </c>
      <c r="C133" s="61" t="s">
        <v>294</v>
      </c>
      <c r="D133" s="62" t="s">
        <v>9</v>
      </c>
      <c r="E133" s="105">
        <v>17779</v>
      </c>
      <c r="F133" s="1" t="s">
        <v>49</v>
      </c>
      <c r="G133" s="75" t="s">
        <v>290</v>
      </c>
      <c r="H133" s="66" t="s">
        <v>281</v>
      </c>
      <c r="I133" s="63" t="s">
        <v>51</v>
      </c>
    </row>
  </sheetData>
  <autoFilter ref="A1:I133"/>
  <conditionalFormatting sqref="G3">
    <cfRule type="cellIs" dxfId="1247" priority="1548" operator="equal">
      <formula>"USFWS EAGLE2"</formula>
    </cfRule>
    <cfRule type="cellIs" dxfId="1246" priority="1549" operator="equal">
      <formula>"USFWS EAGLE1"</formula>
    </cfRule>
    <cfRule type="cellIs" dxfId="1245" priority="1550" operator="equal">
      <formula>"RUFFORD 2"</formula>
    </cfRule>
    <cfRule type="cellIs" dxfId="1244" priority="1551" operator="equal">
      <formula>"PPI"</formula>
    </cfRule>
    <cfRule type="cellIs" dxfId="1243" priority="1552" operator="equal">
      <formula>"BONDERMAN 5"</formula>
    </cfRule>
    <cfRule type="cellIs" dxfId="1242" priority="1553" operator="equal">
      <formula>"BONDERMAN 4"</formula>
    </cfRule>
    <cfRule type="cellIs" dxfId="1241" priority="1554" operator="equal">
      <formula>"BONDERMAN 3"</formula>
    </cfRule>
    <cfRule type="cellIs" dxfId="1240" priority="1555" operator="equal">
      <formula>"BONDERMAN 2"</formula>
    </cfRule>
    <cfRule type="cellIs" dxfId="1239" priority="1556" operator="equal">
      <formula>"WPT"</formula>
    </cfRule>
    <cfRule type="cellIs" dxfId="1238" priority="1557" operator="equal">
      <formula>"RUFFORD"</formula>
    </cfRule>
    <cfRule type="cellIs" dxfId="1237" priority="1558" operator="equal">
      <formula>"WWF"</formula>
    </cfRule>
    <cfRule type="cellIs" dxfId="1236" priority="1559" operator="equal">
      <formula>"BONDERMAN 1"</formula>
    </cfRule>
    <cfRule type="cellIs" dxfId="1235" priority="1560" operator="equal">
      <formula>"BORNFREE"</formula>
    </cfRule>
  </conditionalFormatting>
  <conditionalFormatting sqref="G18">
    <cfRule type="cellIs" dxfId="1234" priority="1535" operator="equal">
      <formula>"USFWS EAGLE2"</formula>
    </cfRule>
    <cfRule type="cellIs" dxfId="1233" priority="1536" operator="equal">
      <formula>"USFWS EAGLE1"</formula>
    </cfRule>
    <cfRule type="cellIs" dxfId="1232" priority="1537" operator="equal">
      <formula>"RUFFORD 2"</formula>
    </cfRule>
    <cfRule type="cellIs" dxfId="1231" priority="1538" operator="equal">
      <formula>"PPI"</formula>
    </cfRule>
    <cfRule type="cellIs" dxfId="1230" priority="1539" operator="equal">
      <formula>"BONDERMAN 5"</formula>
    </cfRule>
    <cfRule type="cellIs" dxfId="1229" priority="1540" operator="equal">
      <formula>"BONDERMAN 4"</formula>
    </cfRule>
    <cfRule type="cellIs" dxfId="1228" priority="1541" operator="equal">
      <formula>"BONDERMAN 3"</formula>
    </cfRule>
    <cfRule type="cellIs" dxfId="1227" priority="1542" operator="equal">
      <formula>"BONDERMAN 2"</formula>
    </cfRule>
    <cfRule type="cellIs" dxfId="1226" priority="1543" operator="equal">
      <formula>"WPT"</formula>
    </cfRule>
    <cfRule type="cellIs" dxfId="1225" priority="1544" operator="equal">
      <formula>"RUFFORD"</formula>
    </cfRule>
    <cfRule type="cellIs" dxfId="1224" priority="1545" operator="equal">
      <formula>"WWF"</formula>
    </cfRule>
    <cfRule type="cellIs" dxfId="1223" priority="1546" operator="equal">
      <formula>"BONDERMAN 1"</formula>
    </cfRule>
    <cfRule type="cellIs" dxfId="1222" priority="1547" operator="equal">
      <formula>"BORNFREE"</formula>
    </cfRule>
  </conditionalFormatting>
  <conditionalFormatting sqref="G19">
    <cfRule type="cellIs" dxfId="1221" priority="1522" operator="equal">
      <formula>"USFWS EAGLE2"</formula>
    </cfRule>
    <cfRule type="cellIs" dxfId="1220" priority="1523" operator="equal">
      <formula>"USFWS EAGLE1"</formula>
    </cfRule>
    <cfRule type="cellIs" dxfId="1219" priority="1524" operator="equal">
      <formula>"RUFFORD 2"</formula>
    </cfRule>
    <cfRule type="cellIs" dxfId="1218" priority="1525" operator="equal">
      <formula>"PPI"</formula>
    </cfRule>
    <cfRule type="cellIs" dxfId="1217" priority="1526" operator="equal">
      <formula>"BONDERMAN 5"</formula>
    </cfRule>
    <cfRule type="cellIs" dxfId="1216" priority="1527" operator="equal">
      <formula>"BONDERMAN 4"</formula>
    </cfRule>
    <cfRule type="cellIs" dxfId="1215" priority="1528" operator="equal">
      <formula>"BONDERMAN 3"</formula>
    </cfRule>
    <cfRule type="cellIs" dxfId="1214" priority="1529" operator="equal">
      <formula>"BONDERMAN 2"</formula>
    </cfRule>
    <cfRule type="cellIs" dxfId="1213" priority="1530" operator="equal">
      <formula>"WPT"</formula>
    </cfRule>
    <cfRule type="cellIs" dxfId="1212" priority="1531" operator="equal">
      <formula>"RUFFORD"</formula>
    </cfRule>
    <cfRule type="cellIs" dxfId="1211" priority="1532" operator="equal">
      <formula>"WWF"</formula>
    </cfRule>
    <cfRule type="cellIs" dxfId="1210" priority="1533" operator="equal">
      <formula>"BONDERMAN 1"</formula>
    </cfRule>
    <cfRule type="cellIs" dxfId="1209" priority="1534" operator="equal">
      <formula>"BORNFREE"</formula>
    </cfRule>
  </conditionalFormatting>
  <conditionalFormatting sqref="G20">
    <cfRule type="cellIs" dxfId="1208" priority="1509" operator="equal">
      <formula>"USFWS EAGLE2"</formula>
    </cfRule>
    <cfRule type="cellIs" dxfId="1207" priority="1510" operator="equal">
      <formula>"USFWS EAGLE1"</formula>
    </cfRule>
    <cfRule type="cellIs" dxfId="1206" priority="1511" operator="equal">
      <formula>"RUFFORD 2"</formula>
    </cfRule>
    <cfRule type="cellIs" dxfId="1205" priority="1512" operator="equal">
      <formula>"PPI"</formula>
    </cfRule>
    <cfRule type="cellIs" dxfId="1204" priority="1513" operator="equal">
      <formula>"BONDERMAN 5"</formula>
    </cfRule>
    <cfRule type="cellIs" dxfId="1203" priority="1514" operator="equal">
      <formula>"BONDERMAN 4"</formula>
    </cfRule>
    <cfRule type="cellIs" dxfId="1202" priority="1515" operator="equal">
      <formula>"BONDERMAN 3"</formula>
    </cfRule>
    <cfRule type="cellIs" dxfId="1201" priority="1516" operator="equal">
      <formula>"BONDERMAN 2"</formula>
    </cfRule>
    <cfRule type="cellIs" dxfId="1200" priority="1517" operator="equal">
      <formula>"WPT"</formula>
    </cfRule>
    <cfRule type="cellIs" dxfId="1199" priority="1518" operator="equal">
      <formula>"RUFFORD"</formula>
    </cfRule>
    <cfRule type="cellIs" dxfId="1198" priority="1519" operator="equal">
      <formula>"WWF"</formula>
    </cfRule>
    <cfRule type="cellIs" dxfId="1197" priority="1520" operator="equal">
      <formula>"BONDERMAN 1"</formula>
    </cfRule>
    <cfRule type="cellIs" dxfId="1196" priority="1521" operator="equal">
      <formula>"BORNFREE"</formula>
    </cfRule>
  </conditionalFormatting>
  <conditionalFormatting sqref="G21">
    <cfRule type="cellIs" dxfId="1195" priority="1496" operator="equal">
      <formula>"USFWS EAGLE2"</formula>
    </cfRule>
    <cfRule type="cellIs" dxfId="1194" priority="1497" operator="equal">
      <formula>"USFWS EAGLE1"</formula>
    </cfRule>
    <cfRule type="cellIs" dxfId="1193" priority="1498" operator="equal">
      <formula>"RUFFORD 2"</formula>
    </cfRule>
    <cfRule type="cellIs" dxfId="1192" priority="1499" operator="equal">
      <formula>"PPI"</formula>
    </cfRule>
    <cfRule type="cellIs" dxfId="1191" priority="1500" operator="equal">
      <formula>"BONDERMAN 5"</formula>
    </cfRule>
    <cfRule type="cellIs" dxfId="1190" priority="1501" operator="equal">
      <formula>"BONDERMAN 4"</formula>
    </cfRule>
    <cfRule type="cellIs" dxfId="1189" priority="1502" operator="equal">
      <formula>"BONDERMAN 3"</formula>
    </cfRule>
    <cfRule type="cellIs" dxfId="1188" priority="1503" operator="equal">
      <formula>"BONDERMAN 2"</formula>
    </cfRule>
    <cfRule type="cellIs" dxfId="1187" priority="1504" operator="equal">
      <formula>"WPT"</formula>
    </cfRule>
    <cfRule type="cellIs" dxfId="1186" priority="1505" operator="equal">
      <formula>"RUFFORD"</formula>
    </cfRule>
    <cfRule type="cellIs" dxfId="1185" priority="1506" operator="equal">
      <formula>"WWF"</formula>
    </cfRule>
    <cfRule type="cellIs" dxfId="1184" priority="1507" operator="equal">
      <formula>"BONDERMAN 1"</formula>
    </cfRule>
    <cfRule type="cellIs" dxfId="1183" priority="1508" operator="equal">
      <formula>"BORNFREE"</formula>
    </cfRule>
  </conditionalFormatting>
  <conditionalFormatting sqref="G4:G17">
    <cfRule type="cellIs" dxfId="1182" priority="1483" operator="equal">
      <formula>"USFWS EAGLE2"</formula>
    </cfRule>
    <cfRule type="cellIs" dxfId="1181" priority="1484" operator="equal">
      <formula>"USFWS EAGLE1"</formula>
    </cfRule>
    <cfRule type="cellIs" dxfId="1180" priority="1485" operator="equal">
      <formula>"RUFFORD 2"</formula>
    </cfRule>
    <cfRule type="cellIs" dxfId="1179" priority="1486" operator="equal">
      <formula>"PPI"</formula>
    </cfRule>
    <cfRule type="cellIs" dxfId="1178" priority="1487" operator="equal">
      <formula>"BONDERMAN 5"</formula>
    </cfRule>
    <cfRule type="cellIs" dxfId="1177" priority="1488" operator="equal">
      <formula>"BONDERMAN 4"</formula>
    </cfRule>
    <cfRule type="cellIs" dxfId="1176" priority="1489" operator="equal">
      <formula>"BONDERMAN 3"</formula>
    </cfRule>
    <cfRule type="cellIs" dxfId="1175" priority="1490" operator="equal">
      <formula>"BONDERMAN 2"</formula>
    </cfRule>
    <cfRule type="cellIs" dxfId="1174" priority="1491" operator="equal">
      <formula>"WPT"</formula>
    </cfRule>
    <cfRule type="cellIs" dxfId="1173" priority="1492" operator="equal">
      <formula>"RUFFORD"</formula>
    </cfRule>
    <cfRule type="cellIs" dxfId="1172" priority="1493" operator="equal">
      <formula>"WWF"</formula>
    </cfRule>
    <cfRule type="cellIs" dxfId="1171" priority="1494" operator="equal">
      <formula>"BONDERMAN 1"</formula>
    </cfRule>
    <cfRule type="cellIs" dxfId="1170" priority="1495" operator="equal">
      <formula>"BORNFREE"</formula>
    </cfRule>
  </conditionalFormatting>
  <conditionalFormatting sqref="G2">
    <cfRule type="cellIs" dxfId="1169" priority="1470" operator="equal">
      <formula>"USFWS EAGLE2"</formula>
    </cfRule>
    <cfRule type="cellIs" dxfId="1168" priority="1471" operator="equal">
      <formula>"USFWS EAGLE1"</formula>
    </cfRule>
    <cfRule type="cellIs" dxfId="1167" priority="1472" operator="equal">
      <formula>"RUFFORD 2"</formula>
    </cfRule>
    <cfRule type="cellIs" dxfId="1166" priority="1473" operator="equal">
      <formula>"PPI"</formula>
    </cfRule>
    <cfRule type="cellIs" dxfId="1165" priority="1474" operator="equal">
      <formula>"BONDERMAN 5"</formula>
    </cfRule>
    <cfRule type="cellIs" dxfId="1164" priority="1475" operator="equal">
      <formula>"BONDERMAN 4"</formula>
    </cfRule>
    <cfRule type="cellIs" dxfId="1163" priority="1476" operator="equal">
      <formula>"BONDERMAN 3"</formula>
    </cfRule>
    <cfRule type="cellIs" dxfId="1162" priority="1477" operator="equal">
      <formula>"BONDERMAN 2"</formula>
    </cfRule>
    <cfRule type="cellIs" dxfId="1161" priority="1478" operator="equal">
      <formula>"WPT"</formula>
    </cfRule>
    <cfRule type="cellIs" dxfId="1160" priority="1479" operator="equal">
      <formula>"RUFFORD"</formula>
    </cfRule>
    <cfRule type="cellIs" dxfId="1159" priority="1480" operator="equal">
      <formula>"WWF"</formula>
    </cfRule>
    <cfRule type="cellIs" dxfId="1158" priority="1481" operator="equal">
      <formula>"BONDERMAN 1"</formula>
    </cfRule>
    <cfRule type="cellIs" dxfId="1157" priority="1482" operator="equal">
      <formula>"BORNFREE"</formula>
    </cfRule>
  </conditionalFormatting>
  <conditionalFormatting sqref="G22">
    <cfRule type="cellIs" dxfId="1156" priority="1457" operator="equal">
      <formula>"USFWS EAGLE2"</formula>
    </cfRule>
    <cfRule type="cellIs" dxfId="1155" priority="1458" operator="equal">
      <formula>"USFWS EAGLE1"</formula>
    </cfRule>
    <cfRule type="cellIs" dxfId="1154" priority="1459" operator="equal">
      <formula>"RUFFORD 2"</formula>
    </cfRule>
    <cfRule type="cellIs" dxfId="1153" priority="1460" operator="equal">
      <formula>"PPI"</formula>
    </cfRule>
    <cfRule type="cellIs" dxfId="1152" priority="1461" operator="equal">
      <formula>"BONDERMAN 5"</formula>
    </cfRule>
    <cfRule type="cellIs" dxfId="1151" priority="1462" operator="equal">
      <formula>"BONDERMAN 4"</formula>
    </cfRule>
    <cfRule type="cellIs" dxfId="1150" priority="1463" operator="equal">
      <formula>"BONDERMAN 3"</formula>
    </cfRule>
    <cfRule type="cellIs" dxfId="1149" priority="1464" operator="equal">
      <formula>"BONDERMAN 2"</formula>
    </cfRule>
    <cfRule type="cellIs" dxfId="1148" priority="1465" operator="equal">
      <formula>"WPT"</formula>
    </cfRule>
    <cfRule type="cellIs" dxfId="1147" priority="1466" operator="equal">
      <formula>"RUFFORD"</formula>
    </cfRule>
    <cfRule type="cellIs" dxfId="1146" priority="1467" operator="equal">
      <formula>"WWF"</formula>
    </cfRule>
    <cfRule type="cellIs" dxfId="1145" priority="1468" operator="equal">
      <formula>"BONDERMAN 1"</formula>
    </cfRule>
    <cfRule type="cellIs" dxfId="1144" priority="1469" operator="equal">
      <formula>"BORNFREE"</formula>
    </cfRule>
  </conditionalFormatting>
  <conditionalFormatting sqref="G23">
    <cfRule type="cellIs" dxfId="1143" priority="1444" operator="equal">
      <formula>"USFWS EAGLE2"</formula>
    </cfRule>
    <cfRule type="cellIs" dxfId="1142" priority="1445" operator="equal">
      <formula>"USFWS EAGLE1"</formula>
    </cfRule>
    <cfRule type="cellIs" dxfId="1141" priority="1446" operator="equal">
      <formula>"RUFFORD 2"</formula>
    </cfRule>
    <cfRule type="cellIs" dxfId="1140" priority="1447" operator="equal">
      <formula>"PPI"</formula>
    </cfRule>
    <cfRule type="cellIs" dxfId="1139" priority="1448" operator="equal">
      <formula>"BONDERMAN 5"</formula>
    </cfRule>
    <cfRule type="cellIs" dxfId="1138" priority="1449" operator="equal">
      <formula>"BONDERMAN 4"</formula>
    </cfRule>
    <cfRule type="cellIs" dxfId="1137" priority="1450" operator="equal">
      <formula>"BONDERMAN 3"</formula>
    </cfRule>
    <cfRule type="cellIs" dxfId="1136" priority="1451" operator="equal">
      <formula>"BONDERMAN 2"</formula>
    </cfRule>
    <cfRule type="cellIs" dxfId="1135" priority="1452" operator="equal">
      <formula>"WPT"</formula>
    </cfRule>
    <cfRule type="cellIs" dxfId="1134" priority="1453" operator="equal">
      <formula>"RUFFORD"</formula>
    </cfRule>
    <cfRule type="cellIs" dxfId="1133" priority="1454" operator="equal">
      <formula>"WWF"</formula>
    </cfRule>
    <cfRule type="cellIs" dxfId="1132" priority="1455" operator="equal">
      <formula>"BONDERMAN 1"</formula>
    </cfRule>
    <cfRule type="cellIs" dxfId="1131" priority="1456" operator="equal">
      <formula>"BORNFREE"</formula>
    </cfRule>
  </conditionalFormatting>
  <conditionalFormatting sqref="G24">
    <cfRule type="cellIs" dxfId="1130" priority="1431" operator="equal">
      <formula>"USFWS EAGLE2"</formula>
    </cfRule>
    <cfRule type="cellIs" dxfId="1129" priority="1432" operator="equal">
      <formula>"USFWS EAGLE1"</formula>
    </cfRule>
    <cfRule type="cellIs" dxfId="1128" priority="1433" operator="equal">
      <formula>"RUFFORD 2"</formula>
    </cfRule>
    <cfRule type="cellIs" dxfId="1127" priority="1434" operator="equal">
      <formula>"PPI"</formula>
    </cfRule>
    <cfRule type="cellIs" dxfId="1126" priority="1435" operator="equal">
      <formula>"BONDERMAN 5"</formula>
    </cfRule>
    <cfRule type="cellIs" dxfId="1125" priority="1436" operator="equal">
      <formula>"BONDERMAN 4"</formula>
    </cfRule>
    <cfRule type="cellIs" dxfId="1124" priority="1437" operator="equal">
      <formula>"BONDERMAN 3"</formula>
    </cfRule>
    <cfRule type="cellIs" dxfId="1123" priority="1438" operator="equal">
      <formula>"BONDERMAN 2"</formula>
    </cfRule>
    <cfRule type="cellIs" dxfId="1122" priority="1439" operator="equal">
      <formula>"WPT"</formula>
    </cfRule>
    <cfRule type="cellIs" dxfId="1121" priority="1440" operator="equal">
      <formula>"RUFFORD"</formula>
    </cfRule>
    <cfRule type="cellIs" dxfId="1120" priority="1441" operator="equal">
      <formula>"WWF"</formula>
    </cfRule>
    <cfRule type="cellIs" dxfId="1119" priority="1442" operator="equal">
      <formula>"BONDERMAN 1"</formula>
    </cfRule>
    <cfRule type="cellIs" dxfId="1118" priority="1443" operator="equal">
      <formula>"BORNFREE"</formula>
    </cfRule>
  </conditionalFormatting>
  <conditionalFormatting sqref="G25">
    <cfRule type="cellIs" dxfId="1117" priority="1418" operator="equal">
      <formula>"USFWS EAGLE2"</formula>
    </cfRule>
    <cfRule type="cellIs" dxfId="1116" priority="1419" operator="equal">
      <formula>"USFWS EAGLE1"</formula>
    </cfRule>
    <cfRule type="cellIs" dxfId="1115" priority="1420" operator="equal">
      <formula>"RUFFORD 2"</formula>
    </cfRule>
    <cfRule type="cellIs" dxfId="1114" priority="1421" operator="equal">
      <formula>"PPI"</formula>
    </cfRule>
    <cfRule type="cellIs" dxfId="1113" priority="1422" operator="equal">
      <formula>"BONDERMAN 5"</formula>
    </cfRule>
    <cfRule type="cellIs" dxfId="1112" priority="1423" operator="equal">
      <formula>"BONDERMAN 4"</formula>
    </cfRule>
    <cfRule type="cellIs" dxfId="1111" priority="1424" operator="equal">
      <formula>"BONDERMAN 3"</formula>
    </cfRule>
    <cfRule type="cellIs" dxfId="1110" priority="1425" operator="equal">
      <formula>"BONDERMAN 2"</formula>
    </cfRule>
    <cfRule type="cellIs" dxfId="1109" priority="1426" operator="equal">
      <formula>"WPT"</formula>
    </cfRule>
    <cfRule type="cellIs" dxfId="1108" priority="1427" operator="equal">
      <formula>"RUFFORD"</formula>
    </cfRule>
    <cfRule type="cellIs" dxfId="1107" priority="1428" operator="equal">
      <formula>"WWF"</formula>
    </cfRule>
    <cfRule type="cellIs" dxfId="1106" priority="1429" operator="equal">
      <formula>"BONDERMAN 1"</formula>
    </cfRule>
    <cfRule type="cellIs" dxfId="1105" priority="1430" operator="equal">
      <formula>"BORNFREE"</formula>
    </cfRule>
  </conditionalFormatting>
  <conditionalFormatting sqref="G26">
    <cfRule type="cellIs" dxfId="1104" priority="1405" operator="equal">
      <formula>"USFWS EAGLE2"</formula>
    </cfRule>
    <cfRule type="cellIs" dxfId="1103" priority="1406" operator="equal">
      <formula>"USFWS EAGLE1"</formula>
    </cfRule>
    <cfRule type="cellIs" dxfId="1102" priority="1407" operator="equal">
      <formula>"RUFFORD 2"</formula>
    </cfRule>
    <cfRule type="cellIs" dxfId="1101" priority="1408" operator="equal">
      <formula>"PPI"</formula>
    </cfRule>
    <cfRule type="cellIs" dxfId="1100" priority="1409" operator="equal">
      <formula>"BONDERMAN 5"</formula>
    </cfRule>
    <cfRule type="cellIs" dxfId="1099" priority="1410" operator="equal">
      <formula>"BONDERMAN 4"</formula>
    </cfRule>
    <cfRule type="cellIs" dxfId="1098" priority="1411" operator="equal">
      <formula>"BONDERMAN 3"</formula>
    </cfRule>
    <cfRule type="cellIs" dxfId="1097" priority="1412" operator="equal">
      <formula>"BONDERMAN 2"</formula>
    </cfRule>
    <cfRule type="cellIs" dxfId="1096" priority="1413" operator="equal">
      <formula>"WPT"</formula>
    </cfRule>
    <cfRule type="cellIs" dxfId="1095" priority="1414" operator="equal">
      <formula>"RUFFORD"</formula>
    </cfRule>
    <cfRule type="cellIs" dxfId="1094" priority="1415" operator="equal">
      <formula>"WWF"</formula>
    </cfRule>
    <cfRule type="cellIs" dxfId="1093" priority="1416" operator="equal">
      <formula>"BONDERMAN 1"</formula>
    </cfRule>
    <cfRule type="cellIs" dxfId="1092" priority="1417" operator="equal">
      <formula>"BORNFREE"</formula>
    </cfRule>
  </conditionalFormatting>
  <conditionalFormatting sqref="G27">
    <cfRule type="cellIs" dxfId="1091" priority="1392" operator="equal">
      <formula>"USFWS EAGLE2"</formula>
    </cfRule>
    <cfRule type="cellIs" dxfId="1090" priority="1393" operator="equal">
      <formula>"USFWS EAGLE1"</formula>
    </cfRule>
    <cfRule type="cellIs" dxfId="1089" priority="1394" operator="equal">
      <formula>"RUFFORD 2"</formula>
    </cfRule>
    <cfRule type="cellIs" dxfId="1088" priority="1395" operator="equal">
      <formula>"PPI"</formula>
    </cfRule>
    <cfRule type="cellIs" dxfId="1087" priority="1396" operator="equal">
      <formula>"BONDERMAN 5"</formula>
    </cfRule>
    <cfRule type="cellIs" dxfId="1086" priority="1397" operator="equal">
      <formula>"BONDERMAN 4"</formula>
    </cfRule>
    <cfRule type="cellIs" dxfId="1085" priority="1398" operator="equal">
      <formula>"BONDERMAN 3"</formula>
    </cfRule>
    <cfRule type="cellIs" dxfId="1084" priority="1399" operator="equal">
      <formula>"BONDERMAN 2"</formula>
    </cfRule>
    <cfRule type="cellIs" dxfId="1083" priority="1400" operator="equal">
      <formula>"WPT"</formula>
    </cfRule>
    <cfRule type="cellIs" dxfId="1082" priority="1401" operator="equal">
      <formula>"RUFFORD"</formula>
    </cfRule>
    <cfRule type="cellIs" dxfId="1081" priority="1402" operator="equal">
      <formula>"WWF"</formula>
    </cfRule>
    <cfRule type="cellIs" dxfId="1080" priority="1403" operator="equal">
      <formula>"BONDERMAN 1"</formula>
    </cfRule>
    <cfRule type="cellIs" dxfId="1079" priority="1404" operator="equal">
      <formula>"BORNFREE"</formula>
    </cfRule>
  </conditionalFormatting>
  <conditionalFormatting sqref="G28">
    <cfRule type="cellIs" dxfId="1078" priority="1379" operator="equal">
      <formula>"USFWS EAGLE2"</formula>
    </cfRule>
    <cfRule type="cellIs" dxfId="1077" priority="1380" operator="equal">
      <formula>"USFWS EAGLE1"</formula>
    </cfRule>
    <cfRule type="cellIs" dxfId="1076" priority="1381" operator="equal">
      <formula>"RUFFORD 2"</formula>
    </cfRule>
    <cfRule type="cellIs" dxfId="1075" priority="1382" operator="equal">
      <formula>"PPI"</formula>
    </cfRule>
    <cfRule type="cellIs" dxfId="1074" priority="1383" operator="equal">
      <formula>"BONDERMAN 5"</formula>
    </cfRule>
    <cfRule type="cellIs" dxfId="1073" priority="1384" operator="equal">
      <formula>"BONDERMAN 4"</formula>
    </cfRule>
    <cfRule type="cellIs" dxfId="1072" priority="1385" operator="equal">
      <formula>"BONDERMAN 3"</formula>
    </cfRule>
    <cfRule type="cellIs" dxfId="1071" priority="1386" operator="equal">
      <formula>"BONDERMAN 2"</formula>
    </cfRule>
    <cfRule type="cellIs" dxfId="1070" priority="1387" operator="equal">
      <formula>"WPT"</formula>
    </cfRule>
    <cfRule type="cellIs" dxfId="1069" priority="1388" operator="equal">
      <formula>"RUFFORD"</formula>
    </cfRule>
    <cfRule type="cellIs" dxfId="1068" priority="1389" operator="equal">
      <formula>"WWF"</formula>
    </cfRule>
    <cfRule type="cellIs" dxfId="1067" priority="1390" operator="equal">
      <formula>"BONDERMAN 1"</formula>
    </cfRule>
    <cfRule type="cellIs" dxfId="1066" priority="1391" operator="equal">
      <formula>"BORNFREE"</formula>
    </cfRule>
  </conditionalFormatting>
  <conditionalFormatting sqref="G29">
    <cfRule type="cellIs" dxfId="1065" priority="1366" operator="equal">
      <formula>"USFWS EAGLE2"</formula>
    </cfRule>
    <cfRule type="cellIs" dxfId="1064" priority="1367" operator="equal">
      <formula>"USFWS EAGLE1"</formula>
    </cfRule>
    <cfRule type="cellIs" dxfId="1063" priority="1368" operator="equal">
      <formula>"RUFFORD 2"</formula>
    </cfRule>
    <cfRule type="cellIs" dxfId="1062" priority="1369" operator="equal">
      <formula>"PPI"</formula>
    </cfRule>
    <cfRule type="cellIs" dxfId="1061" priority="1370" operator="equal">
      <formula>"BONDERMAN 5"</formula>
    </cfRule>
    <cfRule type="cellIs" dxfId="1060" priority="1371" operator="equal">
      <formula>"BONDERMAN 4"</formula>
    </cfRule>
    <cfRule type="cellIs" dxfId="1059" priority="1372" operator="equal">
      <formula>"BONDERMAN 3"</formula>
    </cfRule>
    <cfRule type="cellIs" dxfId="1058" priority="1373" operator="equal">
      <formula>"BONDERMAN 2"</formula>
    </cfRule>
    <cfRule type="cellIs" dxfId="1057" priority="1374" operator="equal">
      <formula>"WPT"</formula>
    </cfRule>
    <cfRule type="cellIs" dxfId="1056" priority="1375" operator="equal">
      <formula>"RUFFORD"</formula>
    </cfRule>
    <cfRule type="cellIs" dxfId="1055" priority="1376" operator="equal">
      <formula>"WWF"</formula>
    </cfRule>
    <cfRule type="cellIs" dxfId="1054" priority="1377" operator="equal">
      <formula>"BONDERMAN 1"</formula>
    </cfRule>
    <cfRule type="cellIs" dxfId="1053" priority="1378" operator="equal">
      <formula>"BORNFREE"</formula>
    </cfRule>
  </conditionalFormatting>
  <conditionalFormatting sqref="G31">
    <cfRule type="cellIs" dxfId="1052" priority="1353" operator="equal">
      <formula>"USFWS EAGLE2"</formula>
    </cfRule>
    <cfRule type="cellIs" dxfId="1051" priority="1354" operator="equal">
      <formula>"USFWS EAGLE1"</formula>
    </cfRule>
    <cfRule type="cellIs" dxfId="1050" priority="1355" operator="equal">
      <formula>"RUFFORD 2"</formula>
    </cfRule>
    <cfRule type="cellIs" dxfId="1049" priority="1356" operator="equal">
      <formula>"PPI"</formula>
    </cfRule>
    <cfRule type="cellIs" dxfId="1048" priority="1357" operator="equal">
      <formula>"BONDERMAN 5"</formula>
    </cfRule>
    <cfRule type="cellIs" dxfId="1047" priority="1358" operator="equal">
      <formula>"BONDERMAN 4"</formula>
    </cfRule>
    <cfRule type="cellIs" dxfId="1046" priority="1359" operator="equal">
      <formula>"BONDERMAN 3"</formula>
    </cfRule>
    <cfRule type="cellIs" dxfId="1045" priority="1360" operator="equal">
      <formula>"BONDERMAN 2"</formula>
    </cfRule>
    <cfRule type="cellIs" dxfId="1044" priority="1361" operator="equal">
      <formula>"WPT"</formula>
    </cfRule>
    <cfRule type="cellIs" dxfId="1043" priority="1362" operator="equal">
      <formula>"RUFFORD"</formula>
    </cfRule>
    <cfRule type="cellIs" dxfId="1042" priority="1363" operator="equal">
      <formula>"WWF"</formula>
    </cfRule>
    <cfRule type="cellIs" dxfId="1041" priority="1364" operator="equal">
      <formula>"BONDERMAN 1"</formula>
    </cfRule>
    <cfRule type="cellIs" dxfId="1040" priority="1365" operator="equal">
      <formula>"BORNFREE"</formula>
    </cfRule>
  </conditionalFormatting>
  <conditionalFormatting sqref="G32">
    <cfRule type="cellIs" dxfId="1039" priority="1340" operator="equal">
      <formula>"USFWS EAGLE2"</formula>
    </cfRule>
    <cfRule type="cellIs" dxfId="1038" priority="1341" operator="equal">
      <formula>"USFWS EAGLE1"</formula>
    </cfRule>
    <cfRule type="cellIs" dxfId="1037" priority="1342" operator="equal">
      <formula>"RUFFORD 2"</formula>
    </cfRule>
    <cfRule type="cellIs" dxfId="1036" priority="1343" operator="equal">
      <formula>"PPI"</formula>
    </cfRule>
    <cfRule type="cellIs" dxfId="1035" priority="1344" operator="equal">
      <formula>"BONDERMAN 5"</formula>
    </cfRule>
    <cfRule type="cellIs" dxfId="1034" priority="1345" operator="equal">
      <formula>"BONDERMAN 4"</formula>
    </cfRule>
    <cfRule type="cellIs" dxfId="1033" priority="1346" operator="equal">
      <formula>"BONDERMAN 3"</formula>
    </cfRule>
    <cfRule type="cellIs" dxfId="1032" priority="1347" operator="equal">
      <formula>"BONDERMAN 2"</formula>
    </cfRule>
    <cfRule type="cellIs" dxfId="1031" priority="1348" operator="equal">
      <formula>"WPT"</formula>
    </cfRule>
    <cfRule type="cellIs" dxfId="1030" priority="1349" operator="equal">
      <formula>"RUFFORD"</formula>
    </cfRule>
    <cfRule type="cellIs" dxfId="1029" priority="1350" operator="equal">
      <formula>"WWF"</formula>
    </cfRule>
    <cfRule type="cellIs" dxfId="1028" priority="1351" operator="equal">
      <formula>"BONDERMAN 1"</formula>
    </cfRule>
    <cfRule type="cellIs" dxfId="1027" priority="1352" operator="equal">
      <formula>"BORNFREE"</formula>
    </cfRule>
  </conditionalFormatting>
  <conditionalFormatting sqref="G33:G35">
    <cfRule type="cellIs" dxfId="1026" priority="1314" operator="equal">
      <formula>"USFWS EAGLE2"</formula>
    </cfRule>
    <cfRule type="cellIs" dxfId="1025" priority="1315" operator="equal">
      <formula>"USFWS EAGLE1"</formula>
    </cfRule>
    <cfRule type="cellIs" dxfId="1024" priority="1316" operator="equal">
      <formula>"RUFFORD 2"</formula>
    </cfRule>
    <cfRule type="cellIs" dxfId="1023" priority="1317" operator="equal">
      <formula>"PPI"</formula>
    </cfRule>
    <cfRule type="cellIs" dxfId="1022" priority="1318" operator="equal">
      <formula>"BONDERMAN 5"</formula>
    </cfRule>
    <cfRule type="cellIs" dxfId="1021" priority="1319" operator="equal">
      <formula>"BONDERMAN 4"</formula>
    </cfRule>
    <cfRule type="cellIs" dxfId="1020" priority="1320" operator="equal">
      <formula>"BONDERMAN 3"</formula>
    </cfRule>
    <cfRule type="cellIs" dxfId="1019" priority="1321" operator="equal">
      <formula>"BONDERMAN 2"</formula>
    </cfRule>
    <cfRule type="cellIs" dxfId="1018" priority="1322" operator="equal">
      <formula>"WPT"</formula>
    </cfRule>
    <cfRule type="cellIs" dxfId="1017" priority="1323" operator="equal">
      <formula>"RUFFORD"</formula>
    </cfRule>
    <cfRule type="cellIs" dxfId="1016" priority="1324" operator="equal">
      <formula>"WWF"</formula>
    </cfRule>
    <cfRule type="cellIs" dxfId="1015" priority="1325" operator="equal">
      <formula>"BONDERMAN 1"</formula>
    </cfRule>
    <cfRule type="cellIs" dxfId="1014" priority="1326" operator="equal">
      <formula>"BORNFREE"</formula>
    </cfRule>
  </conditionalFormatting>
  <conditionalFormatting sqref="G36">
    <cfRule type="cellIs" dxfId="1013" priority="1301" operator="equal">
      <formula>"USFWS EAGLE2"</formula>
    </cfRule>
    <cfRule type="cellIs" dxfId="1012" priority="1302" operator="equal">
      <formula>"USFWS EAGLE1"</formula>
    </cfRule>
    <cfRule type="cellIs" dxfId="1011" priority="1303" operator="equal">
      <formula>"RUFFORD 2"</formula>
    </cfRule>
    <cfRule type="cellIs" dxfId="1010" priority="1304" operator="equal">
      <formula>"PPI"</formula>
    </cfRule>
    <cfRule type="cellIs" dxfId="1009" priority="1305" operator="equal">
      <formula>"BONDERMAN 5"</formula>
    </cfRule>
    <cfRule type="cellIs" dxfId="1008" priority="1306" operator="equal">
      <formula>"BONDERMAN 4"</formula>
    </cfRule>
    <cfRule type="cellIs" dxfId="1007" priority="1307" operator="equal">
      <formula>"BONDERMAN 3"</formula>
    </cfRule>
    <cfRule type="cellIs" dxfId="1006" priority="1308" operator="equal">
      <formula>"BONDERMAN 2"</formula>
    </cfRule>
    <cfRule type="cellIs" dxfId="1005" priority="1309" operator="equal">
      <formula>"WPT"</formula>
    </cfRule>
    <cfRule type="cellIs" dxfId="1004" priority="1310" operator="equal">
      <formula>"RUFFORD"</formula>
    </cfRule>
    <cfRule type="cellIs" dxfId="1003" priority="1311" operator="equal">
      <formula>"WWF"</formula>
    </cfRule>
    <cfRule type="cellIs" dxfId="1002" priority="1312" operator="equal">
      <formula>"BONDERMAN 1"</formula>
    </cfRule>
    <cfRule type="cellIs" dxfId="1001" priority="1313" operator="equal">
      <formula>"BORNFREE"</formula>
    </cfRule>
  </conditionalFormatting>
  <conditionalFormatting sqref="G37">
    <cfRule type="cellIs" dxfId="1000" priority="1288" operator="equal">
      <formula>"USFWS EAGLE2"</formula>
    </cfRule>
    <cfRule type="cellIs" dxfId="999" priority="1289" operator="equal">
      <formula>"USFWS EAGLE1"</formula>
    </cfRule>
    <cfRule type="cellIs" dxfId="998" priority="1290" operator="equal">
      <formula>"RUFFORD 2"</formula>
    </cfRule>
    <cfRule type="cellIs" dxfId="997" priority="1291" operator="equal">
      <formula>"PPI"</formula>
    </cfRule>
    <cfRule type="cellIs" dxfId="996" priority="1292" operator="equal">
      <formula>"BONDERMAN 5"</formula>
    </cfRule>
    <cfRule type="cellIs" dxfId="995" priority="1293" operator="equal">
      <formula>"BONDERMAN 4"</formula>
    </cfRule>
    <cfRule type="cellIs" dxfId="994" priority="1294" operator="equal">
      <formula>"BONDERMAN 3"</formula>
    </cfRule>
    <cfRule type="cellIs" dxfId="993" priority="1295" operator="equal">
      <formula>"BONDERMAN 2"</formula>
    </cfRule>
    <cfRule type="cellIs" dxfId="992" priority="1296" operator="equal">
      <formula>"WPT"</formula>
    </cfRule>
    <cfRule type="cellIs" dxfId="991" priority="1297" operator="equal">
      <formula>"RUFFORD"</formula>
    </cfRule>
    <cfRule type="cellIs" dxfId="990" priority="1298" operator="equal">
      <formula>"WWF"</formula>
    </cfRule>
    <cfRule type="cellIs" dxfId="989" priority="1299" operator="equal">
      <formula>"BONDERMAN 1"</formula>
    </cfRule>
    <cfRule type="cellIs" dxfId="988" priority="1300" operator="equal">
      <formula>"BORNFREE"</formula>
    </cfRule>
  </conditionalFormatting>
  <conditionalFormatting sqref="G38">
    <cfRule type="cellIs" dxfId="987" priority="1275" operator="equal">
      <formula>"USFWS EAGLE2"</formula>
    </cfRule>
    <cfRule type="cellIs" dxfId="986" priority="1276" operator="equal">
      <formula>"USFWS EAGLE1"</formula>
    </cfRule>
    <cfRule type="cellIs" dxfId="985" priority="1277" operator="equal">
      <formula>"RUFFORD 2"</formula>
    </cfRule>
    <cfRule type="cellIs" dxfId="984" priority="1278" operator="equal">
      <formula>"PPI"</formula>
    </cfRule>
    <cfRule type="cellIs" dxfId="983" priority="1279" operator="equal">
      <formula>"BONDERMAN 5"</formula>
    </cfRule>
    <cfRule type="cellIs" dxfId="982" priority="1280" operator="equal">
      <formula>"BONDERMAN 4"</formula>
    </cfRule>
    <cfRule type="cellIs" dxfId="981" priority="1281" operator="equal">
      <formula>"BONDERMAN 3"</formula>
    </cfRule>
    <cfRule type="cellIs" dxfId="980" priority="1282" operator="equal">
      <formula>"BONDERMAN 2"</formula>
    </cfRule>
    <cfRule type="cellIs" dxfId="979" priority="1283" operator="equal">
      <formula>"WPT"</formula>
    </cfRule>
    <cfRule type="cellIs" dxfId="978" priority="1284" operator="equal">
      <formula>"RUFFORD"</formula>
    </cfRule>
    <cfRule type="cellIs" dxfId="977" priority="1285" operator="equal">
      <formula>"WWF"</formula>
    </cfRule>
    <cfRule type="cellIs" dxfId="976" priority="1286" operator="equal">
      <formula>"BONDERMAN 1"</formula>
    </cfRule>
    <cfRule type="cellIs" dxfId="975" priority="1287" operator="equal">
      <formula>"BORNFREE"</formula>
    </cfRule>
  </conditionalFormatting>
  <conditionalFormatting sqref="G39">
    <cfRule type="cellIs" dxfId="974" priority="1262" operator="equal">
      <formula>"USFWS EAGLE2"</formula>
    </cfRule>
    <cfRule type="cellIs" dxfId="973" priority="1263" operator="equal">
      <formula>"USFWS EAGLE1"</formula>
    </cfRule>
    <cfRule type="cellIs" dxfId="972" priority="1264" operator="equal">
      <formula>"RUFFORD 2"</formula>
    </cfRule>
    <cfRule type="cellIs" dxfId="971" priority="1265" operator="equal">
      <formula>"PPI"</formula>
    </cfRule>
    <cfRule type="cellIs" dxfId="970" priority="1266" operator="equal">
      <formula>"BONDERMAN 5"</formula>
    </cfRule>
    <cfRule type="cellIs" dxfId="969" priority="1267" operator="equal">
      <formula>"BONDERMAN 4"</formula>
    </cfRule>
    <cfRule type="cellIs" dxfId="968" priority="1268" operator="equal">
      <formula>"BONDERMAN 3"</formula>
    </cfRule>
    <cfRule type="cellIs" dxfId="967" priority="1269" operator="equal">
      <formula>"BONDERMAN 2"</formula>
    </cfRule>
    <cfRule type="cellIs" dxfId="966" priority="1270" operator="equal">
      <formula>"WPT"</formula>
    </cfRule>
    <cfRule type="cellIs" dxfId="965" priority="1271" operator="equal">
      <formula>"RUFFORD"</formula>
    </cfRule>
    <cfRule type="cellIs" dxfId="964" priority="1272" operator="equal">
      <formula>"WWF"</formula>
    </cfRule>
    <cfRule type="cellIs" dxfId="963" priority="1273" operator="equal">
      <formula>"BONDERMAN 1"</formula>
    </cfRule>
    <cfRule type="cellIs" dxfId="962" priority="1274" operator="equal">
      <formula>"BORNFREE"</formula>
    </cfRule>
  </conditionalFormatting>
  <conditionalFormatting sqref="G40">
    <cfRule type="cellIs" dxfId="961" priority="1249" operator="equal">
      <formula>"USFWS EAGLE2"</formula>
    </cfRule>
    <cfRule type="cellIs" dxfId="960" priority="1250" operator="equal">
      <formula>"USFWS EAGLE1"</formula>
    </cfRule>
    <cfRule type="cellIs" dxfId="959" priority="1251" operator="equal">
      <formula>"RUFFORD 2"</formula>
    </cfRule>
    <cfRule type="cellIs" dxfId="958" priority="1252" operator="equal">
      <formula>"PPI"</formula>
    </cfRule>
    <cfRule type="cellIs" dxfId="957" priority="1253" operator="equal">
      <formula>"BONDERMAN 5"</formula>
    </cfRule>
    <cfRule type="cellIs" dxfId="956" priority="1254" operator="equal">
      <formula>"BONDERMAN 4"</formula>
    </cfRule>
    <cfRule type="cellIs" dxfId="955" priority="1255" operator="equal">
      <formula>"BONDERMAN 3"</formula>
    </cfRule>
    <cfRule type="cellIs" dxfId="954" priority="1256" operator="equal">
      <formula>"BONDERMAN 2"</formula>
    </cfRule>
    <cfRule type="cellIs" dxfId="953" priority="1257" operator="equal">
      <formula>"WPT"</formula>
    </cfRule>
    <cfRule type="cellIs" dxfId="952" priority="1258" operator="equal">
      <formula>"RUFFORD"</formula>
    </cfRule>
    <cfRule type="cellIs" dxfId="951" priority="1259" operator="equal">
      <formula>"WWF"</formula>
    </cfRule>
    <cfRule type="cellIs" dxfId="950" priority="1260" operator="equal">
      <formula>"BONDERMAN 1"</formula>
    </cfRule>
    <cfRule type="cellIs" dxfId="949" priority="1261" operator="equal">
      <formula>"BORNFREE"</formula>
    </cfRule>
  </conditionalFormatting>
  <conditionalFormatting sqref="G41">
    <cfRule type="cellIs" dxfId="948" priority="1236" operator="equal">
      <formula>"USFWS EAGLE2"</formula>
    </cfRule>
    <cfRule type="cellIs" dxfId="947" priority="1237" operator="equal">
      <formula>"USFWS EAGLE1"</formula>
    </cfRule>
    <cfRule type="cellIs" dxfId="946" priority="1238" operator="equal">
      <formula>"RUFFORD 2"</formula>
    </cfRule>
    <cfRule type="cellIs" dxfId="945" priority="1239" operator="equal">
      <formula>"PPI"</formula>
    </cfRule>
    <cfRule type="cellIs" dxfId="944" priority="1240" operator="equal">
      <formula>"BONDERMAN 5"</formula>
    </cfRule>
    <cfRule type="cellIs" dxfId="943" priority="1241" operator="equal">
      <formula>"BONDERMAN 4"</formula>
    </cfRule>
    <cfRule type="cellIs" dxfId="942" priority="1242" operator="equal">
      <formula>"BONDERMAN 3"</formula>
    </cfRule>
    <cfRule type="cellIs" dxfId="941" priority="1243" operator="equal">
      <formula>"BONDERMAN 2"</formula>
    </cfRule>
    <cfRule type="cellIs" dxfId="940" priority="1244" operator="equal">
      <formula>"WPT"</formula>
    </cfRule>
    <cfRule type="cellIs" dxfId="939" priority="1245" operator="equal">
      <formula>"RUFFORD"</formula>
    </cfRule>
    <cfRule type="cellIs" dxfId="938" priority="1246" operator="equal">
      <formula>"WWF"</formula>
    </cfRule>
    <cfRule type="cellIs" dxfId="937" priority="1247" operator="equal">
      <formula>"BONDERMAN 1"</formula>
    </cfRule>
    <cfRule type="cellIs" dxfId="936" priority="1248" operator="equal">
      <formula>"BORNFREE"</formula>
    </cfRule>
  </conditionalFormatting>
  <conditionalFormatting sqref="G42">
    <cfRule type="cellIs" dxfId="935" priority="1223" operator="equal">
      <formula>"USFWS EAGLE2"</formula>
    </cfRule>
    <cfRule type="cellIs" dxfId="934" priority="1224" operator="equal">
      <formula>"USFWS EAGLE1"</formula>
    </cfRule>
    <cfRule type="cellIs" dxfId="933" priority="1225" operator="equal">
      <formula>"RUFFORD 2"</formula>
    </cfRule>
    <cfRule type="cellIs" dxfId="932" priority="1226" operator="equal">
      <formula>"PPI"</formula>
    </cfRule>
    <cfRule type="cellIs" dxfId="931" priority="1227" operator="equal">
      <formula>"BONDERMAN 5"</formula>
    </cfRule>
    <cfRule type="cellIs" dxfId="930" priority="1228" operator="equal">
      <formula>"BONDERMAN 4"</formula>
    </cfRule>
    <cfRule type="cellIs" dxfId="929" priority="1229" operator="equal">
      <formula>"BONDERMAN 3"</formula>
    </cfRule>
    <cfRule type="cellIs" dxfId="928" priority="1230" operator="equal">
      <formula>"BONDERMAN 2"</formula>
    </cfRule>
    <cfRule type="cellIs" dxfId="927" priority="1231" operator="equal">
      <formula>"WPT"</formula>
    </cfRule>
    <cfRule type="cellIs" dxfId="926" priority="1232" operator="equal">
      <formula>"RUFFORD"</formula>
    </cfRule>
    <cfRule type="cellIs" dxfId="925" priority="1233" operator="equal">
      <formula>"WWF"</formula>
    </cfRule>
    <cfRule type="cellIs" dxfId="924" priority="1234" operator="equal">
      <formula>"BONDERMAN 1"</formula>
    </cfRule>
    <cfRule type="cellIs" dxfId="923" priority="1235" operator="equal">
      <formula>"BORNFREE"</formula>
    </cfRule>
  </conditionalFormatting>
  <conditionalFormatting sqref="G43">
    <cfRule type="cellIs" dxfId="922" priority="1210" operator="equal">
      <formula>"USFWS EAGLE2"</formula>
    </cfRule>
    <cfRule type="cellIs" dxfId="921" priority="1211" operator="equal">
      <formula>"USFWS EAGLE1"</formula>
    </cfRule>
    <cfRule type="cellIs" dxfId="920" priority="1212" operator="equal">
      <formula>"RUFFORD 2"</formula>
    </cfRule>
    <cfRule type="cellIs" dxfId="919" priority="1213" operator="equal">
      <formula>"PPI"</formula>
    </cfRule>
    <cfRule type="cellIs" dxfId="918" priority="1214" operator="equal">
      <formula>"BONDERMAN 5"</formula>
    </cfRule>
    <cfRule type="cellIs" dxfId="917" priority="1215" operator="equal">
      <formula>"BONDERMAN 4"</formula>
    </cfRule>
    <cfRule type="cellIs" dxfId="916" priority="1216" operator="equal">
      <formula>"BONDERMAN 3"</formula>
    </cfRule>
    <cfRule type="cellIs" dxfId="915" priority="1217" operator="equal">
      <formula>"BONDERMAN 2"</formula>
    </cfRule>
    <cfRule type="cellIs" dxfId="914" priority="1218" operator="equal">
      <formula>"WPT"</formula>
    </cfRule>
    <cfRule type="cellIs" dxfId="913" priority="1219" operator="equal">
      <formula>"RUFFORD"</formula>
    </cfRule>
    <cfRule type="cellIs" dxfId="912" priority="1220" operator="equal">
      <formula>"WWF"</formula>
    </cfRule>
    <cfRule type="cellIs" dxfId="911" priority="1221" operator="equal">
      <formula>"BONDERMAN 1"</formula>
    </cfRule>
    <cfRule type="cellIs" dxfId="910" priority="1222" operator="equal">
      <formula>"BORNFREE"</formula>
    </cfRule>
  </conditionalFormatting>
  <conditionalFormatting sqref="G44">
    <cfRule type="cellIs" dxfId="909" priority="1197" operator="equal">
      <formula>"USFWS EAGLE2"</formula>
    </cfRule>
    <cfRule type="cellIs" dxfId="908" priority="1198" operator="equal">
      <formula>"USFWS EAGLE1"</formula>
    </cfRule>
    <cfRule type="cellIs" dxfId="907" priority="1199" operator="equal">
      <formula>"RUFFORD 2"</formula>
    </cfRule>
    <cfRule type="cellIs" dxfId="906" priority="1200" operator="equal">
      <formula>"PPI"</formula>
    </cfRule>
    <cfRule type="cellIs" dxfId="905" priority="1201" operator="equal">
      <formula>"BONDERMAN 5"</formula>
    </cfRule>
    <cfRule type="cellIs" dxfId="904" priority="1202" operator="equal">
      <formula>"BONDERMAN 4"</formula>
    </cfRule>
    <cfRule type="cellIs" dxfId="903" priority="1203" operator="equal">
      <formula>"BONDERMAN 3"</formula>
    </cfRule>
    <cfRule type="cellIs" dxfId="902" priority="1204" operator="equal">
      <formula>"BONDERMAN 2"</formula>
    </cfRule>
    <cfRule type="cellIs" dxfId="901" priority="1205" operator="equal">
      <formula>"WPT"</formula>
    </cfRule>
    <cfRule type="cellIs" dxfId="900" priority="1206" operator="equal">
      <formula>"RUFFORD"</formula>
    </cfRule>
    <cfRule type="cellIs" dxfId="899" priority="1207" operator="equal">
      <formula>"WWF"</formula>
    </cfRule>
    <cfRule type="cellIs" dxfId="898" priority="1208" operator="equal">
      <formula>"BONDERMAN 1"</formula>
    </cfRule>
    <cfRule type="cellIs" dxfId="897" priority="1209" operator="equal">
      <formula>"BORNFREE"</formula>
    </cfRule>
  </conditionalFormatting>
  <conditionalFormatting sqref="G45">
    <cfRule type="cellIs" dxfId="896" priority="1184" operator="equal">
      <formula>"USFWS EAGLE2"</formula>
    </cfRule>
    <cfRule type="cellIs" dxfId="895" priority="1185" operator="equal">
      <formula>"USFWS EAGLE1"</formula>
    </cfRule>
    <cfRule type="cellIs" dxfId="894" priority="1186" operator="equal">
      <formula>"RUFFORD 2"</formula>
    </cfRule>
    <cfRule type="cellIs" dxfId="893" priority="1187" operator="equal">
      <formula>"PPI"</formula>
    </cfRule>
    <cfRule type="cellIs" dxfId="892" priority="1188" operator="equal">
      <formula>"BONDERMAN 5"</formula>
    </cfRule>
    <cfRule type="cellIs" dxfId="891" priority="1189" operator="equal">
      <formula>"BONDERMAN 4"</formula>
    </cfRule>
    <cfRule type="cellIs" dxfId="890" priority="1190" operator="equal">
      <formula>"BONDERMAN 3"</formula>
    </cfRule>
    <cfRule type="cellIs" dxfId="889" priority="1191" operator="equal">
      <formula>"BONDERMAN 2"</formula>
    </cfRule>
    <cfRule type="cellIs" dxfId="888" priority="1192" operator="equal">
      <formula>"WPT"</formula>
    </cfRule>
    <cfRule type="cellIs" dxfId="887" priority="1193" operator="equal">
      <formula>"RUFFORD"</formula>
    </cfRule>
    <cfRule type="cellIs" dxfId="886" priority="1194" operator="equal">
      <formula>"WWF"</formula>
    </cfRule>
    <cfRule type="cellIs" dxfId="885" priority="1195" operator="equal">
      <formula>"BONDERMAN 1"</formula>
    </cfRule>
    <cfRule type="cellIs" dxfId="884" priority="1196" operator="equal">
      <formula>"BORNFREE"</formula>
    </cfRule>
  </conditionalFormatting>
  <conditionalFormatting sqref="G50">
    <cfRule type="cellIs" dxfId="883" priority="1145" operator="equal">
      <formula>"USFWS EAGLE2"</formula>
    </cfRule>
    <cfRule type="cellIs" dxfId="882" priority="1146" operator="equal">
      <formula>"USFWS EAGLE1"</formula>
    </cfRule>
    <cfRule type="cellIs" dxfId="881" priority="1147" operator="equal">
      <formula>"RUFFORD 2"</formula>
    </cfRule>
    <cfRule type="cellIs" dxfId="880" priority="1148" operator="equal">
      <formula>"PPI"</formula>
    </cfRule>
    <cfRule type="cellIs" dxfId="879" priority="1149" operator="equal">
      <formula>"BONDERMAN 5"</formula>
    </cfRule>
    <cfRule type="cellIs" dxfId="878" priority="1150" operator="equal">
      <formula>"BONDERMAN 4"</formula>
    </cfRule>
    <cfRule type="cellIs" dxfId="877" priority="1151" operator="equal">
      <formula>"BONDERMAN 3"</formula>
    </cfRule>
    <cfRule type="cellIs" dxfId="876" priority="1152" operator="equal">
      <formula>"BONDERMAN 2"</formula>
    </cfRule>
    <cfRule type="cellIs" dxfId="875" priority="1153" operator="equal">
      <formula>"WPT"</formula>
    </cfRule>
    <cfRule type="cellIs" dxfId="874" priority="1154" operator="equal">
      <formula>"RUFFORD"</formula>
    </cfRule>
    <cfRule type="cellIs" dxfId="873" priority="1155" operator="equal">
      <formula>"WWF"</formula>
    </cfRule>
    <cfRule type="cellIs" dxfId="872" priority="1156" operator="equal">
      <formula>"BONDERMAN 1"</formula>
    </cfRule>
    <cfRule type="cellIs" dxfId="871" priority="1157" operator="equal">
      <formula>"BORNFREE"</formula>
    </cfRule>
  </conditionalFormatting>
  <conditionalFormatting sqref="G46">
    <cfRule type="cellIs" dxfId="870" priority="1171" operator="equal">
      <formula>"USFWS EAGLE2"</formula>
    </cfRule>
    <cfRule type="cellIs" dxfId="869" priority="1172" operator="equal">
      <formula>"USFWS EAGLE1"</formula>
    </cfRule>
    <cfRule type="cellIs" dxfId="868" priority="1173" operator="equal">
      <formula>"RUFFORD 2"</formula>
    </cfRule>
    <cfRule type="cellIs" dxfId="867" priority="1174" operator="equal">
      <formula>"PPI"</formula>
    </cfRule>
    <cfRule type="cellIs" dxfId="866" priority="1175" operator="equal">
      <formula>"BONDERMAN 5"</formula>
    </cfRule>
    <cfRule type="cellIs" dxfId="865" priority="1176" operator="equal">
      <formula>"BONDERMAN 4"</formula>
    </cfRule>
    <cfRule type="cellIs" dxfId="864" priority="1177" operator="equal">
      <formula>"BONDERMAN 3"</formula>
    </cfRule>
    <cfRule type="cellIs" dxfId="863" priority="1178" operator="equal">
      <formula>"BONDERMAN 2"</formula>
    </cfRule>
    <cfRule type="cellIs" dxfId="862" priority="1179" operator="equal">
      <formula>"WPT"</formula>
    </cfRule>
    <cfRule type="cellIs" dxfId="861" priority="1180" operator="equal">
      <formula>"RUFFORD"</formula>
    </cfRule>
    <cfRule type="cellIs" dxfId="860" priority="1181" operator="equal">
      <formula>"WWF"</formula>
    </cfRule>
    <cfRule type="cellIs" dxfId="859" priority="1182" operator="equal">
      <formula>"BONDERMAN 1"</formula>
    </cfRule>
    <cfRule type="cellIs" dxfId="858" priority="1183" operator="equal">
      <formula>"BORNFREE"</formula>
    </cfRule>
  </conditionalFormatting>
  <conditionalFormatting sqref="G49">
    <cfRule type="cellIs" dxfId="857" priority="1158" operator="equal">
      <formula>"USFWS EAGLE2"</formula>
    </cfRule>
    <cfRule type="cellIs" dxfId="856" priority="1159" operator="equal">
      <formula>"USFWS EAGLE1"</formula>
    </cfRule>
    <cfRule type="cellIs" dxfId="855" priority="1160" operator="equal">
      <formula>"RUFFORD 2"</formula>
    </cfRule>
    <cfRule type="cellIs" dxfId="854" priority="1161" operator="equal">
      <formula>"PPI"</formula>
    </cfRule>
    <cfRule type="cellIs" dxfId="853" priority="1162" operator="equal">
      <formula>"BONDERMAN 5"</formula>
    </cfRule>
    <cfRule type="cellIs" dxfId="852" priority="1163" operator="equal">
      <formula>"BONDERMAN 4"</formula>
    </cfRule>
    <cfRule type="cellIs" dxfId="851" priority="1164" operator="equal">
      <formula>"BONDERMAN 3"</formula>
    </cfRule>
    <cfRule type="cellIs" dxfId="850" priority="1165" operator="equal">
      <formula>"BONDERMAN 2"</formula>
    </cfRule>
    <cfRule type="cellIs" dxfId="849" priority="1166" operator="equal">
      <formula>"WPT"</formula>
    </cfRule>
    <cfRule type="cellIs" dxfId="848" priority="1167" operator="equal">
      <formula>"RUFFORD"</formula>
    </cfRule>
    <cfRule type="cellIs" dxfId="847" priority="1168" operator="equal">
      <formula>"WWF"</formula>
    </cfRule>
    <cfRule type="cellIs" dxfId="846" priority="1169" operator="equal">
      <formula>"BONDERMAN 1"</formula>
    </cfRule>
    <cfRule type="cellIs" dxfId="845" priority="1170" operator="equal">
      <formula>"BORNFREE"</formula>
    </cfRule>
  </conditionalFormatting>
  <conditionalFormatting sqref="G47">
    <cfRule type="cellIs" dxfId="844" priority="1132" operator="equal">
      <formula>"USFWS EAGLE2"</formula>
    </cfRule>
    <cfRule type="cellIs" dxfId="843" priority="1133" operator="equal">
      <formula>"USFWS EAGLE1"</formula>
    </cfRule>
    <cfRule type="cellIs" dxfId="842" priority="1134" operator="equal">
      <formula>"RUFFORD 2"</formula>
    </cfRule>
    <cfRule type="cellIs" dxfId="841" priority="1135" operator="equal">
      <formula>"PPI"</formula>
    </cfRule>
    <cfRule type="cellIs" dxfId="840" priority="1136" operator="equal">
      <formula>"BONDERMAN 5"</formula>
    </cfRule>
    <cfRule type="cellIs" dxfId="839" priority="1137" operator="equal">
      <formula>"BONDERMAN 4"</formula>
    </cfRule>
    <cfRule type="cellIs" dxfId="838" priority="1138" operator="equal">
      <formula>"BONDERMAN 3"</formula>
    </cfRule>
    <cfRule type="cellIs" dxfId="837" priority="1139" operator="equal">
      <formula>"BONDERMAN 2"</formula>
    </cfRule>
    <cfRule type="cellIs" dxfId="836" priority="1140" operator="equal">
      <formula>"WPT"</formula>
    </cfRule>
    <cfRule type="cellIs" dxfId="835" priority="1141" operator="equal">
      <formula>"RUFFORD"</formula>
    </cfRule>
    <cfRule type="cellIs" dxfId="834" priority="1142" operator="equal">
      <formula>"WWF"</formula>
    </cfRule>
    <cfRule type="cellIs" dxfId="833" priority="1143" operator="equal">
      <formula>"BONDERMAN 1"</formula>
    </cfRule>
    <cfRule type="cellIs" dxfId="832" priority="1144" operator="equal">
      <formula>"BORNFREE"</formula>
    </cfRule>
  </conditionalFormatting>
  <conditionalFormatting sqref="G48">
    <cfRule type="cellIs" dxfId="831" priority="1119" operator="equal">
      <formula>"USFWS EAGLE2"</formula>
    </cfRule>
    <cfRule type="cellIs" dxfId="830" priority="1120" operator="equal">
      <formula>"USFWS EAGLE1"</formula>
    </cfRule>
    <cfRule type="cellIs" dxfId="829" priority="1121" operator="equal">
      <formula>"RUFFORD 2"</formula>
    </cfRule>
    <cfRule type="cellIs" dxfId="828" priority="1122" operator="equal">
      <formula>"PPI"</formula>
    </cfRule>
    <cfRule type="cellIs" dxfId="827" priority="1123" operator="equal">
      <formula>"BONDERMAN 5"</formula>
    </cfRule>
    <cfRule type="cellIs" dxfId="826" priority="1124" operator="equal">
      <formula>"BONDERMAN 4"</formula>
    </cfRule>
    <cfRule type="cellIs" dxfId="825" priority="1125" operator="equal">
      <formula>"BONDERMAN 3"</formula>
    </cfRule>
    <cfRule type="cellIs" dxfId="824" priority="1126" operator="equal">
      <formula>"BONDERMAN 2"</formula>
    </cfRule>
    <cfRule type="cellIs" dxfId="823" priority="1127" operator="equal">
      <formula>"WPT"</formula>
    </cfRule>
    <cfRule type="cellIs" dxfId="822" priority="1128" operator="equal">
      <formula>"RUFFORD"</formula>
    </cfRule>
    <cfRule type="cellIs" dxfId="821" priority="1129" operator="equal">
      <formula>"WWF"</formula>
    </cfRule>
    <cfRule type="cellIs" dxfId="820" priority="1130" operator="equal">
      <formula>"BONDERMAN 1"</formula>
    </cfRule>
    <cfRule type="cellIs" dxfId="819" priority="1131" operator="equal">
      <formula>"BORNFREE"</formula>
    </cfRule>
  </conditionalFormatting>
  <conditionalFormatting sqref="G52">
    <cfRule type="cellIs" dxfId="818" priority="1106" operator="equal">
      <formula>"USFWS EAGLE2"</formula>
    </cfRule>
    <cfRule type="cellIs" dxfId="817" priority="1107" operator="equal">
      <formula>"USFWS EAGLE1"</formula>
    </cfRule>
    <cfRule type="cellIs" dxfId="816" priority="1108" operator="equal">
      <formula>"RUFFORD 2"</formula>
    </cfRule>
    <cfRule type="cellIs" dxfId="815" priority="1109" operator="equal">
      <formula>"PPI"</formula>
    </cfRule>
    <cfRule type="cellIs" dxfId="814" priority="1110" operator="equal">
      <formula>"BONDERMAN 5"</formula>
    </cfRule>
    <cfRule type="cellIs" dxfId="813" priority="1111" operator="equal">
      <formula>"BONDERMAN 4"</formula>
    </cfRule>
    <cfRule type="cellIs" dxfId="812" priority="1112" operator="equal">
      <formula>"BONDERMAN 3"</formula>
    </cfRule>
    <cfRule type="cellIs" dxfId="811" priority="1113" operator="equal">
      <formula>"BONDERMAN 2"</formula>
    </cfRule>
    <cfRule type="cellIs" dxfId="810" priority="1114" operator="equal">
      <formula>"WPT"</formula>
    </cfRule>
    <cfRule type="cellIs" dxfId="809" priority="1115" operator="equal">
      <formula>"RUFFORD"</formula>
    </cfRule>
    <cfRule type="cellIs" dxfId="808" priority="1116" operator="equal">
      <formula>"WWF"</formula>
    </cfRule>
    <cfRule type="cellIs" dxfId="807" priority="1117" operator="equal">
      <formula>"BONDERMAN 1"</formula>
    </cfRule>
    <cfRule type="cellIs" dxfId="806" priority="1118" operator="equal">
      <formula>"BORNFREE"</formula>
    </cfRule>
  </conditionalFormatting>
  <conditionalFormatting sqref="G53">
    <cfRule type="cellIs" dxfId="805" priority="1093" operator="equal">
      <formula>"USFWS EAGLE2"</formula>
    </cfRule>
    <cfRule type="cellIs" dxfId="804" priority="1094" operator="equal">
      <formula>"USFWS EAGLE1"</formula>
    </cfRule>
    <cfRule type="cellIs" dxfId="803" priority="1095" operator="equal">
      <formula>"RUFFORD 2"</formula>
    </cfRule>
    <cfRule type="cellIs" dxfId="802" priority="1096" operator="equal">
      <formula>"PPI"</formula>
    </cfRule>
    <cfRule type="cellIs" dxfId="801" priority="1097" operator="equal">
      <formula>"BONDERMAN 5"</formula>
    </cfRule>
    <cfRule type="cellIs" dxfId="800" priority="1098" operator="equal">
      <formula>"BONDERMAN 4"</formula>
    </cfRule>
    <cfRule type="cellIs" dxfId="799" priority="1099" operator="equal">
      <formula>"BONDERMAN 3"</formula>
    </cfRule>
    <cfRule type="cellIs" dxfId="798" priority="1100" operator="equal">
      <formula>"BONDERMAN 2"</formula>
    </cfRule>
    <cfRule type="cellIs" dxfId="797" priority="1101" operator="equal">
      <formula>"WPT"</formula>
    </cfRule>
    <cfRule type="cellIs" dxfId="796" priority="1102" operator="equal">
      <formula>"RUFFORD"</formula>
    </cfRule>
    <cfRule type="cellIs" dxfId="795" priority="1103" operator="equal">
      <formula>"WWF"</formula>
    </cfRule>
    <cfRule type="cellIs" dxfId="794" priority="1104" operator="equal">
      <formula>"BONDERMAN 1"</formula>
    </cfRule>
    <cfRule type="cellIs" dxfId="793" priority="1105" operator="equal">
      <formula>"BORNFREE"</formula>
    </cfRule>
  </conditionalFormatting>
  <conditionalFormatting sqref="G54">
    <cfRule type="cellIs" dxfId="792" priority="1080" operator="equal">
      <formula>"USFWS EAGLE2"</formula>
    </cfRule>
    <cfRule type="cellIs" dxfId="791" priority="1081" operator="equal">
      <formula>"USFWS EAGLE1"</formula>
    </cfRule>
    <cfRule type="cellIs" dxfId="790" priority="1082" operator="equal">
      <formula>"RUFFORD 2"</formula>
    </cfRule>
    <cfRule type="cellIs" dxfId="789" priority="1083" operator="equal">
      <formula>"PPI"</formula>
    </cfRule>
    <cfRule type="cellIs" dxfId="788" priority="1084" operator="equal">
      <formula>"BONDERMAN 5"</formula>
    </cfRule>
    <cfRule type="cellIs" dxfId="787" priority="1085" operator="equal">
      <formula>"BONDERMAN 4"</formula>
    </cfRule>
    <cfRule type="cellIs" dxfId="786" priority="1086" operator="equal">
      <formula>"BONDERMAN 3"</formula>
    </cfRule>
    <cfRule type="cellIs" dxfId="785" priority="1087" operator="equal">
      <formula>"BONDERMAN 2"</formula>
    </cfRule>
    <cfRule type="cellIs" dxfId="784" priority="1088" operator="equal">
      <formula>"WPT"</formula>
    </cfRule>
    <cfRule type="cellIs" dxfId="783" priority="1089" operator="equal">
      <formula>"RUFFORD"</formula>
    </cfRule>
    <cfRule type="cellIs" dxfId="782" priority="1090" operator="equal">
      <formula>"WWF"</formula>
    </cfRule>
    <cfRule type="cellIs" dxfId="781" priority="1091" operator="equal">
      <formula>"BONDERMAN 1"</formula>
    </cfRule>
    <cfRule type="cellIs" dxfId="780" priority="1092" operator="equal">
      <formula>"BORNFREE"</formula>
    </cfRule>
  </conditionalFormatting>
  <conditionalFormatting sqref="G55">
    <cfRule type="cellIs" dxfId="779" priority="1067" operator="equal">
      <formula>"USFWS EAGLE2"</formula>
    </cfRule>
    <cfRule type="cellIs" dxfId="778" priority="1068" operator="equal">
      <formula>"USFWS EAGLE1"</formula>
    </cfRule>
    <cfRule type="cellIs" dxfId="777" priority="1069" operator="equal">
      <formula>"RUFFORD 2"</formula>
    </cfRule>
    <cfRule type="cellIs" dxfId="776" priority="1070" operator="equal">
      <formula>"PPI"</formula>
    </cfRule>
    <cfRule type="cellIs" dxfId="775" priority="1071" operator="equal">
      <formula>"BONDERMAN 5"</formula>
    </cfRule>
    <cfRule type="cellIs" dxfId="774" priority="1072" operator="equal">
      <formula>"BONDERMAN 4"</formula>
    </cfRule>
    <cfRule type="cellIs" dxfId="773" priority="1073" operator="equal">
      <formula>"BONDERMAN 3"</formula>
    </cfRule>
    <cfRule type="cellIs" dxfId="772" priority="1074" operator="equal">
      <formula>"BONDERMAN 2"</formula>
    </cfRule>
    <cfRule type="cellIs" dxfId="771" priority="1075" operator="equal">
      <formula>"WPT"</formula>
    </cfRule>
    <cfRule type="cellIs" dxfId="770" priority="1076" operator="equal">
      <formula>"RUFFORD"</formula>
    </cfRule>
    <cfRule type="cellIs" dxfId="769" priority="1077" operator="equal">
      <formula>"WWF"</formula>
    </cfRule>
    <cfRule type="cellIs" dxfId="768" priority="1078" operator="equal">
      <formula>"BONDERMAN 1"</formula>
    </cfRule>
    <cfRule type="cellIs" dxfId="767" priority="1079" operator="equal">
      <formula>"BORNFREE"</formula>
    </cfRule>
  </conditionalFormatting>
  <conditionalFormatting sqref="G56">
    <cfRule type="cellIs" dxfId="766" priority="1054" operator="equal">
      <formula>"USFWS EAGLE2"</formula>
    </cfRule>
    <cfRule type="cellIs" dxfId="765" priority="1055" operator="equal">
      <formula>"USFWS EAGLE1"</formula>
    </cfRule>
    <cfRule type="cellIs" dxfId="764" priority="1056" operator="equal">
      <formula>"RUFFORD 2"</formula>
    </cfRule>
    <cfRule type="cellIs" dxfId="763" priority="1057" operator="equal">
      <formula>"PPI"</formula>
    </cfRule>
    <cfRule type="cellIs" dxfId="762" priority="1058" operator="equal">
      <formula>"BONDERMAN 5"</formula>
    </cfRule>
    <cfRule type="cellIs" dxfId="761" priority="1059" operator="equal">
      <formula>"BONDERMAN 4"</formula>
    </cfRule>
    <cfRule type="cellIs" dxfId="760" priority="1060" operator="equal">
      <formula>"BONDERMAN 3"</formula>
    </cfRule>
    <cfRule type="cellIs" dxfId="759" priority="1061" operator="equal">
      <formula>"BONDERMAN 2"</formula>
    </cfRule>
    <cfRule type="cellIs" dxfId="758" priority="1062" operator="equal">
      <formula>"WPT"</formula>
    </cfRule>
    <cfRule type="cellIs" dxfId="757" priority="1063" operator="equal">
      <formula>"RUFFORD"</formula>
    </cfRule>
    <cfRule type="cellIs" dxfId="756" priority="1064" operator="equal">
      <formula>"WWF"</formula>
    </cfRule>
    <cfRule type="cellIs" dxfId="755" priority="1065" operator="equal">
      <formula>"BONDERMAN 1"</formula>
    </cfRule>
    <cfRule type="cellIs" dxfId="754" priority="1066" operator="equal">
      <formula>"BORNFREE"</formula>
    </cfRule>
  </conditionalFormatting>
  <conditionalFormatting sqref="G58">
    <cfRule type="cellIs" dxfId="753" priority="1041" operator="equal">
      <formula>"USFWS EAGLE2"</formula>
    </cfRule>
    <cfRule type="cellIs" dxfId="752" priority="1042" operator="equal">
      <formula>"USFWS EAGLE1"</formula>
    </cfRule>
    <cfRule type="cellIs" dxfId="751" priority="1043" operator="equal">
      <formula>"RUFFORD 2"</formula>
    </cfRule>
    <cfRule type="cellIs" dxfId="750" priority="1044" operator="equal">
      <formula>"PPI"</formula>
    </cfRule>
    <cfRule type="cellIs" dxfId="749" priority="1045" operator="equal">
      <formula>"BONDERMAN 5"</formula>
    </cfRule>
    <cfRule type="cellIs" dxfId="748" priority="1046" operator="equal">
      <formula>"BONDERMAN 4"</formula>
    </cfRule>
    <cfRule type="cellIs" dxfId="747" priority="1047" operator="equal">
      <formula>"BONDERMAN 3"</formula>
    </cfRule>
    <cfRule type="cellIs" dxfId="746" priority="1048" operator="equal">
      <formula>"BONDERMAN 2"</formula>
    </cfRule>
    <cfRule type="cellIs" dxfId="745" priority="1049" operator="equal">
      <formula>"WPT"</formula>
    </cfRule>
    <cfRule type="cellIs" dxfId="744" priority="1050" operator="equal">
      <formula>"RUFFORD"</formula>
    </cfRule>
    <cfRule type="cellIs" dxfId="743" priority="1051" operator="equal">
      <formula>"WWF"</formula>
    </cfRule>
    <cfRule type="cellIs" dxfId="742" priority="1052" operator="equal">
      <formula>"BONDERMAN 1"</formula>
    </cfRule>
    <cfRule type="cellIs" dxfId="741" priority="1053" operator="equal">
      <formula>"BORNFREE"</formula>
    </cfRule>
  </conditionalFormatting>
  <conditionalFormatting sqref="G59">
    <cfRule type="cellIs" dxfId="740" priority="1028" operator="equal">
      <formula>"USFWS EAGLE2"</formula>
    </cfRule>
    <cfRule type="cellIs" dxfId="739" priority="1029" operator="equal">
      <formula>"USFWS EAGLE1"</formula>
    </cfRule>
    <cfRule type="cellIs" dxfId="738" priority="1030" operator="equal">
      <formula>"RUFFORD 2"</formula>
    </cfRule>
    <cfRule type="cellIs" dxfId="737" priority="1031" operator="equal">
      <formula>"PPI"</formula>
    </cfRule>
    <cfRule type="cellIs" dxfId="736" priority="1032" operator="equal">
      <formula>"BONDERMAN 5"</formula>
    </cfRule>
    <cfRule type="cellIs" dxfId="735" priority="1033" operator="equal">
      <formula>"BONDERMAN 4"</formula>
    </cfRule>
    <cfRule type="cellIs" dxfId="734" priority="1034" operator="equal">
      <formula>"BONDERMAN 3"</formula>
    </cfRule>
    <cfRule type="cellIs" dxfId="733" priority="1035" operator="equal">
      <formula>"BONDERMAN 2"</formula>
    </cfRule>
    <cfRule type="cellIs" dxfId="732" priority="1036" operator="equal">
      <formula>"WPT"</formula>
    </cfRule>
    <cfRule type="cellIs" dxfId="731" priority="1037" operator="equal">
      <formula>"RUFFORD"</formula>
    </cfRule>
    <cfRule type="cellIs" dxfId="730" priority="1038" operator="equal">
      <formula>"WWF"</formula>
    </cfRule>
    <cfRule type="cellIs" dxfId="729" priority="1039" operator="equal">
      <formula>"BONDERMAN 1"</formula>
    </cfRule>
    <cfRule type="cellIs" dxfId="728" priority="1040" operator="equal">
      <formula>"BORNFREE"</formula>
    </cfRule>
  </conditionalFormatting>
  <conditionalFormatting sqref="G60">
    <cfRule type="cellIs" dxfId="727" priority="1015" operator="equal">
      <formula>"USFWS EAGLE2"</formula>
    </cfRule>
    <cfRule type="cellIs" dxfId="726" priority="1016" operator="equal">
      <formula>"USFWS EAGLE1"</formula>
    </cfRule>
    <cfRule type="cellIs" dxfId="725" priority="1017" operator="equal">
      <formula>"RUFFORD 2"</formula>
    </cfRule>
    <cfRule type="cellIs" dxfId="724" priority="1018" operator="equal">
      <formula>"PPI"</formula>
    </cfRule>
    <cfRule type="cellIs" dxfId="723" priority="1019" operator="equal">
      <formula>"BONDERMAN 5"</formula>
    </cfRule>
    <cfRule type="cellIs" dxfId="722" priority="1020" operator="equal">
      <formula>"BONDERMAN 4"</formula>
    </cfRule>
    <cfRule type="cellIs" dxfId="721" priority="1021" operator="equal">
      <formula>"BONDERMAN 3"</formula>
    </cfRule>
    <cfRule type="cellIs" dxfId="720" priority="1022" operator="equal">
      <formula>"BONDERMAN 2"</formula>
    </cfRule>
    <cfRule type="cellIs" dxfId="719" priority="1023" operator="equal">
      <formula>"WPT"</formula>
    </cfRule>
    <cfRule type="cellIs" dxfId="718" priority="1024" operator="equal">
      <formula>"RUFFORD"</formula>
    </cfRule>
    <cfRule type="cellIs" dxfId="717" priority="1025" operator="equal">
      <formula>"WWF"</formula>
    </cfRule>
    <cfRule type="cellIs" dxfId="716" priority="1026" operator="equal">
      <formula>"BONDERMAN 1"</formula>
    </cfRule>
    <cfRule type="cellIs" dxfId="715" priority="1027" operator="equal">
      <formula>"BORNFREE"</formula>
    </cfRule>
  </conditionalFormatting>
  <conditionalFormatting sqref="G61">
    <cfRule type="cellIs" dxfId="714" priority="1002" operator="equal">
      <formula>"USFWS EAGLE2"</formula>
    </cfRule>
    <cfRule type="cellIs" dxfId="713" priority="1003" operator="equal">
      <formula>"USFWS EAGLE1"</formula>
    </cfRule>
    <cfRule type="cellIs" dxfId="712" priority="1004" operator="equal">
      <formula>"RUFFORD 2"</formula>
    </cfRule>
    <cfRule type="cellIs" dxfId="711" priority="1005" operator="equal">
      <formula>"PPI"</formula>
    </cfRule>
    <cfRule type="cellIs" dxfId="710" priority="1006" operator="equal">
      <formula>"BONDERMAN 5"</formula>
    </cfRule>
    <cfRule type="cellIs" dxfId="709" priority="1007" operator="equal">
      <formula>"BONDERMAN 4"</formula>
    </cfRule>
    <cfRule type="cellIs" dxfId="708" priority="1008" operator="equal">
      <formula>"BONDERMAN 3"</formula>
    </cfRule>
    <cfRule type="cellIs" dxfId="707" priority="1009" operator="equal">
      <formula>"BONDERMAN 2"</formula>
    </cfRule>
    <cfRule type="cellIs" dxfId="706" priority="1010" operator="equal">
      <formula>"WPT"</formula>
    </cfRule>
    <cfRule type="cellIs" dxfId="705" priority="1011" operator="equal">
      <formula>"RUFFORD"</formula>
    </cfRule>
    <cfRule type="cellIs" dxfId="704" priority="1012" operator="equal">
      <formula>"WWF"</formula>
    </cfRule>
    <cfRule type="cellIs" dxfId="703" priority="1013" operator="equal">
      <formula>"BONDERMAN 1"</formula>
    </cfRule>
    <cfRule type="cellIs" dxfId="702" priority="1014" operator="equal">
      <formula>"BORNFREE"</formula>
    </cfRule>
  </conditionalFormatting>
  <conditionalFormatting sqref="G62">
    <cfRule type="cellIs" dxfId="701" priority="989" operator="equal">
      <formula>"USFWS EAGLE2"</formula>
    </cfRule>
    <cfRule type="cellIs" dxfId="700" priority="990" operator="equal">
      <formula>"USFWS EAGLE1"</formula>
    </cfRule>
    <cfRule type="cellIs" dxfId="699" priority="991" operator="equal">
      <formula>"RUFFORD 2"</formula>
    </cfRule>
    <cfRule type="cellIs" dxfId="698" priority="992" operator="equal">
      <formula>"PPI"</formula>
    </cfRule>
    <cfRule type="cellIs" dxfId="697" priority="993" operator="equal">
      <formula>"BONDERMAN 5"</formula>
    </cfRule>
    <cfRule type="cellIs" dxfId="696" priority="994" operator="equal">
      <formula>"BONDERMAN 4"</formula>
    </cfRule>
    <cfRule type="cellIs" dxfId="695" priority="995" operator="equal">
      <formula>"BONDERMAN 3"</formula>
    </cfRule>
    <cfRule type="cellIs" dxfId="694" priority="996" operator="equal">
      <formula>"BONDERMAN 2"</formula>
    </cfRule>
    <cfRule type="cellIs" dxfId="693" priority="997" operator="equal">
      <formula>"WPT"</formula>
    </cfRule>
    <cfRule type="cellIs" dxfId="692" priority="998" operator="equal">
      <formula>"RUFFORD"</formula>
    </cfRule>
    <cfRule type="cellIs" dxfId="691" priority="999" operator="equal">
      <formula>"WWF"</formula>
    </cfRule>
    <cfRule type="cellIs" dxfId="690" priority="1000" operator="equal">
      <formula>"BONDERMAN 1"</formula>
    </cfRule>
    <cfRule type="cellIs" dxfId="689" priority="1001" operator="equal">
      <formula>"BORNFREE"</formula>
    </cfRule>
  </conditionalFormatting>
  <conditionalFormatting sqref="G63">
    <cfRule type="cellIs" dxfId="688" priority="976" operator="equal">
      <formula>"USFWS EAGLE2"</formula>
    </cfRule>
    <cfRule type="cellIs" dxfId="687" priority="977" operator="equal">
      <formula>"USFWS EAGLE1"</formula>
    </cfRule>
    <cfRule type="cellIs" dxfId="686" priority="978" operator="equal">
      <formula>"RUFFORD 2"</formula>
    </cfRule>
    <cfRule type="cellIs" dxfId="685" priority="979" operator="equal">
      <formula>"PPI"</formula>
    </cfRule>
    <cfRule type="cellIs" dxfId="684" priority="980" operator="equal">
      <formula>"BONDERMAN 5"</formula>
    </cfRule>
    <cfRule type="cellIs" dxfId="683" priority="981" operator="equal">
      <formula>"BONDERMAN 4"</formula>
    </cfRule>
    <cfRule type="cellIs" dxfId="682" priority="982" operator="equal">
      <formula>"BONDERMAN 3"</formula>
    </cfRule>
    <cfRule type="cellIs" dxfId="681" priority="983" operator="equal">
      <formula>"BONDERMAN 2"</formula>
    </cfRule>
    <cfRule type="cellIs" dxfId="680" priority="984" operator="equal">
      <formula>"WPT"</formula>
    </cfRule>
    <cfRule type="cellIs" dxfId="679" priority="985" operator="equal">
      <formula>"RUFFORD"</formula>
    </cfRule>
    <cfRule type="cellIs" dxfId="678" priority="986" operator="equal">
      <formula>"WWF"</formula>
    </cfRule>
    <cfRule type="cellIs" dxfId="677" priority="987" operator="equal">
      <formula>"BONDERMAN 1"</formula>
    </cfRule>
    <cfRule type="cellIs" dxfId="676" priority="988" operator="equal">
      <formula>"BORNFREE"</formula>
    </cfRule>
  </conditionalFormatting>
  <conditionalFormatting sqref="G64">
    <cfRule type="cellIs" dxfId="675" priority="963" operator="equal">
      <formula>"USFWS EAGLE2"</formula>
    </cfRule>
    <cfRule type="cellIs" dxfId="674" priority="964" operator="equal">
      <formula>"USFWS EAGLE1"</formula>
    </cfRule>
    <cfRule type="cellIs" dxfId="673" priority="965" operator="equal">
      <formula>"RUFFORD 2"</formula>
    </cfRule>
    <cfRule type="cellIs" dxfId="672" priority="966" operator="equal">
      <formula>"PPI"</formula>
    </cfRule>
    <cfRule type="cellIs" dxfId="671" priority="967" operator="equal">
      <formula>"BONDERMAN 5"</formula>
    </cfRule>
    <cfRule type="cellIs" dxfId="670" priority="968" operator="equal">
      <formula>"BONDERMAN 4"</formula>
    </cfRule>
    <cfRule type="cellIs" dxfId="669" priority="969" operator="equal">
      <formula>"BONDERMAN 3"</formula>
    </cfRule>
    <cfRule type="cellIs" dxfId="668" priority="970" operator="equal">
      <formula>"BONDERMAN 2"</formula>
    </cfRule>
    <cfRule type="cellIs" dxfId="667" priority="971" operator="equal">
      <formula>"WPT"</formula>
    </cfRule>
    <cfRule type="cellIs" dxfId="666" priority="972" operator="equal">
      <formula>"RUFFORD"</formula>
    </cfRule>
    <cfRule type="cellIs" dxfId="665" priority="973" operator="equal">
      <formula>"WWF"</formula>
    </cfRule>
    <cfRule type="cellIs" dxfId="664" priority="974" operator="equal">
      <formula>"BONDERMAN 1"</formula>
    </cfRule>
    <cfRule type="cellIs" dxfId="663" priority="975" operator="equal">
      <formula>"BORNFREE"</formula>
    </cfRule>
  </conditionalFormatting>
  <conditionalFormatting sqref="G65">
    <cfRule type="cellIs" dxfId="662" priority="950" operator="equal">
      <formula>"USFWS EAGLE2"</formula>
    </cfRule>
    <cfRule type="cellIs" dxfId="661" priority="951" operator="equal">
      <formula>"USFWS EAGLE1"</formula>
    </cfRule>
    <cfRule type="cellIs" dxfId="660" priority="952" operator="equal">
      <formula>"RUFFORD 2"</formula>
    </cfRule>
    <cfRule type="cellIs" dxfId="659" priority="953" operator="equal">
      <formula>"PPI"</formula>
    </cfRule>
    <cfRule type="cellIs" dxfId="658" priority="954" operator="equal">
      <formula>"BONDERMAN 5"</formula>
    </cfRule>
    <cfRule type="cellIs" dxfId="657" priority="955" operator="equal">
      <formula>"BONDERMAN 4"</formula>
    </cfRule>
    <cfRule type="cellIs" dxfId="656" priority="956" operator="equal">
      <formula>"BONDERMAN 3"</formula>
    </cfRule>
    <cfRule type="cellIs" dxfId="655" priority="957" operator="equal">
      <formula>"BONDERMAN 2"</formula>
    </cfRule>
    <cfRule type="cellIs" dxfId="654" priority="958" operator="equal">
      <formula>"WPT"</formula>
    </cfRule>
    <cfRule type="cellIs" dxfId="653" priority="959" operator="equal">
      <formula>"RUFFORD"</formula>
    </cfRule>
    <cfRule type="cellIs" dxfId="652" priority="960" operator="equal">
      <formula>"WWF"</formula>
    </cfRule>
    <cfRule type="cellIs" dxfId="651" priority="961" operator="equal">
      <formula>"BONDERMAN 1"</formula>
    </cfRule>
    <cfRule type="cellIs" dxfId="650" priority="962" operator="equal">
      <formula>"BORNFREE"</formula>
    </cfRule>
  </conditionalFormatting>
  <conditionalFormatting sqref="G57">
    <cfRule type="cellIs" dxfId="649" priority="937" operator="equal">
      <formula>"USFWS EAGLE2"</formula>
    </cfRule>
    <cfRule type="cellIs" dxfId="648" priority="938" operator="equal">
      <formula>"USFWS EAGLE1"</formula>
    </cfRule>
    <cfRule type="cellIs" dxfId="647" priority="939" operator="equal">
      <formula>"RUFFORD 2"</formula>
    </cfRule>
    <cfRule type="cellIs" dxfId="646" priority="940" operator="equal">
      <formula>"PPI"</formula>
    </cfRule>
    <cfRule type="cellIs" dxfId="645" priority="941" operator="equal">
      <formula>"BONDERMAN 5"</formula>
    </cfRule>
    <cfRule type="cellIs" dxfId="644" priority="942" operator="equal">
      <formula>"BONDERMAN 4"</formula>
    </cfRule>
    <cfRule type="cellIs" dxfId="643" priority="943" operator="equal">
      <formula>"BONDERMAN 3"</formula>
    </cfRule>
    <cfRule type="cellIs" dxfId="642" priority="944" operator="equal">
      <formula>"BONDERMAN 2"</formula>
    </cfRule>
    <cfRule type="cellIs" dxfId="641" priority="945" operator="equal">
      <formula>"WPT"</formula>
    </cfRule>
    <cfRule type="cellIs" dxfId="640" priority="946" operator="equal">
      <formula>"RUFFORD"</formula>
    </cfRule>
    <cfRule type="cellIs" dxfId="639" priority="947" operator="equal">
      <formula>"WWF"</formula>
    </cfRule>
    <cfRule type="cellIs" dxfId="638" priority="948" operator="equal">
      <formula>"BONDERMAN 1"</formula>
    </cfRule>
    <cfRule type="cellIs" dxfId="637" priority="949" operator="equal">
      <formula>"BORNFREE"</formula>
    </cfRule>
  </conditionalFormatting>
  <conditionalFormatting sqref="G70">
    <cfRule type="cellIs" dxfId="636" priority="885" operator="equal">
      <formula>"USFWS EAGLE2"</formula>
    </cfRule>
    <cfRule type="cellIs" dxfId="635" priority="886" operator="equal">
      <formula>"USFWS EAGLE1"</formula>
    </cfRule>
    <cfRule type="cellIs" dxfId="634" priority="887" operator="equal">
      <formula>"RUFFORD 2"</formula>
    </cfRule>
    <cfRule type="cellIs" dxfId="633" priority="888" operator="equal">
      <formula>"PPI"</formula>
    </cfRule>
    <cfRule type="cellIs" dxfId="632" priority="889" operator="equal">
      <formula>"BONDERMAN 5"</formula>
    </cfRule>
    <cfRule type="cellIs" dxfId="631" priority="890" operator="equal">
      <formula>"BONDERMAN 4"</formula>
    </cfRule>
    <cfRule type="cellIs" dxfId="630" priority="891" operator="equal">
      <formula>"BONDERMAN 3"</formula>
    </cfRule>
    <cfRule type="cellIs" dxfId="629" priority="892" operator="equal">
      <formula>"BONDERMAN 2"</formula>
    </cfRule>
    <cfRule type="cellIs" dxfId="628" priority="893" operator="equal">
      <formula>"WPT"</formula>
    </cfRule>
    <cfRule type="cellIs" dxfId="627" priority="894" operator="equal">
      <formula>"RUFFORD"</formula>
    </cfRule>
    <cfRule type="cellIs" dxfId="626" priority="895" operator="equal">
      <formula>"WWF"</formula>
    </cfRule>
    <cfRule type="cellIs" dxfId="625" priority="896" operator="equal">
      <formula>"BONDERMAN 1"</formula>
    </cfRule>
    <cfRule type="cellIs" dxfId="624" priority="897" operator="equal">
      <formula>"BORNFREE"</formula>
    </cfRule>
  </conditionalFormatting>
  <conditionalFormatting sqref="G67">
    <cfRule type="cellIs" dxfId="623" priority="924" operator="equal">
      <formula>"USFWS EAGLE2"</formula>
    </cfRule>
    <cfRule type="cellIs" dxfId="622" priority="925" operator="equal">
      <formula>"USFWS EAGLE1"</formula>
    </cfRule>
    <cfRule type="cellIs" dxfId="621" priority="926" operator="equal">
      <formula>"RUFFORD 2"</formula>
    </cfRule>
    <cfRule type="cellIs" dxfId="620" priority="927" operator="equal">
      <formula>"PPI"</formula>
    </cfRule>
    <cfRule type="cellIs" dxfId="619" priority="928" operator="equal">
      <formula>"BONDERMAN 5"</formula>
    </cfRule>
    <cfRule type="cellIs" dxfId="618" priority="929" operator="equal">
      <formula>"BONDERMAN 4"</formula>
    </cfRule>
    <cfRule type="cellIs" dxfId="617" priority="930" operator="equal">
      <formula>"BONDERMAN 3"</formula>
    </cfRule>
    <cfRule type="cellIs" dxfId="616" priority="931" operator="equal">
      <formula>"BONDERMAN 2"</formula>
    </cfRule>
    <cfRule type="cellIs" dxfId="615" priority="932" operator="equal">
      <formula>"WPT"</formula>
    </cfRule>
    <cfRule type="cellIs" dxfId="614" priority="933" operator="equal">
      <formula>"RUFFORD"</formula>
    </cfRule>
    <cfRule type="cellIs" dxfId="613" priority="934" operator="equal">
      <formula>"WWF"</formula>
    </cfRule>
    <cfRule type="cellIs" dxfId="612" priority="935" operator="equal">
      <formula>"BONDERMAN 1"</formula>
    </cfRule>
    <cfRule type="cellIs" dxfId="611" priority="936" operator="equal">
      <formula>"BORNFREE"</formula>
    </cfRule>
  </conditionalFormatting>
  <conditionalFormatting sqref="G68">
    <cfRule type="cellIs" dxfId="610" priority="911" operator="equal">
      <formula>"USFWS EAGLE2"</formula>
    </cfRule>
    <cfRule type="cellIs" dxfId="609" priority="912" operator="equal">
      <formula>"USFWS EAGLE1"</formula>
    </cfRule>
    <cfRule type="cellIs" dxfId="608" priority="913" operator="equal">
      <formula>"RUFFORD 2"</formula>
    </cfRule>
    <cfRule type="cellIs" dxfId="607" priority="914" operator="equal">
      <formula>"PPI"</formula>
    </cfRule>
    <cfRule type="cellIs" dxfId="606" priority="915" operator="equal">
      <formula>"BONDERMAN 5"</formula>
    </cfRule>
    <cfRule type="cellIs" dxfId="605" priority="916" operator="equal">
      <formula>"BONDERMAN 4"</formula>
    </cfRule>
    <cfRule type="cellIs" dxfId="604" priority="917" operator="equal">
      <formula>"BONDERMAN 3"</formula>
    </cfRule>
    <cfRule type="cellIs" dxfId="603" priority="918" operator="equal">
      <formula>"BONDERMAN 2"</formula>
    </cfRule>
    <cfRule type="cellIs" dxfId="602" priority="919" operator="equal">
      <formula>"WPT"</formula>
    </cfRule>
    <cfRule type="cellIs" dxfId="601" priority="920" operator="equal">
      <formula>"RUFFORD"</formula>
    </cfRule>
    <cfRule type="cellIs" dxfId="600" priority="921" operator="equal">
      <formula>"WWF"</formula>
    </cfRule>
    <cfRule type="cellIs" dxfId="599" priority="922" operator="equal">
      <formula>"BONDERMAN 1"</formula>
    </cfRule>
    <cfRule type="cellIs" dxfId="598" priority="923" operator="equal">
      <formula>"BORNFREE"</formula>
    </cfRule>
  </conditionalFormatting>
  <conditionalFormatting sqref="G69">
    <cfRule type="cellIs" dxfId="597" priority="898" operator="equal">
      <formula>"USFWS EAGLE2"</formula>
    </cfRule>
    <cfRule type="cellIs" dxfId="596" priority="899" operator="equal">
      <formula>"USFWS EAGLE1"</formula>
    </cfRule>
    <cfRule type="cellIs" dxfId="595" priority="900" operator="equal">
      <formula>"RUFFORD 2"</formula>
    </cfRule>
    <cfRule type="cellIs" dxfId="594" priority="901" operator="equal">
      <formula>"PPI"</formula>
    </cfRule>
    <cfRule type="cellIs" dxfId="593" priority="902" operator="equal">
      <formula>"BONDERMAN 5"</formula>
    </cfRule>
    <cfRule type="cellIs" dxfId="592" priority="903" operator="equal">
      <formula>"BONDERMAN 4"</formula>
    </cfRule>
    <cfRule type="cellIs" dxfId="591" priority="904" operator="equal">
      <formula>"BONDERMAN 3"</formula>
    </cfRule>
    <cfRule type="cellIs" dxfId="590" priority="905" operator="equal">
      <formula>"BONDERMAN 2"</formula>
    </cfRule>
    <cfRule type="cellIs" dxfId="589" priority="906" operator="equal">
      <formula>"WPT"</formula>
    </cfRule>
    <cfRule type="cellIs" dxfId="588" priority="907" operator="equal">
      <formula>"RUFFORD"</formula>
    </cfRule>
    <cfRule type="cellIs" dxfId="587" priority="908" operator="equal">
      <formula>"WWF"</formula>
    </cfRule>
    <cfRule type="cellIs" dxfId="586" priority="909" operator="equal">
      <formula>"BONDERMAN 1"</formula>
    </cfRule>
    <cfRule type="cellIs" dxfId="585" priority="910" operator="equal">
      <formula>"BORNFREE"</formula>
    </cfRule>
  </conditionalFormatting>
  <conditionalFormatting sqref="G66">
    <cfRule type="cellIs" dxfId="584" priority="872" operator="equal">
      <formula>"USFWS EAGLE2"</formula>
    </cfRule>
    <cfRule type="cellIs" dxfId="583" priority="873" operator="equal">
      <formula>"USFWS EAGLE1"</formula>
    </cfRule>
    <cfRule type="cellIs" dxfId="582" priority="874" operator="equal">
      <formula>"RUFFORD 2"</formula>
    </cfRule>
    <cfRule type="cellIs" dxfId="581" priority="875" operator="equal">
      <formula>"PPI"</formula>
    </cfRule>
    <cfRule type="cellIs" dxfId="580" priority="876" operator="equal">
      <formula>"BONDERMAN 5"</formula>
    </cfRule>
    <cfRule type="cellIs" dxfId="579" priority="877" operator="equal">
      <formula>"BONDERMAN 4"</formula>
    </cfRule>
    <cfRule type="cellIs" dxfId="578" priority="878" operator="equal">
      <formula>"BONDERMAN 3"</formula>
    </cfRule>
    <cfRule type="cellIs" dxfId="577" priority="879" operator="equal">
      <formula>"BONDERMAN 2"</formula>
    </cfRule>
    <cfRule type="cellIs" dxfId="576" priority="880" operator="equal">
      <formula>"WPT"</formula>
    </cfRule>
    <cfRule type="cellIs" dxfId="575" priority="881" operator="equal">
      <formula>"RUFFORD"</formula>
    </cfRule>
    <cfRule type="cellIs" dxfId="574" priority="882" operator="equal">
      <formula>"WWF"</formula>
    </cfRule>
    <cfRule type="cellIs" dxfId="573" priority="883" operator="equal">
      <formula>"BONDERMAN 1"</formula>
    </cfRule>
    <cfRule type="cellIs" dxfId="572" priority="884" operator="equal">
      <formula>"BORNFREE"</formula>
    </cfRule>
  </conditionalFormatting>
  <conditionalFormatting sqref="G71">
    <cfRule type="cellIs" dxfId="571" priority="859" operator="equal">
      <formula>"USFWS EAGLE2"</formula>
    </cfRule>
    <cfRule type="cellIs" dxfId="570" priority="860" operator="equal">
      <formula>"USFWS EAGLE1"</formula>
    </cfRule>
    <cfRule type="cellIs" dxfId="569" priority="861" operator="equal">
      <formula>"RUFFORD 2"</formula>
    </cfRule>
    <cfRule type="cellIs" dxfId="568" priority="862" operator="equal">
      <formula>"PPI"</formula>
    </cfRule>
    <cfRule type="cellIs" dxfId="567" priority="863" operator="equal">
      <formula>"BONDERMAN 5"</formula>
    </cfRule>
    <cfRule type="cellIs" dxfId="566" priority="864" operator="equal">
      <formula>"BONDERMAN 4"</formula>
    </cfRule>
    <cfRule type="cellIs" dxfId="565" priority="865" operator="equal">
      <formula>"BONDERMAN 3"</formula>
    </cfRule>
    <cfRule type="cellIs" dxfId="564" priority="866" operator="equal">
      <formula>"BONDERMAN 2"</formula>
    </cfRule>
    <cfRule type="cellIs" dxfId="563" priority="867" operator="equal">
      <formula>"WPT"</formula>
    </cfRule>
    <cfRule type="cellIs" dxfId="562" priority="868" operator="equal">
      <formula>"RUFFORD"</formula>
    </cfRule>
    <cfRule type="cellIs" dxfId="561" priority="869" operator="equal">
      <formula>"WWF"</formula>
    </cfRule>
    <cfRule type="cellIs" dxfId="560" priority="870" operator="equal">
      <formula>"BONDERMAN 1"</formula>
    </cfRule>
    <cfRule type="cellIs" dxfId="559" priority="871" operator="equal">
      <formula>"BORNFREE"</formula>
    </cfRule>
  </conditionalFormatting>
  <conditionalFormatting sqref="G72">
    <cfRule type="cellIs" dxfId="558" priority="846" operator="equal">
      <formula>"USFWS EAGLE2"</formula>
    </cfRule>
    <cfRule type="cellIs" dxfId="557" priority="847" operator="equal">
      <formula>"USFWS EAGLE1"</formula>
    </cfRule>
    <cfRule type="cellIs" dxfId="556" priority="848" operator="equal">
      <formula>"RUFFORD 2"</formula>
    </cfRule>
    <cfRule type="cellIs" dxfId="555" priority="849" operator="equal">
      <formula>"PPI"</formula>
    </cfRule>
    <cfRule type="cellIs" dxfId="554" priority="850" operator="equal">
      <formula>"BONDERMAN 5"</formula>
    </cfRule>
    <cfRule type="cellIs" dxfId="553" priority="851" operator="equal">
      <formula>"BONDERMAN 4"</formula>
    </cfRule>
    <cfRule type="cellIs" dxfId="552" priority="852" operator="equal">
      <formula>"BONDERMAN 3"</formula>
    </cfRule>
    <cfRule type="cellIs" dxfId="551" priority="853" operator="equal">
      <formula>"BONDERMAN 2"</formula>
    </cfRule>
    <cfRule type="cellIs" dxfId="550" priority="854" operator="equal">
      <formula>"WPT"</formula>
    </cfRule>
    <cfRule type="cellIs" dxfId="549" priority="855" operator="equal">
      <formula>"RUFFORD"</formula>
    </cfRule>
    <cfRule type="cellIs" dxfId="548" priority="856" operator="equal">
      <formula>"WWF"</formula>
    </cfRule>
    <cfRule type="cellIs" dxfId="547" priority="857" operator="equal">
      <formula>"BONDERMAN 1"</formula>
    </cfRule>
    <cfRule type="cellIs" dxfId="546" priority="858" operator="equal">
      <formula>"BORNFREE"</formula>
    </cfRule>
  </conditionalFormatting>
  <conditionalFormatting sqref="G73">
    <cfRule type="cellIs" dxfId="545" priority="833" operator="equal">
      <formula>"USFWS EAGLE2"</formula>
    </cfRule>
    <cfRule type="cellIs" dxfId="544" priority="834" operator="equal">
      <formula>"USFWS EAGLE1"</formula>
    </cfRule>
    <cfRule type="cellIs" dxfId="543" priority="835" operator="equal">
      <formula>"RUFFORD 2"</formula>
    </cfRule>
    <cfRule type="cellIs" dxfId="542" priority="836" operator="equal">
      <formula>"PPI"</formula>
    </cfRule>
    <cfRule type="cellIs" dxfId="541" priority="837" operator="equal">
      <formula>"BONDERMAN 5"</formula>
    </cfRule>
    <cfRule type="cellIs" dxfId="540" priority="838" operator="equal">
      <formula>"BONDERMAN 4"</formula>
    </cfRule>
    <cfRule type="cellIs" dxfId="539" priority="839" operator="equal">
      <formula>"BONDERMAN 3"</formula>
    </cfRule>
    <cfRule type="cellIs" dxfId="538" priority="840" operator="equal">
      <formula>"BONDERMAN 2"</formula>
    </cfRule>
    <cfRule type="cellIs" dxfId="537" priority="841" operator="equal">
      <formula>"WPT"</formula>
    </cfRule>
    <cfRule type="cellIs" dxfId="536" priority="842" operator="equal">
      <formula>"RUFFORD"</formula>
    </cfRule>
    <cfRule type="cellIs" dxfId="535" priority="843" operator="equal">
      <formula>"WWF"</formula>
    </cfRule>
    <cfRule type="cellIs" dxfId="534" priority="844" operator="equal">
      <formula>"BONDERMAN 1"</formula>
    </cfRule>
    <cfRule type="cellIs" dxfId="533" priority="845" operator="equal">
      <formula>"BORNFREE"</formula>
    </cfRule>
  </conditionalFormatting>
  <conditionalFormatting sqref="G74">
    <cfRule type="cellIs" dxfId="532" priority="820" operator="equal">
      <formula>"USFWS EAGLE2"</formula>
    </cfRule>
    <cfRule type="cellIs" dxfId="531" priority="821" operator="equal">
      <formula>"USFWS EAGLE1"</formula>
    </cfRule>
    <cfRule type="cellIs" dxfId="530" priority="822" operator="equal">
      <formula>"RUFFORD 2"</formula>
    </cfRule>
    <cfRule type="cellIs" dxfId="529" priority="823" operator="equal">
      <formula>"PPI"</formula>
    </cfRule>
    <cfRule type="cellIs" dxfId="528" priority="824" operator="equal">
      <formula>"BONDERMAN 5"</formula>
    </cfRule>
    <cfRule type="cellIs" dxfId="527" priority="825" operator="equal">
      <formula>"BONDERMAN 4"</formula>
    </cfRule>
    <cfRule type="cellIs" dxfId="526" priority="826" operator="equal">
      <formula>"BONDERMAN 3"</formula>
    </cfRule>
    <cfRule type="cellIs" dxfId="525" priority="827" operator="equal">
      <formula>"BONDERMAN 2"</formula>
    </cfRule>
    <cfRule type="cellIs" dxfId="524" priority="828" operator="equal">
      <formula>"WPT"</formula>
    </cfRule>
    <cfRule type="cellIs" dxfId="523" priority="829" operator="equal">
      <formula>"RUFFORD"</formula>
    </cfRule>
    <cfRule type="cellIs" dxfId="522" priority="830" operator="equal">
      <formula>"WWF"</formula>
    </cfRule>
    <cfRule type="cellIs" dxfId="521" priority="831" operator="equal">
      <formula>"BONDERMAN 1"</formula>
    </cfRule>
    <cfRule type="cellIs" dxfId="520" priority="832" operator="equal">
      <formula>"BORNFREE"</formula>
    </cfRule>
  </conditionalFormatting>
  <conditionalFormatting sqref="G75">
    <cfRule type="cellIs" dxfId="519" priority="807" operator="equal">
      <formula>"USFWS EAGLE2"</formula>
    </cfRule>
    <cfRule type="cellIs" dxfId="518" priority="808" operator="equal">
      <formula>"USFWS EAGLE1"</formula>
    </cfRule>
    <cfRule type="cellIs" dxfId="517" priority="809" operator="equal">
      <formula>"RUFFORD 2"</formula>
    </cfRule>
    <cfRule type="cellIs" dxfId="516" priority="810" operator="equal">
      <formula>"PPI"</formula>
    </cfRule>
    <cfRule type="cellIs" dxfId="515" priority="811" operator="equal">
      <formula>"BONDERMAN 5"</formula>
    </cfRule>
    <cfRule type="cellIs" dxfId="514" priority="812" operator="equal">
      <formula>"BONDERMAN 4"</formula>
    </cfRule>
    <cfRule type="cellIs" dxfId="513" priority="813" operator="equal">
      <formula>"BONDERMAN 3"</formula>
    </cfRule>
    <cfRule type="cellIs" dxfId="512" priority="814" operator="equal">
      <formula>"BONDERMAN 2"</formula>
    </cfRule>
    <cfRule type="cellIs" dxfId="511" priority="815" operator="equal">
      <formula>"WPT"</formula>
    </cfRule>
    <cfRule type="cellIs" dxfId="510" priority="816" operator="equal">
      <formula>"RUFFORD"</formula>
    </cfRule>
    <cfRule type="cellIs" dxfId="509" priority="817" operator="equal">
      <formula>"WWF"</formula>
    </cfRule>
    <cfRule type="cellIs" dxfId="508" priority="818" operator="equal">
      <formula>"BONDERMAN 1"</formula>
    </cfRule>
    <cfRule type="cellIs" dxfId="507" priority="819" operator="equal">
      <formula>"BORNFREE"</formula>
    </cfRule>
  </conditionalFormatting>
  <conditionalFormatting sqref="G78">
    <cfRule type="cellIs" dxfId="506" priority="781" operator="equal">
      <formula>"USFWS EAGLE2"</formula>
    </cfRule>
    <cfRule type="cellIs" dxfId="505" priority="782" operator="equal">
      <formula>"USFWS EAGLE1"</formula>
    </cfRule>
    <cfRule type="cellIs" dxfId="504" priority="783" operator="equal">
      <formula>"RUFFORD 2"</formula>
    </cfRule>
    <cfRule type="cellIs" dxfId="503" priority="784" operator="equal">
      <formula>"PPI"</formula>
    </cfRule>
    <cfRule type="cellIs" dxfId="502" priority="785" operator="equal">
      <formula>"BONDERMAN 5"</formula>
    </cfRule>
    <cfRule type="cellIs" dxfId="501" priority="786" operator="equal">
      <formula>"BONDERMAN 4"</formula>
    </cfRule>
    <cfRule type="cellIs" dxfId="500" priority="787" operator="equal">
      <formula>"BONDERMAN 3"</formula>
    </cfRule>
    <cfRule type="cellIs" dxfId="499" priority="788" operator="equal">
      <formula>"BONDERMAN 2"</formula>
    </cfRule>
    <cfRule type="cellIs" dxfId="498" priority="789" operator="equal">
      <formula>"WPT"</formula>
    </cfRule>
    <cfRule type="cellIs" dxfId="497" priority="790" operator="equal">
      <formula>"RUFFORD"</formula>
    </cfRule>
    <cfRule type="cellIs" dxfId="496" priority="791" operator="equal">
      <formula>"WWF"</formula>
    </cfRule>
    <cfRule type="cellIs" dxfId="495" priority="792" operator="equal">
      <formula>"BONDERMAN 1"</formula>
    </cfRule>
    <cfRule type="cellIs" dxfId="494" priority="793" operator="equal">
      <formula>"BORNFREE"</formula>
    </cfRule>
  </conditionalFormatting>
  <conditionalFormatting sqref="G80">
    <cfRule type="cellIs" dxfId="493" priority="768" operator="equal">
      <formula>"USFWS EAGLE2"</formula>
    </cfRule>
    <cfRule type="cellIs" dxfId="492" priority="769" operator="equal">
      <formula>"USFWS EAGLE1"</formula>
    </cfRule>
    <cfRule type="cellIs" dxfId="491" priority="770" operator="equal">
      <formula>"RUFFORD 2"</formula>
    </cfRule>
    <cfRule type="cellIs" dxfId="490" priority="771" operator="equal">
      <formula>"PPI"</formula>
    </cfRule>
    <cfRule type="cellIs" dxfId="489" priority="772" operator="equal">
      <formula>"BONDERMAN 5"</formula>
    </cfRule>
    <cfRule type="cellIs" dxfId="488" priority="773" operator="equal">
      <formula>"BONDERMAN 4"</formula>
    </cfRule>
    <cfRule type="cellIs" dxfId="487" priority="774" operator="equal">
      <formula>"BONDERMAN 3"</formula>
    </cfRule>
    <cfRule type="cellIs" dxfId="486" priority="775" operator="equal">
      <formula>"BONDERMAN 2"</formula>
    </cfRule>
    <cfRule type="cellIs" dxfId="485" priority="776" operator="equal">
      <formula>"WPT"</formula>
    </cfRule>
    <cfRule type="cellIs" dxfId="484" priority="777" operator="equal">
      <formula>"RUFFORD"</formula>
    </cfRule>
    <cfRule type="cellIs" dxfId="483" priority="778" operator="equal">
      <formula>"WWF"</formula>
    </cfRule>
    <cfRule type="cellIs" dxfId="482" priority="779" operator="equal">
      <formula>"BONDERMAN 1"</formula>
    </cfRule>
    <cfRule type="cellIs" dxfId="481" priority="780" operator="equal">
      <formula>"BORNFREE"</formula>
    </cfRule>
  </conditionalFormatting>
  <conditionalFormatting sqref="G82">
    <cfRule type="cellIs" dxfId="480" priority="729" operator="equal">
      <formula>"USFWS EAGLE2"</formula>
    </cfRule>
    <cfRule type="cellIs" dxfId="479" priority="730" operator="equal">
      <formula>"USFWS EAGLE1"</formula>
    </cfRule>
    <cfRule type="cellIs" dxfId="478" priority="731" operator="equal">
      <formula>"RUFFORD 2"</formula>
    </cfRule>
    <cfRule type="cellIs" dxfId="477" priority="732" operator="equal">
      <formula>"PPI"</formula>
    </cfRule>
    <cfRule type="cellIs" dxfId="476" priority="733" operator="equal">
      <formula>"BONDERMAN 5"</formula>
    </cfRule>
    <cfRule type="cellIs" dxfId="475" priority="734" operator="equal">
      <formula>"BONDERMAN 4"</formula>
    </cfRule>
    <cfRule type="cellIs" dxfId="474" priority="735" operator="equal">
      <formula>"BONDERMAN 3"</formula>
    </cfRule>
    <cfRule type="cellIs" dxfId="473" priority="736" operator="equal">
      <formula>"BONDERMAN 2"</formula>
    </cfRule>
    <cfRule type="cellIs" dxfId="472" priority="737" operator="equal">
      <formula>"WPT"</formula>
    </cfRule>
    <cfRule type="cellIs" dxfId="471" priority="738" operator="equal">
      <formula>"RUFFORD"</formula>
    </cfRule>
    <cfRule type="cellIs" dxfId="470" priority="739" operator="equal">
      <formula>"WWF"</formula>
    </cfRule>
    <cfRule type="cellIs" dxfId="469" priority="740" operator="equal">
      <formula>"BONDERMAN 1"</formula>
    </cfRule>
    <cfRule type="cellIs" dxfId="468" priority="741" operator="equal">
      <formula>"BORNFREE"</formula>
    </cfRule>
  </conditionalFormatting>
  <conditionalFormatting sqref="G83">
    <cfRule type="cellIs" dxfId="467" priority="716" operator="equal">
      <formula>"USFWS EAGLE2"</formula>
    </cfRule>
    <cfRule type="cellIs" dxfId="466" priority="717" operator="equal">
      <formula>"USFWS EAGLE1"</formula>
    </cfRule>
    <cfRule type="cellIs" dxfId="465" priority="718" operator="equal">
      <formula>"RUFFORD 2"</formula>
    </cfRule>
    <cfRule type="cellIs" dxfId="464" priority="719" operator="equal">
      <formula>"PPI"</formula>
    </cfRule>
    <cfRule type="cellIs" dxfId="463" priority="720" operator="equal">
      <formula>"BONDERMAN 5"</formula>
    </cfRule>
    <cfRule type="cellIs" dxfId="462" priority="721" operator="equal">
      <formula>"BONDERMAN 4"</formula>
    </cfRule>
    <cfRule type="cellIs" dxfId="461" priority="722" operator="equal">
      <formula>"BONDERMAN 3"</formula>
    </cfRule>
    <cfRule type="cellIs" dxfId="460" priority="723" operator="equal">
      <formula>"BONDERMAN 2"</formula>
    </cfRule>
    <cfRule type="cellIs" dxfId="459" priority="724" operator="equal">
      <formula>"WPT"</formula>
    </cfRule>
    <cfRule type="cellIs" dxfId="458" priority="725" operator="equal">
      <formula>"RUFFORD"</formula>
    </cfRule>
    <cfRule type="cellIs" dxfId="457" priority="726" operator="equal">
      <formula>"WWF"</formula>
    </cfRule>
    <cfRule type="cellIs" dxfId="456" priority="727" operator="equal">
      <formula>"BONDERMAN 1"</formula>
    </cfRule>
    <cfRule type="cellIs" dxfId="455" priority="728" operator="equal">
      <formula>"BORNFREE"</formula>
    </cfRule>
  </conditionalFormatting>
  <conditionalFormatting sqref="G84">
    <cfRule type="cellIs" dxfId="454" priority="703" operator="equal">
      <formula>"USFWS EAGLE2"</formula>
    </cfRule>
    <cfRule type="cellIs" dxfId="453" priority="704" operator="equal">
      <formula>"USFWS EAGLE1"</formula>
    </cfRule>
    <cfRule type="cellIs" dxfId="452" priority="705" operator="equal">
      <formula>"RUFFORD 2"</formula>
    </cfRule>
    <cfRule type="cellIs" dxfId="451" priority="706" operator="equal">
      <formula>"PPI"</formula>
    </cfRule>
    <cfRule type="cellIs" dxfId="450" priority="707" operator="equal">
      <formula>"BONDERMAN 5"</formula>
    </cfRule>
    <cfRule type="cellIs" dxfId="449" priority="708" operator="equal">
      <formula>"BONDERMAN 4"</formula>
    </cfRule>
    <cfRule type="cellIs" dxfId="448" priority="709" operator="equal">
      <formula>"BONDERMAN 3"</formula>
    </cfRule>
    <cfRule type="cellIs" dxfId="447" priority="710" operator="equal">
      <formula>"BONDERMAN 2"</formula>
    </cfRule>
    <cfRule type="cellIs" dxfId="446" priority="711" operator="equal">
      <formula>"WPT"</formula>
    </cfRule>
    <cfRule type="cellIs" dxfId="445" priority="712" operator="equal">
      <formula>"RUFFORD"</formula>
    </cfRule>
    <cfRule type="cellIs" dxfId="444" priority="713" operator="equal">
      <formula>"WWF"</formula>
    </cfRule>
    <cfRule type="cellIs" dxfId="443" priority="714" operator="equal">
      <formula>"BONDERMAN 1"</formula>
    </cfRule>
    <cfRule type="cellIs" dxfId="442" priority="715" operator="equal">
      <formula>"BORNFREE"</formula>
    </cfRule>
  </conditionalFormatting>
  <conditionalFormatting sqref="G85">
    <cfRule type="cellIs" dxfId="441" priority="690" operator="equal">
      <formula>"USFWS EAGLE2"</formula>
    </cfRule>
    <cfRule type="cellIs" dxfId="440" priority="691" operator="equal">
      <formula>"USFWS EAGLE1"</formula>
    </cfRule>
    <cfRule type="cellIs" dxfId="439" priority="692" operator="equal">
      <formula>"RUFFORD 2"</formula>
    </cfRule>
    <cfRule type="cellIs" dxfId="438" priority="693" operator="equal">
      <formula>"PPI"</formula>
    </cfRule>
    <cfRule type="cellIs" dxfId="437" priority="694" operator="equal">
      <formula>"BONDERMAN 5"</formula>
    </cfRule>
    <cfRule type="cellIs" dxfId="436" priority="695" operator="equal">
      <formula>"BONDERMAN 4"</formula>
    </cfRule>
    <cfRule type="cellIs" dxfId="435" priority="696" operator="equal">
      <formula>"BONDERMAN 3"</formula>
    </cfRule>
    <cfRule type="cellIs" dxfId="434" priority="697" operator="equal">
      <formula>"BONDERMAN 2"</formula>
    </cfRule>
    <cfRule type="cellIs" dxfId="433" priority="698" operator="equal">
      <formula>"WPT"</formula>
    </cfRule>
    <cfRule type="cellIs" dxfId="432" priority="699" operator="equal">
      <formula>"RUFFORD"</formula>
    </cfRule>
    <cfRule type="cellIs" dxfId="431" priority="700" operator="equal">
      <formula>"WWF"</formula>
    </cfRule>
    <cfRule type="cellIs" dxfId="430" priority="701" operator="equal">
      <formula>"BONDERMAN 1"</formula>
    </cfRule>
    <cfRule type="cellIs" dxfId="429" priority="702" operator="equal">
      <formula>"BORNFREE"</formula>
    </cfRule>
  </conditionalFormatting>
  <conditionalFormatting sqref="G86">
    <cfRule type="cellIs" dxfId="428" priority="677" operator="equal">
      <formula>"USFWS EAGLE2"</formula>
    </cfRule>
    <cfRule type="cellIs" dxfId="427" priority="678" operator="equal">
      <formula>"USFWS EAGLE1"</formula>
    </cfRule>
    <cfRule type="cellIs" dxfId="426" priority="679" operator="equal">
      <formula>"RUFFORD 2"</formula>
    </cfRule>
    <cfRule type="cellIs" dxfId="425" priority="680" operator="equal">
      <formula>"PPI"</formula>
    </cfRule>
    <cfRule type="cellIs" dxfId="424" priority="681" operator="equal">
      <formula>"BONDERMAN 5"</formula>
    </cfRule>
    <cfRule type="cellIs" dxfId="423" priority="682" operator="equal">
      <formula>"BONDERMAN 4"</formula>
    </cfRule>
    <cfRule type="cellIs" dxfId="422" priority="683" operator="equal">
      <formula>"BONDERMAN 3"</formula>
    </cfRule>
    <cfRule type="cellIs" dxfId="421" priority="684" operator="equal">
      <formula>"BONDERMAN 2"</formula>
    </cfRule>
    <cfRule type="cellIs" dxfId="420" priority="685" operator="equal">
      <formula>"WPT"</formula>
    </cfRule>
    <cfRule type="cellIs" dxfId="419" priority="686" operator="equal">
      <formula>"RUFFORD"</formula>
    </cfRule>
    <cfRule type="cellIs" dxfId="418" priority="687" operator="equal">
      <formula>"WWF"</formula>
    </cfRule>
    <cfRule type="cellIs" dxfId="417" priority="688" operator="equal">
      <formula>"BONDERMAN 1"</formula>
    </cfRule>
    <cfRule type="cellIs" dxfId="416" priority="689" operator="equal">
      <formula>"BORNFREE"</formula>
    </cfRule>
  </conditionalFormatting>
  <conditionalFormatting sqref="G87">
    <cfRule type="cellIs" dxfId="415" priority="664" operator="equal">
      <formula>"USFWS EAGLE2"</formula>
    </cfRule>
    <cfRule type="cellIs" dxfId="414" priority="665" operator="equal">
      <formula>"USFWS EAGLE1"</formula>
    </cfRule>
    <cfRule type="cellIs" dxfId="413" priority="666" operator="equal">
      <formula>"RUFFORD 2"</formula>
    </cfRule>
    <cfRule type="cellIs" dxfId="412" priority="667" operator="equal">
      <formula>"PPI"</formula>
    </cfRule>
    <cfRule type="cellIs" dxfId="411" priority="668" operator="equal">
      <formula>"BONDERMAN 5"</formula>
    </cfRule>
    <cfRule type="cellIs" dxfId="410" priority="669" operator="equal">
      <formula>"BONDERMAN 4"</formula>
    </cfRule>
    <cfRule type="cellIs" dxfId="409" priority="670" operator="equal">
      <formula>"BONDERMAN 3"</formula>
    </cfRule>
    <cfRule type="cellIs" dxfId="408" priority="671" operator="equal">
      <formula>"BONDERMAN 2"</formula>
    </cfRule>
    <cfRule type="cellIs" dxfId="407" priority="672" operator="equal">
      <formula>"WPT"</formula>
    </cfRule>
    <cfRule type="cellIs" dxfId="406" priority="673" operator="equal">
      <formula>"RUFFORD"</formula>
    </cfRule>
    <cfRule type="cellIs" dxfId="405" priority="674" operator="equal">
      <formula>"WWF"</formula>
    </cfRule>
    <cfRule type="cellIs" dxfId="404" priority="675" operator="equal">
      <formula>"BONDERMAN 1"</formula>
    </cfRule>
    <cfRule type="cellIs" dxfId="403" priority="676" operator="equal">
      <formula>"BORNFREE"</formula>
    </cfRule>
  </conditionalFormatting>
  <conditionalFormatting sqref="G88">
    <cfRule type="cellIs" dxfId="402" priority="651" operator="equal">
      <formula>"USFWS EAGLE2"</formula>
    </cfRule>
    <cfRule type="cellIs" dxfId="401" priority="652" operator="equal">
      <formula>"USFWS EAGLE1"</formula>
    </cfRule>
    <cfRule type="cellIs" dxfId="400" priority="653" operator="equal">
      <formula>"RUFFORD 2"</formula>
    </cfRule>
    <cfRule type="cellIs" dxfId="399" priority="654" operator="equal">
      <formula>"PPI"</formula>
    </cfRule>
    <cfRule type="cellIs" dxfId="398" priority="655" operator="equal">
      <formula>"BONDERMAN 5"</formula>
    </cfRule>
    <cfRule type="cellIs" dxfId="397" priority="656" operator="equal">
      <formula>"BONDERMAN 4"</formula>
    </cfRule>
    <cfRule type="cellIs" dxfId="396" priority="657" operator="equal">
      <formula>"BONDERMAN 3"</formula>
    </cfRule>
    <cfRule type="cellIs" dxfId="395" priority="658" operator="equal">
      <formula>"BONDERMAN 2"</formula>
    </cfRule>
    <cfRule type="cellIs" dxfId="394" priority="659" operator="equal">
      <formula>"WPT"</formula>
    </cfRule>
    <cfRule type="cellIs" dxfId="393" priority="660" operator="equal">
      <formula>"RUFFORD"</formula>
    </cfRule>
    <cfRule type="cellIs" dxfId="392" priority="661" operator="equal">
      <formula>"WWF"</formula>
    </cfRule>
    <cfRule type="cellIs" dxfId="391" priority="662" operator="equal">
      <formula>"BONDERMAN 1"</formula>
    </cfRule>
    <cfRule type="cellIs" dxfId="390" priority="663" operator="equal">
      <formula>"BORNFREE"</formula>
    </cfRule>
  </conditionalFormatting>
  <conditionalFormatting sqref="G89">
    <cfRule type="cellIs" dxfId="389" priority="638" operator="equal">
      <formula>"USFWS EAGLE2"</formula>
    </cfRule>
    <cfRule type="cellIs" dxfId="388" priority="639" operator="equal">
      <formula>"USFWS EAGLE1"</formula>
    </cfRule>
    <cfRule type="cellIs" dxfId="387" priority="640" operator="equal">
      <formula>"RUFFORD 2"</formula>
    </cfRule>
    <cfRule type="cellIs" dxfId="386" priority="641" operator="equal">
      <formula>"PPI"</formula>
    </cfRule>
    <cfRule type="cellIs" dxfId="385" priority="642" operator="equal">
      <formula>"BONDERMAN 5"</formula>
    </cfRule>
    <cfRule type="cellIs" dxfId="384" priority="643" operator="equal">
      <formula>"BONDERMAN 4"</formula>
    </cfRule>
    <cfRule type="cellIs" dxfId="383" priority="644" operator="equal">
      <formula>"BONDERMAN 3"</formula>
    </cfRule>
    <cfRule type="cellIs" dxfId="382" priority="645" operator="equal">
      <formula>"BONDERMAN 2"</formula>
    </cfRule>
    <cfRule type="cellIs" dxfId="381" priority="646" operator="equal">
      <formula>"WPT"</formula>
    </cfRule>
    <cfRule type="cellIs" dxfId="380" priority="647" operator="equal">
      <formula>"RUFFORD"</formula>
    </cfRule>
    <cfRule type="cellIs" dxfId="379" priority="648" operator="equal">
      <formula>"WWF"</formula>
    </cfRule>
    <cfRule type="cellIs" dxfId="378" priority="649" operator="equal">
      <formula>"BONDERMAN 1"</formula>
    </cfRule>
    <cfRule type="cellIs" dxfId="377" priority="650" operator="equal">
      <formula>"BORNFREE"</formula>
    </cfRule>
  </conditionalFormatting>
  <conditionalFormatting sqref="G90">
    <cfRule type="cellIs" dxfId="376" priority="625" operator="equal">
      <formula>"USFWS EAGLE2"</formula>
    </cfRule>
    <cfRule type="cellIs" dxfId="375" priority="626" operator="equal">
      <formula>"USFWS EAGLE1"</formula>
    </cfRule>
    <cfRule type="cellIs" dxfId="374" priority="627" operator="equal">
      <formula>"RUFFORD 2"</formula>
    </cfRule>
    <cfRule type="cellIs" dxfId="373" priority="628" operator="equal">
      <formula>"PPI"</formula>
    </cfRule>
    <cfRule type="cellIs" dxfId="372" priority="629" operator="equal">
      <formula>"BONDERMAN 5"</formula>
    </cfRule>
    <cfRule type="cellIs" dxfId="371" priority="630" operator="equal">
      <formula>"BONDERMAN 4"</formula>
    </cfRule>
    <cfRule type="cellIs" dxfId="370" priority="631" operator="equal">
      <formula>"BONDERMAN 3"</formula>
    </cfRule>
    <cfRule type="cellIs" dxfId="369" priority="632" operator="equal">
      <formula>"BONDERMAN 2"</formula>
    </cfRule>
    <cfRule type="cellIs" dxfId="368" priority="633" operator="equal">
      <formula>"WPT"</formula>
    </cfRule>
    <cfRule type="cellIs" dxfId="367" priority="634" operator="equal">
      <formula>"RUFFORD"</formula>
    </cfRule>
    <cfRule type="cellIs" dxfId="366" priority="635" operator="equal">
      <formula>"WWF"</formula>
    </cfRule>
    <cfRule type="cellIs" dxfId="365" priority="636" operator="equal">
      <formula>"BONDERMAN 1"</formula>
    </cfRule>
    <cfRule type="cellIs" dxfId="364" priority="637" operator="equal">
      <formula>"BORNFREE"</formula>
    </cfRule>
  </conditionalFormatting>
  <conditionalFormatting sqref="G91">
    <cfRule type="cellIs" dxfId="363" priority="612" operator="equal">
      <formula>"USFWS EAGLE2"</formula>
    </cfRule>
    <cfRule type="cellIs" dxfId="362" priority="613" operator="equal">
      <formula>"USFWS EAGLE1"</formula>
    </cfRule>
    <cfRule type="cellIs" dxfId="361" priority="614" operator="equal">
      <formula>"RUFFORD 2"</formula>
    </cfRule>
    <cfRule type="cellIs" dxfId="360" priority="615" operator="equal">
      <formula>"PPI"</formula>
    </cfRule>
    <cfRule type="cellIs" dxfId="359" priority="616" operator="equal">
      <formula>"BONDERMAN 5"</formula>
    </cfRule>
    <cfRule type="cellIs" dxfId="358" priority="617" operator="equal">
      <formula>"BONDERMAN 4"</formula>
    </cfRule>
    <cfRule type="cellIs" dxfId="357" priority="618" operator="equal">
      <formula>"BONDERMAN 3"</formula>
    </cfRule>
    <cfRule type="cellIs" dxfId="356" priority="619" operator="equal">
      <formula>"BONDERMAN 2"</formula>
    </cfRule>
    <cfRule type="cellIs" dxfId="355" priority="620" operator="equal">
      <formula>"WPT"</formula>
    </cfRule>
    <cfRule type="cellIs" dxfId="354" priority="621" operator="equal">
      <formula>"RUFFORD"</formula>
    </cfRule>
    <cfRule type="cellIs" dxfId="353" priority="622" operator="equal">
      <formula>"WWF"</formula>
    </cfRule>
    <cfRule type="cellIs" dxfId="352" priority="623" operator="equal">
      <formula>"BONDERMAN 1"</formula>
    </cfRule>
    <cfRule type="cellIs" dxfId="351" priority="624" operator="equal">
      <formula>"BORNFREE"</formula>
    </cfRule>
  </conditionalFormatting>
  <conditionalFormatting sqref="G92">
    <cfRule type="cellIs" dxfId="350" priority="599" operator="equal">
      <formula>"USFWS EAGLE2"</formula>
    </cfRule>
    <cfRule type="cellIs" dxfId="349" priority="600" operator="equal">
      <formula>"USFWS EAGLE1"</formula>
    </cfRule>
    <cfRule type="cellIs" dxfId="348" priority="601" operator="equal">
      <formula>"RUFFORD 2"</formula>
    </cfRule>
    <cfRule type="cellIs" dxfId="347" priority="602" operator="equal">
      <formula>"PPI"</formula>
    </cfRule>
    <cfRule type="cellIs" dxfId="346" priority="603" operator="equal">
      <formula>"BONDERMAN 5"</formula>
    </cfRule>
    <cfRule type="cellIs" dxfId="345" priority="604" operator="equal">
      <formula>"BONDERMAN 4"</formula>
    </cfRule>
    <cfRule type="cellIs" dxfId="344" priority="605" operator="equal">
      <formula>"BONDERMAN 3"</formula>
    </cfRule>
    <cfRule type="cellIs" dxfId="343" priority="606" operator="equal">
      <formula>"BONDERMAN 2"</formula>
    </cfRule>
    <cfRule type="cellIs" dxfId="342" priority="607" operator="equal">
      <formula>"WPT"</formula>
    </cfRule>
    <cfRule type="cellIs" dxfId="341" priority="608" operator="equal">
      <formula>"RUFFORD"</formula>
    </cfRule>
    <cfRule type="cellIs" dxfId="340" priority="609" operator="equal">
      <formula>"WWF"</formula>
    </cfRule>
    <cfRule type="cellIs" dxfId="339" priority="610" operator="equal">
      <formula>"BONDERMAN 1"</formula>
    </cfRule>
    <cfRule type="cellIs" dxfId="338" priority="611" operator="equal">
      <formula>"BORNFREE"</formula>
    </cfRule>
  </conditionalFormatting>
  <conditionalFormatting sqref="G93">
    <cfRule type="cellIs" dxfId="337" priority="586" operator="equal">
      <formula>"USFWS EAGLE2"</formula>
    </cfRule>
    <cfRule type="cellIs" dxfId="336" priority="587" operator="equal">
      <formula>"USFWS EAGLE1"</formula>
    </cfRule>
    <cfRule type="cellIs" dxfId="335" priority="588" operator="equal">
      <formula>"RUFFORD 2"</formula>
    </cfRule>
    <cfRule type="cellIs" dxfId="334" priority="589" operator="equal">
      <formula>"PPI"</formula>
    </cfRule>
    <cfRule type="cellIs" dxfId="333" priority="590" operator="equal">
      <formula>"BONDERMAN 5"</formula>
    </cfRule>
    <cfRule type="cellIs" dxfId="332" priority="591" operator="equal">
      <formula>"BONDERMAN 4"</formula>
    </cfRule>
    <cfRule type="cellIs" dxfId="331" priority="592" operator="equal">
      <formula>"BONDERMAN 3"</formula>
    </cfRule>
    <cfRule type="cellIs" dxfId="330" priority="593" operator="equal">
      <formula>"BONDERMAN 2"</formula>
    </cfRule>
    <cfRule type="cellIs" dxfId="329" priority="594" operator="equal">
      <formula>"WPT"</formula>
    </cfRule>
    <cfRule type="cellIs" dxfId="328" priority="595" operator="equal">
      <formula>"RUFFORD"</formula>
    </cfRule>
    <cfRule type="cellIs" dxfId="327" priority="596" operator="equal">
      <formula>"WWF"</formula>
    </cfRule>
    <cfRule type="cellIs" dxfId="326" priority="597" operator="equal">
      <formula>"BONDERMAN 1"</formula>
    </cfRule>
    <cfRule type="cellIs" dxfId="325" priority="598" operator="equal">
      <formula>"BORNFREE"</formula>
    </cfRule>
  </conditionalFormatting>
  <conditionalFormatting sqref="G94">
    <cfRule type="cellIs" dxfId="324" priority="573" operator="equal">
      <formula>"USFWS EAGLE2"</formula>
    </cfRule>
    <cfRule type="cellIs" dxfId="323" priority="574" operator="equal">
      <formula>"USFWS EAGLE1"</formula>
    </cfRule>
    <cfRule type="cellIs" dxfId="322" priority="575" operator="equal">
      <formula>"RUFFORD 2"</formula>
    </cfRule>
    <cfRule type="cellIs" dxfId="321" priority="576" operator="equal">
      <formula>"PPI"</formula>
    </cfRule>
    <cfRule type="cellIs" dxfId="320" priority="577" operator="equal">
      <formula>"BONDERMAN 5"</formula>
    </cfRule>
    <cfRule type="cellIs" dxfId="319" priority="578" operator="equal">
      <formula>"BONDERMAN 4"</formula>
    </cfRule>
    <cfRule type="cellIs" dxfId="318" priority="579" operator="equal">
      <formula>"BONDERMAN 3"</formula>
    </cfRule>
    <cfRule type="cellIs" dxfId="317" priority="580" operator="equal">
      <formula>"BONDERMAN 2"</formula>
    </cfRule>
    <cfRule type="cellIs" dxfId="316" priority="581" operator="equal">
      <formula>"WPT"</formula>
    </cfRule>
    <cfRule type="cellIs" dxfId="315" priority="582" operator="equal">
      <formula>"RUFFORD"</formula>
    </cfRule>
    <cfRule type="cellIs" dxfId="314" priority="583" operator="equal">
      <formula>"WWF"</formula>
    </cfRule>
    <cfRule type="cellIs" dxfId="313" priority="584" operator="equal">
      <formula>"BONDERMAN 1"</formula>
    </cfRule>
    <cfRule type="cellIs" dxfId="312" priority="585" operator="equal">
      <formula>"BORNFREE"</formula>
    </cfRule>
  </conditionalFormatting>
  <conditionalFormatting sqref="G96">
    <cfRule type="cellIs" dxfId="311" priority="547" operator="equal">
      <formula>"USFWS EAGLE2"</formula>
    </cfRule>
    <cfRule type="cellIs" dxfId="310" priority="548" operator="equal">
      <formula>"USFWS EAGLE1"</formula>
    </cfRule>
    <cfRule type="cellIs" dxfId="309" priority="549" operator="equal">
      <formula>"RUFFORD 2"</formula>
    </cfRule>
    <cfRule type="cellIs" dxfId="308" priority="550" operator="equal">
      <formula>"PPI"</formula>
    </cfRule>
    <cfRule type="cellIs" dxfId="307" priority="551" operator="equal">
      <formula>"BONDERMAN 5"</formula>
    </cfRule>
    <cfRule type="cellIs" dxfId="306" priority="552" operator="equal">
      <formula>"BONDERMAN 4"</formula>
    </cfRule>
    <cfRule type="cellIs" dxfId="305" priority="553" operator="equal">
      <formula>"BONDERMAN 3"</formula>
    </cfRule>
    <cfRule type="cellIs" dxfId="304" priority="554" operator="equal">
      <formula>"BONDERMAN 2"</formula>
    </cfRule>
    <cfRule type="cellIs" dxfId="303" priority="555" operator="equal">
      <formula>"WPT"</formula>
    </cfRule>
    <cfRule type="cellIs" dxfId="302" priority="556" operator="equal">
      <formula>"RUFFORD"</formula>
    </cfRule>
    <cfRule type="cellIs" dxfId="301" priority="557" operator="equal">
      <formula>"WWF"</formula>
    </cfRule>
    <cfRule type="cellIs" dxfId="300" priority="558" operator="equal">
      <formula>"BONDERMAN 1"</formula>
    </cfRule>
    <cfRule type="cellIs" dxfId="299" priority="559" operator="equal">
      <formula>"BORNFREE"</formula>
    </cfRule>
  </conditionalFormatting>
  <conditionalFormatting sqref="G97">
    <cfRule type="cellIs" dxfId="298" priority="534" operator="equal">
      <formula>"USFWS EAGLE2"</formula>
    </cfRule>
    <cfRule type="cellIs" dxfId="297" priority="535" operator="equal">
      <formula>"USFWS EAGLE1"</formula>
    </cfRule>
    <cfRule type="cellIs" dxfId="296" priority="536" operator="equal">
      <formula>"RUFFORD 2"</formula>
    </cfRule>
    <cfRule type="cellIs" dxfId="295" priority="537" operator="equal">
      <formula>"PPI"</formula>
    </cfRule>
    <cfRule type="cellIs" dxfId="294" priority="538" operator="equal">
      <formula>"BONDERMAN 5"</formula>
    </cfRule>
    <cfRule type="cellIs" dxfId="293" priority="539" operator="equal">
      <formula>"BONDERMAN 4"</formula>
    </cfRule>
    <cfRule type="cellIs" dxfId="292" priority="540" operator="equal">
      <formula>"BONDERMAN 3"</formula>
    </cfRule>
    <cfRule type="cellIs" dxfId="291" priority="541" operator="equal">
      <formula>"BONDERMAN 2"</formula>
    </cfRule>
    <cfRule type="cellIs" dxfId="290" priority="542" operator="equal">
      <formula>"WPT"</formula>
    </cfRule>
    <cfRule type="cellIs" dxfId="289" priority="543" operator="equal">
      <formula>"RUFFORD"</formula>
    </cfRule>
    <cfRule type="cellIs" dxfId="288" priority="544" operator="equal">
      <formula>"WWF"</formula>
    </cfRule>
    <cfRule type="cellIs" dxfId="287" priority="545" operator="equal">
      <formula>"BONDERMAN 1"</formula>
    </cfRule>
    <cfRule type="cellIs" dxfId="286" priority="546" operator="equal">
      <formula>"BORNFREE"</formula>
    </cfRule>
  </conditionalFormatting>
  <conditionalFormatting sqref="G100">
    <cfRule type="cellIs" dxfId="285" priority="495" operator="equal">
      <formula>"USFWS EAGLE2"</formula>
    </cfRule>
    <cfRule type="cellIs" dxfId="284" priority="496" operator="equal">
      <formula>"USFWS EAGLE1"</formula>
    </cfRule>
    <cfRule type="cellIs" dxfId="283" priority="497" operator="equal">
      <formula>"RUFFORD 2"</formula>
    </cfRule>
    <cfRule type="cellIs" dxfId="282" priority="498" operator="equal">
      <formula>"PPI"</formula>
    </cfRule>
    <cfRule type="cellIs" dxfId="281" priority="499" operator="equal">
      <formula>"BONDERMAN 5"</formula>
    </cfRule>
    <cfRule type="cellIs" dxfId="280" priority="500" operator="equal">
      <formula>"BONDERMAN 4"</formula>
    </cfRule>
    <cfRule type="cellIs" dxfId="279" priority="501" operator="equal">
      <formula>"BONDERMAN 3"</formula>
    </cfRule>
    <cfRule type="cellIs" dxfId="278" priority="502" operator="equal">
      <formula>"BONDERMAN 2"</formula>
    </cfRule>
    <cfRule type="cellIs" dxfId="277" priority="503" operator="equal">
      <formula>"WPT"</formula>
    </cfRule>
    <cfRule type="cellIs" dxfId="276" priority="504" operator="equal">
      <formula>"RUFFORD"</formula>
    </cfRule>
    <cfRule type="cellIs" dxfId="275" priority="505" operator="equal">
      <formula>"WWF"</formula>
    </cfRule>
    <cfRule type="cellIs" dxfId="274" priority="506" operator="equal">
      <formula>"BONDERMAN 1"</formula>
    </cfRule>
    <cfRule type="cellIs" dxfId="273" priority="507" operator="equal">
      <formula>"BORNFREE"</formula>
    </cfRule>
  </conditionalFormatting>
  <conditionalFormatting sqref="G101">
    <cfRule type="cellIs" dxfId="272" priority="482" operator="equal">
      <formula>"USFWS EAGLE2"</formula>
    </cfRule>
    <cfRule type="cellIs" dxfId="271" priority="483" operator="equal">
      <formula>"USFWS EAGLE1"</formula>
    </cfRule>
    <cfRule type="cellIs" dxfId="270" priority="484" operator="equal">
      <formula>"RUFFORD 2"</formula>
    </cfRule>
    <cfRule type="cellIs" dxfId="269" priority="485" operator="equal">
      <formula>"PPI"</formula>
    </cfRule>
    <cfRule type="cellIs" dxfId="268" priority="486" operator="equal">
      <formula>"BONDERMAN 5"</formula>
    </cfRule>
    <cfRule type="cellIs" dxfId="267" priority="487" operator="equal">
      <formula>"BONDERMAN 4"</formula>
    </cfRule>
    <cfRule type="cellIs" dxfId="266" priority="488" operator="equal">
      <formula>"BONDERMAN 3"</formula>
    </cfRule>
    <cfRule type="cellIs" dxfId="265" priority="489" operator="equal">
      <formula>"BONDERMAN 2"</formula>
    </cfRule>
    <cfRule type="cellIs" dxfId="264" priority="490" operator="equal">
      <formula>"WPT"</formula>
    </cfRule>
    <cfRule type="cellIs" dxfId="263" priority="491" operator="equal">
      <formula>"RUFFORD"</formula>
    </cfRule>
    <cfRule type="cellIs" dxfId="262" priority="492" operator="equal">
      <formula>"WWF"</formula>
    </cfRule>
    <cfRule type="cellIs" dxfId="261" priority="493" operator="equal">
      <formula>"BONDERMAN 1"</formula>
    </cfRule>
    <cfRule type="cellIs" dxfId="260" priority="494" operator="equal">
      <formula>"BORNFREE"</formula>
    </cfRule>
  </conditionalFormatting>
  <conditionalFormatting sqref="G103">
    <cfRule type="cellIs" dxfId="259" priority="456" operator="equal">
      <formula>"USFWS EAGLE2"</formula>
    </cfRule>
    <cfRule type="cellIs" dxfId="258" priority="457" operator="equal">
      <formula>"USFWS EAGLE1"</formula>
    </cfRule>
    <cfRule type="cellIs" dxfId="257" priority="458" operator="equal">
      <formula>"RUFFORD 2"</formula>
    </cfRule>
    <cfRule type="cellIs" dxfId="256" priority="459" operator="equal">
      <formula>"PPI"</formula>
    </cfRule>
    <cfRule type="cellIs" dxfId="255" priority="460" operator="equal">
      <formula>"BONDERMAN 5"</formula>
    </cfRule>
    <cfRule type="cellIs" dxfId="254" priority="461" operator="equal">
      <formula>"BONDERMAN 4"</formula>
    </cfRule>
    <cfRule type="cellIs" dxfId="253" priority="462" operator="equal">
      <formula>"BONDERMAN 3"</formula>
    </cfRule>
    <cfRule type="cellIs" dxfId="252" priority="463" operator="equal">
      <formula>"BONDERMAN 2"</formula>
    </cfRule>
    <cfRule type="cellIs" dxfId="251" priority="464" operator="equal">
      <formula>"WPT"</formula>
    </cfRule>
    <cfRule type="cellIs" dxfId="250" priority="465" operator="equal">
      <formula>"RUFFORD"</formula>
    </cfRule>
    <cfRule type="cellIs" dxfId="249" priority="466" operator="equal">
      <formula>"WWF"</formula>
    </cfRule>
    <cfRule type="cellIs" dxfId="248" priority="467" operator="equal">
      <formula>"BONDERMAN 1"</formula>
    </cfRule>
    <cfRule type="cellIs" dxfId="247" priority="468" operator="equal">
      <formula>"BORNFREE"</formula>
    </cfRule>
  </conditionalFormatting>
  <conditionalFormatting sqref="G105">
    <cfRule type="cellIs" dxfId="246" priority="430" operator="equal">
      <formula>"USFWS EAGLE2"</formula>
    </cfRule>
    <cfRule type="cellIs" dxfId="245" priority="431" operator="equal">
      <formula>"USFWS EAGLE1"</formula>
    </cfRule>
    <cfRule type="cellIs" dxfId="244" priority="432" operator="equal">
      <formula>"RUFFORD 2"</formula>
    </cfRule>
    <cfRule type="cellIs" dxfId="243" priority="433" operator="equal">
      <formula>"PPI"</formula>
    </cfRule>
    <cfRule type="cellIs" dxfId="242" priority="434" operator="equal">
      <formula>"BONDERMAN 5"</formula>
    </cfRule>
    <cfRule type="cellIs" dxfId="241" priority="435" operator="equal">
      <formula>"BONDERMAN 4"</formula>
    </cfRule>
    <cfRule type="cellIs" dxfId="240" priority="436" operator="equal">
      <formula>"BONDERMAN 3"</formula>
    </cfRule>
    <cfRule type="cellIs" dxfId="239" priority="437" operator="equal">
      <formula>"BONDERMAN 2"</formula>
    </cfRule>
    <cfRule type="cellIs" dxfId="238" priority="438" operator="equal">
      <formula>"WPT"</formula>
    </cfRule>
    <cfRule type="cellIs" dxfId="237" priority="439" operator="equal">
      <formula>"RUFFORD"</formula>
    </cfRule>
    <cfRule type="cellIs" dxfId="236" priority="440" operator="equal">
      <formula>"WWF"</formula>
    </cfRule>
    <cfRule type="cellIs" dxfId="235" priority="441" operator="equal">
      <formula>"BONDERMAN 1"</formula>
    </cfRule>
    <cfRule type="cellIs" dxfId="234" priority="442" operator="equal">
      <formula>"BORNFREE"</formula>
    </cfRule>
  </conditionalFormatting>
  <conditionalFormatting sqref="G107">
    <cfRule type="cellIs" dxfId="233" priority="404" operator="equal">
      <formula>"USFWS EAGLE2"</formula>
    </cfRule>
    <cfRule type="cellIs" dxfId="232" priority="405" operator="equal">
      <formula>"USFWS EAGLE1"</formula>
    </cfRule>
    <cfRule type="cellIs" dxfId="231" priority="406" operator="equal">
      <formula>"RUFFORD 2"</formula>
    </cfRule>
    <cfRule type="cellIs" dxfId="230" priority="407" operator="equal">
      <formula>"PPI"</formula>
    </cfRule>
    <cfRule type="cellIs" dxfId="229" priority="408" operator="equal">
      <formula>"BONDERMAN 5"</formula>
    </cfRule>
    <cfRule type="cellIs" dxfId="228" priority="409" operator="equal">
      <formula>"BONDERMAN 4"</formula>
    </cfRule>
    <cfRule type="cellIs" dxfId="227" priority="410" operator="equal">
      <formula>"BONDERMAN 3"</formula>
    </cfRule>
    <cfRule type="cellIs" dxfId="226" priority="411" operator="equal">
      <formula>"BONDERMAN 2"</formula>
    </cfRule>
    <cfRule type="cellIs" dxfId="225" priority="412" operator="equal">
      <formula>"WPT"</formula>
    </cfRule>
    <cfRule type="cellIs" dxfId="224" priority="413" operator="equal">
      <formula>"RUFFORD"</formula>
    </cfRule>
    <cfRule type="cellIs" dxfId="223" priority="414" operator="equal">
      <formula>"WWF"</formula>
    </cfRule>
    <cfRule type="cellIs" dxfId="222" priority="415" operator="equal">
      <formula>"BONDERMAN 1"</formula>
    </cfRule>
    <cfRule type="cellIs" dxfId="221" priority="416" operator="equal">
      <formula>"BORNFREE"</formula>
    </cfRule>
  </conditionalFormatting>
  <conditionalFormatting sqref="G108">
    <cfRule type="cellIs" dxfId="220" priority="391" operator="equal">
      <formula>"USFWS EAGLE2"</formula>
    </cfRule>
    <cfRule type="cellIs" dxfId="219" priority="392" operator="equal">
      <formula>"USFWS EAGLE1"</formula>
    </cfRule>
    <cfRule type="cellIs" dxfId="218" priority="393" operator="equal">
      <formula>"RUFFORD 2"</formula>
    </cfRule>
    <cfRule type="cellIs" dxfId="217" priority="394" operator="equal">
      <formula>"PPI"</formula>
    </cfRule>
    <cfRule type="cellIs" dxfId="216" priority="395" operator="equal">
      <formula>"BONDERMAN 5"</formula>
    </cfRule>
    <cfRule type="cellIs" dxfId="215" priority="396" operator="equal">
      <formula>"BONDERMAN 4"</formula>
    </cfRule>
    <cfRule type="cellIs" dxfId="214" priority="397" operator="equal">
      <formula>"BONDERMAN 3"</formula>
    </cfRule>
    <cfRule type="cellIs" dxfId="213" priority="398" operator="equal">
      <formula>"BONDERMAN 2"</formula>
    </cfRule>
    <cfRule type="cellIs" dxfId="212" priority="399" operator="equal">
      <formula>"WPT"</formula>
    </cfRule>
    <cfRule type="cellIs" dxfId="211" priority="400" operator="equal">
      <formula>"RUFFORD"</formula>
    </cfRule>
    <cfRule type="cellIs" dxfId="210" priority="401" operator="equal">
      <formula>"WWF"</formula>
    </cfRule>
    <cfRule type="cellIs" dxfId="209" priority="402" operator="equal">
      <formula>"BONDERMAN 1"</formula>
    </cfRule>
    <cfRule type="cellIs" dxfId="208" priority="403" operator="equal">
      <formula>"BORNFREE"</formula>
    </cfRule>
  </conditionalFormatting>
  <conditionalFormatting sqref="G109">
    <cfRule type="cellIs" dxfId="207" priority="378" operator="equal">
      <formula>"USFWS EAGLE2"</formula>
    </cfRule>
    <cfRule type="cellIs" dxfId="206" priority="379" operator="equal">
      <formula>"USFWS EAGLE1"</formula>
    </cfRule>
    <cfRule type="cellIs" dxfId="205" priority="380" operator="equal">
      <formula>"RUFFORD 2"</formula>
    </cfRule>
    <cfRule type="cellIs" dxfId="204" priority="381" operator="equal">
      <formula>"PPI"</formula>
    </cfRule>
    <cfRule type="cellIs" dxfId="203" priority="382" operator="equal">
      <formula>"BONDERMAN 5"</formula>
    </cfRule>
    <cfRule type="cellIs" dxfId="202" priority="383" operator="equal">
      <formula>"BONDERMAN 4"</formula>
    </cfRule>
    <cfRule type="cellIs" dxfId="201" priority="384" operator="equal">
      <formula>"BONDERMAN 3"</formula>
    </cfRule>
    <cfRule type="cellIs" dxfId="200" priority="385" operator="equal">
      <formula>"BONDERMAN 2"</formula>
    </cfRule>
    <cfRule type="cellIs" dxfId="199" priority="386" operator="equal">
      <formula>"WPT"</formula>
    </cfRule>
    <cfRule type="cellIs" dxfId="198" priority="387" operator="equal">
      <formula>"RUFFORD"</formula>
    </cfRule>
    <cfRule type="cellIs" dxfId="197" priority="388" operator="equal">
      <formula>"WWF"</formula>
    </cfRule>
    <cfRule type="cellIs" dxfId="196" priority="389" operator="equal">
      <formula>"BONDERMAN 1"</formula>
    </cfRule>
    <cfRule type="cellIs" dxfId="195" priority="390" operator="equal">
      <formula>"BORNFREE"</formula>
    </cfRule>
  </conditionalFormatting>
  <conditionalFormatting sqref="G110">
    <cfRule type="cellIs" dxfId="194" priority="365" operator="equal">
      <formula>"USFWS EAGLE2"</formula>
    </cfRule>
    <cfRule type="cellIs" dxfId="193" priority="366" operator="equal">
      <formula>"USFWS EAGLE1"</formula>
    </cfRule>
    <cfRule type="cellIs" dxfId="192" priority="367" operator="equal">
      <formula>"RUFFORD 2"</formula>
    </cfRule>
    <cfRule type="cellIs" dxfId="191" priority="368" operator="equal">
      <formula>"PPI"</formula>
    </cfRule>
    <cfRule type="cellIs" dxfId="190" priority="369" operator="equal">
      <formula>"BONDERMAN 5"</formula>
    </cfRule>
    <cfRule type="cellIs" dxfId="189" priority="370" operator="equal">
      <formula>"BONDERMAN 4"</formula>
    </cfRule>
    <cfRule type="cellIs" dxfId="188" priority="371" operator="equal">
      <formula>"BONDERMAN 3"</formula>
    </cfRule>
    <cfRule type="cellIs" dxfId="187" priority="372" operator="equal">
      <formula>"BONDERMAN 2"</formula>
    </cfRule>
    <cfRule type="cellIs" dxfId="186" priority="373" operator="equal">
      <formula>"WPT"</formula>
    </cfRule>
    <cfRule type="cellIs" dxfId="185" priority="374" operator="equal">
      <formula>"RUFFORD"</formula>
    </cfRule>
    <cfRule type="cellIs" dxfId="184" priority="375" operator="equal">
      <formula>"WWF"</formula>
    </cfRule>
    <cfRule type="cellIs" dxfId="183" priority="376" operator="equal">
      <formula>"BONDERMAN 1"</formula>
    </cfRule>
    <cfRule type="cellIs" dxfId="182" priority="377" operator="equal">
      <formula>"BORNFREE"</formula>
    </cfRule>
  </conditionalFormatting>
  <conditionalFormatting sqref="G111">
    <cfRule type="cellIs" dxfId="181" priority="352" operator="equal">
      <formula>"USFWS EAGLE2"</formula>
    </cfRule>
    <cfRule type="cellIs" dxfId="180" priority="353" operator="equal">
      <formula>"USFWS EAGLE1"</formula>
    </cfRule>
    <cfRule type="cellIs" dxfId="179" priority="354" operator="equal">
      <formula>"RUFFORD 2"</formula>
    </cfRule>
    <cfRule type="cellIs" dxfId="178" priority="355" operator="equal">
      <formula>"PPI"</formula>
    </cfRule>
    <cfRule type="cellIs" dxfId="177" priority="356" operator="equal">
      <formula>"BONDERMAN 5"</formula>
    </cfRule>
    <cfRule type="cellIs" dxfId="176" priority="357" operator="equal">
      <formula>"BONDERMAN 4"</formula>
    </cfRule>
    <cfRule type="cellIs" dxfId="175" priority="358" operator="equal">
      <formula>"BONDERMAN 3"</formula>
    </cfRule>
    <cfRule type="cellIs" dxfId="174" priority="359" operator="equal">
      <formula>"BONDERMAN 2"</formula>
    </cfRule>
    <cfRule type="cellIs" dxfId="173" priority="360" operator="equal">
      <formula>"WPT"</formula>
    </cfRule>
    <cfRule type="cellIs" dxfId="172" priority="361" operator="equal">
      <formula>"RUFFORD"</formula>
    </cfRule>
    <cfRule type="cellIs" dxfId="171" priority="362" operator="equal">
      <formula>"WWF"</formula>
    </cfRule>
    <cfRule type="cellIs" dxfId="170" priority="363" operator="equal">
      <formula>"BONDERMAN 1"</formula>
    </cfRule>
    <cfRule type="cellIs" dxfId="169" priority="364" operator="equal">
      <formula>"BORNFREE"</formula>
    </cfRule>
  </conditionalFormatting>
  <conditionalFormatting sqref="G112">
    <cfRule type="cellIs" dxfId="168" priority="339" operator="equal">
      <formula>"USFWS EAGLE2"</formula>
    </cfRule>
    <cfRule type="cellIs" dxfId="167" priority="340" operator="equal">
      <formula>"USFWS EAGLE1"</formula>
    </cfRule>
    <cfRule type="cellIs" dxfId="166" priority="341" operator="equal">
      <formula>"RUFFORD 2"</formula>
    </cfRule>
    <cfRule type="cellIs" dxfId="165" priority="342" operator="equal">
      <formula>"PPI"</formula>
    </cfRule>
    <cfRule type="cellIs" dxfId="164" priority="343" operator="equal">
      <formula>"BONDERMAN 5"</formula>
    </cfRule>
    <cfRule type="cellIs" dxfId="163" priority="344" operator="equal">
      <formula>"BONDERMAN 4"</formula>
    </cfRule>
    <cfRule type="cellIs" dxfId="162" priority="345" operator="equal">
      <formula>"BONDERMAN 3"</formula>
    </cfRule>
    <cfRule type="cellIs" dxfId="161" priority="346" operator="equal">
      <formula>"BONDERMAN 2"</formula>
    </cfRule>
    <cfRule type="cellIs" dxfId="160" priority="347" operator="equal">
      <formula>"WPT"</formula>
    </cfRule>
    <cfRule type="cellIs" dxfId="159" priority="348" operator="equal">
      <formula>"RUFFORD"</formula>
    </cfRule>
    <cfRule type="cellIs" dxfId="158" priority="349" operator="equal">
      <formula>"WWF"</formula>
    </cfRule>
    <cfRule type="cellIs" dxfId="157" priority="350" operator="equal">
      <formula>"BONDERMAN 1"</formula>
    </cfRule>
    <cfRule type="cellIs" dxfId="156" priority="351" operator="equal">
      <formula>"BORNFREE"</formula>
    </cfRule>
  </conditionalFormatting>
  <conditionalFormatting sqref="G113">
    <cfRule type="cellIs" dxfId="155" priority="326" operator="equal">
      <formula>"USFWS EAGLE2"</formula>
    </cfRule>
    <cfRule type="cellIs" dxfId="154" priority="327" operator="equal">
      <formula>"USFWS EAGLE1"</formula>
    </cfRule>
    <cfRule type="cellIs" dxfId="153" priority="328" operator="equal">
      <formula>"RUFFORD 2"</formula>
    </cfRule>
    <cfRule type="cellIs" dxfId="152" priority="329" operator="equal">
      <formula>"PPI"</formula>
    </cfRule>
    <cfRule type="cellIs" dxfId="151" priority="330" operator="equal">
      <formula>"BONDERMAN 5"</formula>
    </cfRule>
    <cfRule type="cellIs" dxfId="150" priority="331" operator="equal">
      <formula>"BONDERMAN 4"</formula>
    </cfRule>
    <cfRule type="cellIs" dxfId="149" priority="332" operator="equal">
      <formula>"BONDERMAN 3"</formula>
    </cfRule>
    <cfRule type="cellIs" dxfId="148" priority="333" operator="equal">
      <formula>"BONDERMAN 2"</formula>
    </cfRule>
    <cfRule type="cellIs" dxfId="147" priority="334" operator="equal">
      <formula>"WPT"</formula>
    </cfRule>
    <cfRule type="cellIs" dxfId="146" priority="335" operator="equal">
      <formula>"RUFFORD"</formula>
    </cfRule>
    <cfRule type="cellIs" dxfId="145" priority="336" operator="equal">
      <formula>"WWF"</formula>
    </cfRule>
    <cfRule type="cellIs" dxfId="144" priority="337" operator="equal">
      <formula>"BONDERMAN 1"</formula>
    </cfRule>
    <cfRule type="cellIs" dxfId="143" priority="338" operator="equal">
      <formula>"BORNFREE"</formula>
    </cfRule>
  </conditionalFormatting>
  <conditionalFormatting sqref="G115">
    <cfRule type="cellIs" dxfId="142" priority="313" operator="equal">
      <formula>"USFWS EAGLE2"</formula>
    </cfRule>
    <cfRule type="cellIs" dxfId="141" priority="314" operator="equal">
      <formula>"USFWS EAGLE1"</formula>
    </cfRule>
    <cfRule type="cellIs" dxfId="140" priority="315" operator="equal">
      <formula>"RUFFORD 2"</formula>
    </cfRule>
    <cfRule type="cellIs" dxfId="139" priority="316" operator="equal">
      <formula>"PPI"</formula>
    </cfRule>
    <cfRule type="cellIs" dxfId="138" priority="317" operator="equal">
      <formula>"BONDERMAN 5"</formula>
    </cfRule>
    <cfRule type="cellIs" dxfId="137" priority="318" operator="equal">
      <formula>"BONDERMAN 4"</formula>
    </cfRule>
    <cfRule type="cellIs" dxfId="136" priority="319" operator="equal">
      <formula>"BONDERMAN 3"</formula>
    </cfRule>
    <cfRule type="cellIs" dxfId="135" priority="320" operator="equal">
      <formula>"BONDERMAN 2"</formula>
    </cfRule>
    <cfRule type="cellIs" dxfId="134" priority="321" operator="equal">
      <formula>"WPT"</formula>
    </cfRule>
    <cfRule type="cellIs" dxfId="133" priority="322" operator="equal">
      <formula>"RUFFORD"</formula>
    </cfRule>
    <cfRule type="cellIs" dxfId="132" priority="323" operator="equal">
      <formula>"WWF"</formula>
    </cfRule>
    <cfRule type="cellIs" dxfId="131" priority="324" operator="equal">
      <formula>"BONDERMAN 1"</formula>
    </cfRule>
    <cfRule type="cellIs" dxfId="130" priority="325" operator="equal">
      <formula>"BORNFREE"</formula>
    </cfRule>
  </conditionalFormatting>
  <conditionalFormatting sqref="G114">
    <cfRule type="cellIs" dxfId="129" priority="261" operator="equal">
      <formula>"USFWS EAGLE2"</formula>
    </cfRule>
    <cfRule type="cellIs" dxfId="128" priority="262" operator="equal">
      <formula>"USFWS EAGLE1"</formula>
    </cfRule>
    <cfRule type="cellIs" dxfId="127" priority="263" operator="equal">
      <formula>"RUFFORD 2"</formula>
    </cfRule>
    <cfRule type="cellIs" dxfId="126" priority="264" operator="equal">
      <formula>"PPI"</formula>
    </cfRule>
    <cfRule type="cellIs" dxfId="125" priority="265" operator="equal">
      <formula>"BONDERMAN 5"</formula>
    </cfRule>
    <cfRule type="cellIs" dxfId="124" priority="266" operator="equal">
      <formula>"BONDERMAN 4"</formula>
    </cfRule>
    <cfRule type="cellIs" dxfId="123" priority="267" operator="equal">
      <formula>"BONDERMAN 3"</formula>
    </cfRule>
    <cfRule type="cellIs" dxfId="122" priority="268" operator="equal">
      <formula>"BONDERMAN 2"</formula>
    </cfRule>
    <cfRule type="cellIs" dxfId="121" priority="269" operator="equal">
      <formula>"WPT"</formula>
    </cfRule>
    <cfRule type="cellIs" dxfId="120" priority="270" operator="equal">
      <formula>"RUFFORD"</formula>
    </cfRule>
    <cfRule type="cellIs" dxfId="119" priority="271" operator="equal">
      <formula>"WWF"</formula>
    </cfRule>
    <cfRule type="cellIs" dxfId="118" priority="272" operator="equal">
      <formula>"BONDERMAN 1"</formula>
    </cfRule>
    <cfRule type="cellIs" dxfId="117" priority="273" operator="equal">
      <formula>"BORNFREE"</formula>
    </cfRule>
  </conditionalFormatting>
  <conditionalFormatting sqref="G119:G120">
    <cfRule type="cellIs" dxfId="116" priority="248" operator="equal">
      <formula>"USFWS EAGLE2"</formula>
    </cfRule>
    <cfRule type="cellIs" dxfId="115" priority="249" operator="equal">
      <formula>"USFWS EAGLE1"</formula>
    </cfRule>
    <cfRule type="cellIs" dxfId="114" priority="250" operator="equal">
      <formula>"RUFFORD 2"</formula>
    </cfRule>
    <cfRule type="cellIs" dxfId="113" priority="251" operator="equal">
      <formula>"PPI"</formula>
    </cfRule>
    <cfRule type="cellIs" dxfId="112" priority="252" operator="equal">
      <formula>"BONDERMAN 5"</formula>
    </cfRule>
    <cfRule type="cellIs" dxfId="111" priority="253" operator="equal">
      <formula>"BONDERMAN 4"</formula>
    </cfRule>
    <cfRule type="cellIs" dxfId="110" priority="254" operator="equal">
      <formula>"BONDERMAN 3"</formula>
    </cfRule>
    <cfRule type="cellIs" dxfId="109" priority="255" operator="equal">
      <formula>"BONDERMAN 2"</formula>
    </cfRule>
    <cfRule type="cellIs" dxfId="108" priority="256" operator="equal">
      <formula>"WPT"</formula>
    </cfRule>
    <cfRule type="cellIs" dxfId="107" priority="257" operator="equal">
      <formula>"RUFFORD"</formula>
    </cfRule>
    <cfRule type="cellIs" dxfId="106" priority="258" operator="equal">
      <formula>"WWF"</formula>
    </cfRule>
    <cfRule type="cellIs" dxfId="105" priority="259" operator="equal">
      <formula>"BONDERMAN 1"</formula>
    </cfRule>
    <cfRule type="cellIs" dxfId="104" priority="260" operator="equal">
      <formula>"BORNFREE"</formula>
    </cfRule>
  </conditionalFormatting>
  <conditionalFormatting sqref="G121:G122">
    <cfRule type="cellIs" dxfId="103" priority="235" operator="equal">
      <formula>"USFWS EAGLE2"</formula>
    </cfRule>
    <cfRule type="cellIs" dxfId="102" priority="236" operator="equal">
      <formula>"USFWS EAGLE1"</formula>
    </cfRule>
    <cfRule type="cellIs" dxfId="101" priority="237" operator="equal">
      <formula>"RUFFORD 2"</formula>
    </cfRule>
    <cfRule type="cellIs" dxfId="100" priority="238" operator="equal">
      <formula>"PPI"</formula>
    </cfRule>
    <cfRule type="cellIs" dxfId="99" priority="239" operator="equal">
      <formula>"BONDERMAN 5"</formula>
    </cfRule>
    <cfRule type="cellIs" dxfId="98" priority="240" operator="equal">
      <formula>"BONDERMAN 4"</formula>
    </cfRule>
    <cfRule type="cellIs" dxfId="97" priority="241" operator="equal">
      <formula>"BONDERMAN 3"</formula>
    </cfRule>
    <cfRule type="cellIs" dxfId="96" priority="242" operator="equal">
      <formula>"BONDERMAN 2"</formula>
    </cfRule>
    <cfRule type="cellIs" dxfId="95" priority="243" operator="equal">
      <formula>"WPT"</formula>
    </cfRule>
    <cfRule type="cellIs" dxfId="94" priority="244" operator="equal">
      <formula>"RUFFORD"</formula>
    </cfRule>
    <cfRule type="cellIs" dxfId="93" priority="245" operator="equal">
      <formula>"WWF"</formula>
    </cfRule>
    <cfRule type="cellIs" dxfId="92" priority="246" operator="equal">
      <formula>"BONDERMAN 1"</formula>
    </cfRule>
    <cfRule type="cellIs" dxfId="91" priority="247" operator="equal">
      <formula>"BORNFREE"</formula>
    </cfRule>
  </conditionalFormatting>
  <conditionalFormatting sqref="G51">
    <cfRule type="cellIs" dxfId="90" priority="92" operator="equal">
      <formula>"USFWS EAGLE2"</formula>
    </cfRule>
    <cfRule type="cellIs" dxfId="89" priority="93" operator="equal">
      <formula>"USFWS EAGLE1"</formula>
    </cfRule>
    <cfRule type="cellIs" dxfId="88" priority="94" operator="equal">
      <formula>"RUFFORD 2"</formula>
    </cfRule>
    <cfRule type="cellIs" dxfId="87" priority="95" operator="equal">
      <formula>"PPI"</formula>
    </cfRule>
    <cfRule type="cellIs" dxfId="86" priority="96" operator="equal">
      <formula>"BONDERMAN 5"</formula>
    </cfRule>
    <cfRule type="cellIs" dxfId="85" priority="97" operator="equal">
      <formula>"BONDERMAN 4"</formula>
    </cfRule>
    <cfRule type="cellIs" dxfId="84" priority="98" operator="equal">
      <formula>"BONDERMAN 3"</formula>
    </cfRule>
    <cfRule type="cellIs" dxfId="83" priority="99" operator="equal">
      <formula>"BONDERMAN 2"</formula>
    </cfRule>
    <cfRule type="cellIs" dxfId="82" priority="100" operator="equal">
      <formula>"WPT"</formula>
    </cfRule>
    <cfRule type="cellIs" dxfId="81" priority="101" operator="equal">
      <formula>"RUFFORD"</formula>
    </cfRule>
    <cfRule type="cellIs" dxfId="80" priority="102" operator="equal">
      <formula>"WWF"</formula>
    </cfRule>
    <cfRule type="cellIs" dxfId="79" priority="103" operator="equal">
      <formula>"BONDERMAN 1"</formula>
    </cfRule>
    <cfRule type="cellIs" dxfId="78" priority="104" operator="equal">
      <formula>"BORNFREE"</formula>
    </cfRule>
  </conditionalFormatting>
  <conditionalFormatting sqref="G129">
    <cfRule type="cellIs" dxfId="77" priority="66" operator="equal">
      <formula>"USFWS EAGLE2"</formula>
    </cfRule>
    <cfRule type="cellIs" dxfId="76" priority="67" operator="equal">
      <formula>"USFWS EAGLE1"</formula>
    </cfRule>
    <cfRule type="cellIs" dxfId="75" priority="68" operator="equal">
      <formula>"RUFFORD 2"</formula>
    </cfRule>
    <cfRule type="cellIs" dxfId="74" priority="69" operator="equal">
      <formula>"PPI"</formula>
    </cfRule>
    <cfRule type="cellIs" dxfId="73" priority="70" operator="equal">
      <formula>"BONDERMAN 5"</formula>
    </cfRule>
    <cfRule type="cellIs" dxfId="72" priority="71" operator="equal">
      <formula>"BONDERMAN 4"</formula>
    </cfRule>
    <cfRule type="cellIs" dxfId="71" priority="72" operator="equal">
      <formula>"BONDERMAN 3"</formula>
    </cfRule>
    <cfRule type="cellIs" dxfId="70" priority="73" operator="equal">
      <formula>"BONDERMAN 2"</formula>
    </cfRule>
    <cfRule type="cellIs" dxfId="69" priority="74" operator="equal">
      <formula>"WPT"</formula>
    </cfRule>
    <cfRule type="cellIs" dxfId="68" priority="75" operator="equal">
      <formula>"RUFFORD"</formula>
    </cfRule>
    <cfRule type="cellIs" dxfId="67" priority="76" operator="equal">
      <formula>"WWF"</formula>
    </cfRule>
    <cfRule type="cellIs" dxfId="66" priority="77" operator="equal">
      <formula>"BONDERMAN 1"</formula>
    </cfRule>
    <cfRule type="cellIs" dxfId="65" priority="78" operator="equal">
      <formula>"BORNFREE"</formula>
    </cfRule>
  </conditionalFormatting>
  <conditionalFormatting sqref="G128">
    <cfRule type="cellIs" dxfId="64" priority="53" operator="equal">
      <formula>"USFWS EAGLE2"</formula>
    </cfRule>
    <cfRule type="cellIs" dxfId="63" priority="54" operator="equal">
      <formula>"USFWS EAGLE1"</formula>
    </cfRule>
    <cfRule type="cellIs" dxfId="62" priority="55" operator="equal">
      <formula>"RUFFORD 2"</formula>
    </cfRule>
    <cfRule type="cellIs" dxfId="61" priority="56" operator="equal">
      <formula>"PPI"</formula>
    </cfRule>
    <cfRule type="cellIs" dxfId="60" priority="57" operator="equal">
      <formula>"BONDERMAN 5"</formula>
    </cfRule>
    <cfRule type="cellIs" dxfId="59" priority="58" operator="equal">
      <formula>"BONDERMAN 4"</formula>
    </cfRule>
    <cfRule type="cellIs" dxfId="58" priority="59" operator="equal">
      <formula>"BONDERMAN 3"</formula>
    </cfRule>
    <cfRule type="cellIs" dxfId="57" priority="60" operator="equal">
      <formula>"BONDERMAN 2"</formula>
    </cfRule>
    <cfRule type="cellIs" dxfId="56" priority="61" operator="equal">
      <formula>"WPT"</formula>
    </cfRule>
    <cfRule type="cellIs" dxfId="55" priority="62" operator="equal">
      <formula>"RUFFORD"</formula>
    </cfRule>
    <cfRule type="cellIs" dxfId="54" priority="63" operator="equal">
      <formula>"WWF"</formula>
    </cfRule>
    <cfRule type="cellIs" dxfId="53" priority="64" operator="equal">
      <formula>"BONDERMAN 1"</formula>
    </cfRule>
    <cfRule type="cellIs" dxfId="52" priority="65" operator="equal">
      <formula>"BORNFREE"</formula>
    </cfRule>
  </conditionalFormatting>
  <conditionalFormatting sqref="G124">
    <cfRule type="cellIs" dxfId="51" priority="40" operator="equal">
      <formula>"USFWS EAGLE2"</formula>
    </cfRule>
    <cfRule type="cellIs" dxfId="50" priority="41" operator="equal">
      <formula>"USFWS EAGLE1"</formula>
    </cfRule>
    <cfRule type="cellIs" dxfId="49" priority="42" operator="equal">
      <formula>"RUFFORD 2"</formula>
    </cfRule>
    <cfRule type="cellIs" dxfId="48" priority="43" operator="equal">
      <formula>"PPI"</formula>
    </cfRule>
    <cfRule type="cellIs" dxfId="47" priority="44" operator="equal">
      <formula>"BONDERMAN 5"</formula>
    </cfRule>
    <cfRule type="cellIs" dxfId="46" priority="45" operator="equal">
      <formula>"BONDERMAN 4"</formula>
    </cfRule>
    <cfRule type="cellIs" dxfId="45" priority="46" operator="equal">
      <formula>"BONDERMAN 3"</formula>
    </cfRule>
    <cfRule type="cellIs" dxfId="44" priority="47" operator="equal">
      <formula>"BONDERMAN 2"</formula>
    </cfRule>
    <cfRule type="cellIs" dxfId="43" priority="48" operator="equal">
      <formula>"WPT"</formula>
    </cfRule>
    <cfRule type="cellIs" dxfId="42" priority="49" operator="equal">
      <formula>"RUFFORD"</formula>
    </cfRule>
    <cfRule type="cellIs" dxfId="41" priority="50" operator="equal">
      <formula>"WWF"</formula>
    </cfRule>
    <cfRule type="cellIs" dxfId="40" priority="51" operator="equal">
      <formula>"BONDERMAN 1"</formula>
    </cfRule>
    <cfRule type="cellIs" dxfId="39" priority="52" operator="equal">
      <formula>"BORNFREE"</formula>
    </cfRule>
  </conditionalFormatting>
  <conditionalFormatting sqref="G116">
    <cfRule type="cellIs" dxfId="38" priority="27" operator="equal">
      <formula>"USFWS EAGLE2"</formula>
    </cfRule>
    <cfRule type="cellIs" dxfId="37" priority="28" operator="equal">
      <formula>"USFWS EAGLE1"</formula>
    </cfRule>
    <cfRule type="cellIs" dxfId="36" priority="29" operator="equal">
      <formula>"RUFFORD 2"</formula>
    </cfRule>
    <cfRule type="cellIs" dxfId="35" priority="30" operator="equal">
      <formula>"PPI"</formula>
    </cfRule>
    <cfRule type="cellIs" dxfId="34" priority="31" operator="equal">
      <formula>"BONDERMAN 5"</formula>
    </cfRule>
    <cfRule type="cellIs" dxfId="33" priority="32" operator="equal">
      <formula>"BONDERMAN 4"</formula>
    </cfRule>
    <cfRule type="cellIs" dxfId="32" priority="33" operator="equal">
      <formula>"BONDERMAN 3"</formula>
    </cfRule>
    <cfRule type="cellIs" dxfId="31" priority="34" operator="equal">
      <formula>"BONDERMAN 2"</formula>
    </cfRule>
    <cfRule type="cellIs" dxfId="30" priority="35" operator="equal">
      <formula>"WPT"</formula>
    </cfRule>
    <cfRule type="cellIs" dxfId="29" priority="36" operator="equal">
      <formula>"RUFFORD"</formula>
    </cfRule>
    <cfRule type="cellIs" dxfId="28" priority="37" operator="equal">
      <formula>"WWF"</formula>
    </cfRule>
    <cfRule type="cellIs" dxfId="27" priority="38" operator="equal">
      <formula>"BONDERMAN 1"</formula>
    </cfRule>
    <cfRule type="cellIs" dxfId="26" priority="39" operator="equal">
      <formula>"BORNFREE"</formula>
    </cfRule>
  </conditionalFormatting>
  <conditionalFormatting sqref="G118">
    <cfRule type="cellIs" dxfId="25" priority="14" operator="equal">
      <formula>"USFWS EAGLE2"</formula>
    </cfRule>
    <cfRule type="cellIs" dxfId="24" priority="15" operator="equal">
      <formula>"USFWS EAGLE1"</formula>
    </cfRule>
    <cfRule type="cellIs" dxfId="23" priority="16" operator="equal">
      <formula>"RUFFORD 2"</formula>
    </cfRule>
    <cfRule type="cellIs" dxfId="22" priority="17" operator="equal">
      <formula>"PPI"</formula>
    </cfRule>
    <cfRule type="cellIs" dxfId="21" priority="18" operator="equal">
      <formula>"BONDERMAN 5"</formula>
    </cfRule>
    <cfRule type="cellIs" dxfId="20" priority="19" operator="equal">
      <formula>"BONDERMAN 4"</formula>
    </cfRule>
    <cfRule type="cellIs" dxfId="19" priority="20" operator="equal">
      <formula>"BONDERMAN 3"</formula>
    </cfRule>
    <cfRule type="cellIs" dxfId="18" priority="21" operator="equal">
      <formula>"BONDERMAN 2"</formula>
    </cfRule>
    <cfRule type="cellIs" dxfId="17" priority="22" operator="equal">
      <formula>"WPT"</formula>
    </cfRule>
    <cfRule type="cellIs" dxfId="16" priority="23" operator="equal">
      <formula>"RUFFORD"</formula>
    </cfRule>
    <cfRule type="cellIs" dxfId="15" priority="24" operator="equal">
      <formula>"WWF"</formula>
    </cfRule>
    <cfRule type="cellIs" dxfId="14" priority="25" operator="equal">
      <formula>"BONDERMAN 1"</formula>
    </cfRule>
    <cfRule type="cellIs" dxfId="13" priority="26" operator="equal">
      <formula>"BORNFREE"</formula>
    </cfRule>
  </conditionalFormatting>
  <conditionalFormatting sqref="G106">
    <cfRule type="cellIs" dxfId="12" priority="1" operator="equal">
      <formula>"USFWS EAGLE2"</formula>
    </cfRule>
    <cfRule type="cellIs" dxfId="11" priority="2" operator="equal">
      <formula>"USFWS EAGLE1"</formula>
    </cfRule>
    <cfRule type="cellIs" dxfId="10" priority="3" operator="equal">
      <formula>"RUFFORD 2"</formula>
    </cfRule>
    <cfRule type="cellIs" dxfId="9" priority="4" operator="equal">
      <formula>"PPI"</formula>
    </cfRule>
    <cfRule type="cellIs" dxfId="8" priority="5" operator="equal">
      <formula>"BONDERMAN 5"</formula>
    </cfRule>
    <cfRule type="cellIs" dxfId="7" priority="6" operator="equal">
      <formula>"BONDERMAN 4"</formula>
    </cfRule>
    <cfRule type="cellIs" dxfId="6" priority="7" operator="equal">
      <formula>"BONDERMAN 3"</formula>
    </cfRule>
    <cfRule type="cellIs" dxfId="5" priority="8" operator="equal">
      <formula>"BONDERMAN 2"</formula>
    </cfRule>
    <cfRule type="cellIs" dxfId="4" priority="9" operator="equal">
      <formula>"WPT"</formula>
    </cfRule>
    <cfRule type="cellIs" dxfId="3" priority="10" operator="equal">
      <formula>"RUFFORD"</formula>
    </cfRule>
    <cfRule type="cellIs" dxfId="2" priority="11" operator="equal">
      <formula>"WWF"</formula>
    </cfRule>
    <cfRule type="cellIs" dxfId="1" priority="12" operator="equal">
      <formula>"BONDERMAN 1"</formula>
    </cfRule>
    <cfRule type="cellIs" dxfId="0" priority="13" operator="equal">
      <formula>"BORNFREE"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pane ySplit="1" topLeftCell="A2" activePane="bottomLeft" state="frozen"/>
      <selection pane="bottomLeft" activeCell="H27" sqref="H27"/>
    </sheetView>
  </sheetViews>
  <sheetFormatPr baseColWidth="10" defaultColWidth="10.28515625" defaultRowHeight="12.75" x14ac:dyDescent="0.2"/>
  <cols>
    <col min="1" max="1" width="17.7109375" style="8" customWidth="1"/>
    <col min="2" max="2" width="18.140625" style="8" customWidth="1"/>
    <col min="3" max="3" width="14.85546875" style="8" customWidth="1"/>
    <col min="4" max="5" width="15.28515625" style="8" customWidth="1"/>
    <col min="6" max="6" width="14.140625" style="8" customWidth="1"/>
    <col min="7" max="7" width="13" style="8" customWidth="1"/>
    <col min="8" max="8" width="19" style="8" customWidth="1"/>
    <col min="9" max="9" width="17.85546875" style="8" customWidth="1"/>
    <col min="10" max="10" width="18" style="8" customWidth="1"/>
    <col min="11" max="16384" width="10.28515625" style="8"/>
  </cols>
  <sheetData>
    <row r="1" spans="1:10" ht="25.5" x14ac:dyDescent="0.2">
      <c r="A1" s="6" t="s">
        <v>28</v>
      </c>
      <c r="B1" s="6" t="s">
        <v>23</v>
      </c>
      <c r="C1" s="7" t="s">
        <v>284</v>
      </c>
      <c r="D1" s="7" t="s">
        <v>29</v>
      </c>
      <c r="E1" s="7" t="s">
        <v>30</v>
      </c>
      <c r="F1" s="49" t="s">
        <v>50</v>
      </c>
      <c r="G1" s="77" t="s">
        <v>293</v>
      </c>
      <c r="H1" s="77" t="s">
        <v>292</v>
      </c>
      <c r="I1" s="6">
        <v>42947</v>
      </c>
      <c r="J1" s="7" t="s">
        <v>24</v>
      </c>
    </row>
    <row r="2" spans="1:10" x14ac:dyDescent="0.2">
      <c r="A2" s="9" t="s">
        <v>42</v>
      </c>
      <c r="B2" s="10" t="s">
        <v>43</v>
      </c>
      <c r="C2" s="113">
        <f>180000+2087136</f>
        <v>2267136</v>
      </c>
      <c r="D2" s="118">
        <v>90000</v>
      </c>
      <c r="E2" s="119">
        <v>0</v>
      </c>
      <c r="F2" s="12"/>
      <c r="G2" s="11"/>
      <c r="H2" s="12"/>
      <c r="I2" s="11" t="s">
        <v>10</v>
      </c>
      <c r="J2" s="12">
        <f>C2+D2-E2+H2</f>
        <v>2357136</v>
      </c>
    </row>
    <row r="3" spans="1:10" x14ac:dyDescent="0.2">
      <c r="A3" s="9" t="s">
        <v>12</v>
      </c>
      <c r="B3" s="10" t="s">
        <v>9</v>
      </c>
      <c r="C3" s="113"/>
      <c r="D3" s="118">
        <v>769660</v>
      </c>
      <c r="E3" s="118">
        <f>+GETPIVOTDATA("spent",Individuel!$A$3,"nom","Michel")</f>
        <v>769660</v>
      </c>
      <c r="F3" s="12"/>
      <c r="G3" s="11"/>
      <c r="H3" s="12"/>
      <c r="I3" s="11"/>
      <c r="J3" s="12">
        <f t="shared" ref="J3:J10" si="0">C3+D3-E3+H3</f>
        <v>0</v>
      </c>
    </row>
    <row r="4" spans="1:10" x14ac:dyDescent="0.2">
      <c r="A4" s="9" t="s">
        <v>41</v>
      </c>
      <c r="B4" s="10" t="s">
        <v>43</v>
      </c>
      <c r="C4" s="113">
        <v>180000</v>
      </c>
      <c r="D4" s="118">
        <f>1584100</f>
        <v>1584100</v>
      </c>
      <c r="E4" s="118">
        <f>+GETPIVOTDATA("spent",Individuel!$A$3,"nom","Cécile")</f>
        <v>1584100</v>
      </c>
      <c r="F4" s="12"/>
      <c r="G4" s="11"/>
      <c r="H4" s="12">
        <v>90000</v>
      </c>
      <c r="I4" s="11"/>
      <c r="J4" s="12">
        <f>C4+D4-E4-H4</f>
        <v>90000</v>
      </c>
    </row>
    <row r="5" spans="1:10" x14ac:dyDescent="0.2">
      <c r="A5" s="9" t="s">
        <v>170</v>
      </c>
      <c r="B5" s="10" t="s">
        <v>282</v>
      </c>
      <c r="C5" s="113"/>
      <c r="D5" s="120">
        <v>68200</v>
      </c>
      <c r="E5" s="120">
        <v>68200</v>
      </c>
      <c r="F5" s="12"/>
      <c r="G5" s="11"/>
      <c r="H5" s="12"/>
      <c r="I5" s="11"/>
      <c r="J5" s="12"/>
    </row>
    <row r="6" spans="1:10" x14ac:dyDescent="0.2">
      <c r="A6" s="9" t="s">
        <v>65</v>
      </c>
      <c r="B6" s="10" t="s">
        <v>282</v>
      </c>
      <c r="C6" s="113"/>
      <c r="D6" s="120">
        <v>117290</v>
      </c>
      <c r="E6" s="120">
        <v>117290</v>
      </c>
      <c r="F6" s="12"/>
      <c r="G6" s="11"/>
      <c r="H6" s="12"/>
      <c r="I6" s="11"/>
      <c r="J6" s="12"/>
    </row>
    <row r="7" spans="1:10" x14ac:dyDescent="0.2">
      <c r="A7" s="9" t="s">
        <v>93</v>
      </c>
      <c r="B7" s="10" t="s">
        <v>282</v>
      </c>
      <c r="C7" s="113"/>
      <c r="D7" s="120">
        <v>46390</v>
      </c>
      <c r="E7" s="120">
        <f>+GETPIVOTDATA("spent",Individuel!$A$3,"nom","E6")</f>
        <v>46390</v>
      </c>
      <c r="F7" s="12"/>
      <c r="G7" s="11"/>
      <c r="H7" s="12"/>
      <c r="I7" s="11"/>
      <c r="J7" s="12">
        <f t="shared" si="0"/>
        <v>0</v>
      </c>
    </row>
    <row r="8" spans="1:10" x14ac:dyDescent="0.2">
      <c r="A8" s="9" t="s">
        <v>98</v>
      </c>
      <c r="B8" s="10" t="s">
        <v>283</v>
      </c>
      <c r="C8" s="113"/>
      <c r="D8" s="120">
        <v>167655</v>
      </c>
      <c r="E8" s="120">
        <f>+GETPIVOTDATA("spent",Individuel!$A$3,"nom","Bassirou")</f>
        <v>167655</v>
      </c>
      <c r="F8" s="12"/>
      <c r="G8" s="11"/>
      <c r="H8" s="12"/>
      <c r="I8" s="11"/>
      <c r="J8" s="12">
        <f t="shared" si="0"/>
        <v>0</v>
      </c>
    </row>
    <row r="9" spans="1:10" x14ac:dyDescent="0.2">
      <c r="A9" s="9" t="s">
        <v>103</v>
      </c>
      <c r="B9" s="10" t="s">
        <v>283</v>
      </c>
      <c r="C9" s="113"/>
      <c r="D9" s="120">
        <v>21100</v>
      </c>
      <c r="E9" s="120">
        <f>+GETPIVOTDATA("spent",Individuel!$A$3,"nom","Papa Maktar")</f>
        <v>21100</v>
      </c>
      <c r="F9" s="12"/>
      <c r="G9" s="11"/>
      <c r="H9" s="12"/>
      <c r="I9" s="11"/>
      <c r="J9" s="12">
        <f t="shared" si="0"/>
        <v>0</v>
      </c>
    </row>
    <row r="10" spans="1:10" x14ac:dyDescent="0.2">
      <c r="A10" s="9" t="s">
        <v>120</v>
      </c>
      <c r="B10" s="10" t="s">
        <v>119</v>
      </c>
      <c r="C10" s="113"/>
      <c r="D10" s="120">
        <v>40000</v>
      </c>
      <c r="E10" s="120">
        <f>+GETPIVOTDATA("spent",Individuel!$A$3,"nom","Aimé")</f>
        <v>40000</v>
      </c>
      <c r="F10" s="12"/>
      <c r="G10" s="11"/>
      <c r="H10" s="12"/>
      <c r="I10" s="11"/>
      <c r="J10" s="12">
        <f t="shared" si="0"/>
        <v>0</v>
      </c>
    </row>
    <row r="11" spans="1:10" ht="15" x14ac:dyDescent="0.25">
      <c r="A11" s="78" t="s">
        <v>61</v>
      </c>
      <c r="B11" s="10"/>
      <c r="C11" s="121">
        <v>788230</v>
      </c>
      <c r="D11" s="116"/>
      <c r="E11" s="116"/>
      <c r="F11" s="12"/>
      <c r="G11" s="11"/>
      <c r="H11" s="12">
        <v>-788230</v>
      </c>
      <c r="I11" s="11"/>
      <c r="J11" s="12">
        <f>C11+D11-E11+H11</f>
        <v>0</v>
      </c>
    </row>
    <row r="12" spans="1:10" x14ac:dyDescent="0.2">
      <c r="A12" s="13" t="s">
        <v>46</v>
      </c>
      <c r="B12" s="14"/>
      <c r="C12" s="114">
        <f>+C2+C4+C11</f>
        <v>3235366</v>
      </c>
      <c r="D12" s="117">
        <f>SUM(D2:D11)</f>
        <v>2904395</v>
      </c>
      <c r="E12" s="117">
        <f>SUM(E2:E11)</f>
        <v>2814395</v>
      </c>
      <c r="F12" s="15"/>
      <c r="G12" s="15"/>
      <c r="H12" s="15"/>
      <c r="I12" s="15">
        <f>SUM(I2:I4)</f>
        <v>0</v>
      </c>
      <c r="J12" s="16">
        <f>SUM(J2:J11)</f>
        <v>2447136</v>
      </c>
    </row>
    <row r="13" spans="1:10" x14ac:dyDescent="0.2">
      <c r="A13" s="35" t="s">
        <v>38</v>
      </c>
      <c r="B13" s="36"/>
      <c r="C13" s="46"/>
      <c r="D13" s="37"/>
      <c r="E13" s="38"/>
      <c r="F13" s="38"/>
      <c r="G13" s="37"/>
      <c r="H13" s="37">
        <v>0</v>
      </c>
      <c r="I13" s="39"/>
      <c r="J13" s="20">
        <f>+C13+D13-E13+F13-G13</f>
        <v>0</v>
      </c>
    </row>
    <row r="14" spans="1:10" x14ac:dyDescent="0.2">
      <c r="A14" s="40" t="s">
        <v>39</v>
      </c>
      <c r="B14" s="17"/>
      <c r="C14" s="21"/>
      <c r="D14" s="19"/>
      <c r="E14" s="19"/>
      <c r="F14" s="19"/>
      <c r="G14" s="19"/>
      <c r="H14" s="19"/>
      <c r="I14" s="41"/>
      <c r="J14" s="20">
        <f>+C14+D14-E14+F14-G14</f>
        <v>0</v>
      </c>
    </row>
    <row r="15" spans="1:10" x14ac:dyDescent="0.2">
      <c r="A15" s="40" t="s">
        <v>40</v>
      </c>
      <c r="B15" s="18">
        <v>0</v>
      </c>
      <c r="C15" s="52">
        <v>10473911</v>
      </c>
      <c r="D15" s="18">
        <v>0</v>
      </c>
      <c r="E15" s="52">
        <f>+GETPIVOTDATA("spent",Individuel!$A$3,"nom","SGBS")</f>
        <v>2618402</v>
      </c>
      <c r="F15" s="53">
        <v>2600000</v>
      </c>
      <c r="G15" s="18"/>
      <c r="H15" s="18"/>
      <c r="I15" s="41">
        <v>0</v>
      </c>
      <c r="J15" s="54">
        <f>+C15+D15-E15-F15-G15+H15</f>
        <v>5255509</v>
      </c>
    </row>
    <row r="16" spans="1:10" x14ac:dyDescent="0.2">
      <c r="A16" s="40"/>
      <c r="B16" s="18">
        <v>0</v>
      </c>
      <c r="C16" s="18">
        <v>0</v>
      </c>
      <c r="D16" s="18">
        <v>0</v>
      </c>
      <c r="E16" s="18"/>
      <c r="F16" s="22">
        <v>0</v>
      </c>
      <c r="G16" s="18"/>
      <c r="H16" s="18">
        <v>0</v>
      </c>
      <c r="I16" s="41">
        <v>0</v>
      </c>
      <c r="J16" s="20">
        <f>+C16+D16-E16+F16</f>
        <v>0</v>
      </c>
    </row>
    <row r="17" spans="1:10" x14ac:dyDescent="0.2">
      <c r="A17" s="42"/>
      <c r="B17" s="43">
        <v>0</v>
      </c>
      <c r="C17" s="43"/>
      <c r="D17" s="43">
        <f>SUM(D13:D16)</f>
        <v>0</v>
      </c>
      <c r="E17" s="43"/>
      <c r="F17" s="44"/>
      <c r="G17" s="43"/>
      <c r="H17" s="43"/>
      <c r="I17" s="45">
        <v>0</v>
      </c>
      <c r="J17" s="20">
        <f>+C17+D17-E17+F17</f>
        <v>0</v>
      </c>
    </row>
    <row r="18" spans="1:10" ht="13.5" thickBot="1" x14ac:dyDescent="0.25">
      <c r="A18" s="23" t="s">
        <v>25</v>
      </c>
      <c r="B18" s="23"/>
      <c r="C18" s="24">
        <f t="shared" ref="C18:I18" si="1">SUM(C13:C17)</f>
        <v>10473911</v>
      </c>
      <c r="D18" s="24">
        <f>SUM(D13:D17)</f>
        <v>0</v>
      </c>
      <c r="E18" s="24">
        <f>SUM(E13:E17)</f>
        <v>2618402</v>
      </c>
      <c r="F18" s="24">
        <f t="shared" si="1"/>
        <v>2600000</v>
      </c>
      <c r="G18" s="24">
        <f t="shared" si="1"/>
        <v>0</v>
      </c>
      <c r="H18" s="24">
        <f>SUM(H13:H17)</f>
        <v>0</v>
      </c>
      <c r="I18" s="24">
        <f t="shared" si="1"/>
        <v>0</v>
      </c>
      <c r="J18" s="33">
        <f>SUM(J13:J17)</f>
        <v>5255509</v>
      </c>
    </row>
    <row r="19" spans="1:10" ht="13.5" thickBot="1" x14ac:dyDescent="0.25">
      <c r="A19" s="25" t="s">
        <v>47</v>
      </c>
      <c r="B19" s="26"/>
      <c r="C19" s="27">
        <f>+C12+C15</f>
        <v>13709277</v>
      </c>
      <c r="D19" s="27">
        <f>+D12+D18</f>
        <v>2904395</v>
      </c>
      <c r="E19" s="27">
        <f>+E12+E18</f>
        <v>5432797</v>
      </c>
      <c r="F19" s="27">
        <f t="shared" ref="F19:I19" si="2">+F12+F18</f>
        <v>2600000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34">
        <f>+J12+J18</f>
        <v>7702645</v>
      </c>
    </row>
    <row r="21" spans="1:10" x14ac:dyDescent="0.2">
      <c r="A21" s="5" t="s">
        <v>45</v>
      </c>
      <c r="B21" s="5"/>
      <c r="C21" s="5">
        <v>2404307</v>
      </c>
      <c r="D21" s="55">
        <f>2600000+788230</f>
        <v>3388230</v>
      </c>
      <c r="E21" s="5">
        <f>2814395+90000+90000</f>
        <v>2994395</v>
      </c>
      <c r="F21" s="5"/>
      <c r="G21" s="55">
        <v>0</v>
      </c>
      <c r="H21" s="5"/>
      <c r="I21" s="55">
        <f>+C21+D21-E21-F21-G21</f>
        <v>2798142</v>
      </c>
      <c r="J21" s="51"/>
    </row>
    <row r="22" spans="1:10" x14ac:dyDescent="0.2">
      <c r="A22" s="28"/>
      <c r="B22" s="28"/>
      <c r="C22" s="28"/>
      <c r="D22" s="28"/>
      <c r="E22" s="28"/>
      <c r="F22" s="28"/>
      <c r="G22" s="28"/>
      <c r="H22" s="28"/>
      <c r="I22" s="28"/>
    </row>
    <row r="23" spans="1:10" x14ac:dyDescent="0.2">
      <c r="A23" s="29" t="s">
        <v>285</v>
      </c>
      <c r="B23" s="30"/>
      <c r="C23" s="28"/>
      <c r="D23" s="29" t="s">
        <v>37</v>
      </c>
      <c r="E23" s="30"/>
      <c r="F23" s="28"/>
      <c r="G23" s="29" t="s">
        <v>286</v>
      </c>
      <c r="H23" s="30"/>
      <c r="I23" s="28"/>
      <c r="J23" s="51"/>
    </row>
    <row r="24" spans="1:10" x14ac:dyDescent="0.2">
      <c r="A24" s="31" t="s">
        <v>31</v>
      </c>
      <c r="B24" s="32">
        <f>+C21</f>
        <v>2404307</v>
      </c>
      <c r="C24" s="28"/>
      <c r="D24" s="31" t="s">
        <v>34</v>
      </c>
      <c r="E24" s="32">
        <f>+D18</f>
        <v>0</v>
      </c>
      <c r="F24" s="28"/>
      <c r="G24" s="31" t="s">
        <v>31</v>
      </c>
      <c r="H24" s="32">
        <f>+I21</f>
        <v>2798142</v>
      </c>
      <c r="I24" s="47"/>
    </row>
    <row r="25" spans="1:10" x14ac:dyDescent="0.2">
      <c r="A25" s="31" t="s">
        <v>32</v>
      </c>
      <c r="B25" s="115">
        <f>+C18</f>
        <v>10473911</v>
      </c>
      <c r="C25" s="58"/>
      <c r="D25" s="56" t="s">
        <v>33</v>
      </c>
      <c r="E25" s="57">
        <f>+E19</f>
        <v>5432797</v>
      </c>
      <c r="F25" s="58" t="s">
        <v>297</v>
      </c>
      <c r="G25" s="56" t="s">
        <v>32</v>
      </c>
      <c r="H25" s="57">
        <f>+J18</f>
        <v>5255509</v>
      </c>
      <c r="I25" s="47"/>
    </row>
    <row r="26" spans="1:10" x14ac:dyDescent="0.2">
      <c r="A26" s="31" t="s">
        <v>60</v>
      </c>
      <c r="B26" s="57">
        <v>3235366</v>
      </c>
      <c r="C26" s="58"/>
      <c r="D26" s="56"/>
      <c r="E26" s="57"/>
      <c r="F26" s="58"/>
      <c r="G26" s="31" t="s">
        <v>60</v>
      </c>
      <c r="H26" s="57">
        <f>+J12</f>
        <v>2447136</v>
      </c>
      <c r="I26" s="47"/>
    </row>
    <row r="27" spans="1:10" x14ac:dyDescent="0.2">
      <c r="A27" s="79" t="s">
        <v>26</v>
      </c>
      <c r="B27" s="80">
        <f>SUM(B24:B26)</f>
        <v>16113584</v>
      </c>
      <c r="C27" s="58"/>
      <c r="D27" s="59"/>
      <c r="E27" s="60">
        <f>+E24-E25</f>
        <v>-5432797</v>
      </c>
      <c r="F27" s="58"/>
      <c r="G27" s="59" t="s">
        <v>26</v>
      </c>
      <c r="H27" s="60">
        <f>SUM(H24:H26)</f>
        <v>10500787</v>
      </c>
      <c r="I27" s="47"/>
      <c r="J27" s="8" t="s">
        <v>10</v>
      </c>
    </row>
    <row r="28" spans="1:10" x14ac:dyDescent="0.2">
      <c r="A28" s="81"/>
      <c r="B28" s="81"/>
      <c r="C28" s="58"/>
      <c r="D28" s="81"/>
      <c r="E28" s="81"/>
      <c r="F28" s="58"/>
      <c r="G28" s="81"/>
      <c r="H28" s="81"/>
      <c r="I28" s="47"/>
    </row>
    <row r="29" spans="1:10" x14ac:dyDescent="0.2">
      <c r="A29" s="28"/>
      <c r="B29" s="28"/>
      <c r="C29" s="28"/>
      <c r="D29" s="28"/>
      <c r="E29" s="28"/>
      <c r="F29" s="28"/>
      <c r="G29" s="28"/>
      <c r="H29" s="28"/>
      <c r="I29" s="28"/>
    </row>
    <row r="30" spans="1:10" x14ac:dyDescent="0.2">
      <c r="A30" s="28" t="s">
        <v>35</v>
      </c>
      <c r="B30" s="58">
        <f>+B27+E27</f>
        <v>10680787</v>
      </c>
      <c r="C30" s="58"/>
      <c r="D30" s="28"/>
      <c r="E30" s="50"/>
      <c r="F30" s="50"/>
      <c r="G30" s="28"/>
      <c r="H30" s="28"/>
      <c r="I30" s="28"/>
    </row>
    <row r="31" spans="1:10" x14ac:dyDescent="0.2">
      <c r="A31" s="28" t="s">
        <v>36</v>
      </c>
      <c r="B31" s="58">
        <f>+H27</f>
        <v>10500787</v>
      </c>
      <c r="C31" s="58"/>
      <c r="D31" s="28"/>
      <c r="E31" s="28"/>
      <c r="F31" s="28"/>
      <c r="G31" s="28"/>
      <c r="H31" s="28"/>
      <c r="I31" s="28"/>
    </row>
    <row r="32" spans="1:10" x14ac:dyDescent="0.2">
      <c r="A32" s="28" t="s">
        <v>27</v>
      </c>
      <c r="B32" s="122">
        <f>+B30-B31</f>
        <v>180000</v>
      </c>
      <c r="C32" s="58">
        <v>0</v>
      </c>
      <c r="D32" s="28" t="s">
        <v>300</v>
      </c>
      <c r="E32" s="28" t="s">
        <v>303</v>
      </c>
      <c r="F32" s="28"/>
      <c r="G32" s="28"/>
      <c r="H32" s="28"/>
      <c r="I32" s="28"/>
    </row>
    <row r="33" spans="1:10" x14ac:dyDescent="0.2">
      <c r="A33" s="28"/>
      <c r="B33" s="28"/>
      <c r="C33" s="28">
        <v>180000</v>
      </c>
      <c r="D33" s="28" t="s">
        <v>301</v>
      </c>
      <c r="E33" s="28"/>
      <c r="F33" s="28" t="s">
        <v>10</v>
      </c>
      <c r="G33" s="28"/>
      <c r="H33" s="28"/>
      <c r="I33" s="28"/>
    </row>
    <row r="34" spans="1:10" x14ac:dyDescent="0.2">
      <c r="A34" s="28"/>
      <c r="B34" s="28"/>
      <c r="C34" s="28">
        <f>+C32+C33</f>
        <v>180000</v>
      </c>
      <c r="D34" s="28" t="s">
        <v>302</v>
      </c>
      <c r="E34" s="28"/>
      <c r="F34" s="28"/>
      <c r="G34" s="28"/>
      <c r="H34" s="28"/>
      <c r="I34" s="28"/>
    </row>
    <row r="35" spans="1:10" ht="15" x14ac:dyDescent="0.25">
      <c r="A35" s="101"/>
      <c r="B35" s="101"/>
      <c r="C35" s="101"/>
      <c r="D35" s="101"/>
      <c r="E35" s="101"/>
      <c r="F35" s="101"/>
      <c r="G35" s="101"/>
      <c r="H35" s="50"/>
      <c r="I35" s="28"/>
    </row>
    <row r="36" spans="1:10" x14ac:dyDescent="0.2">
      <c r="A36" s="50"/>
      <c r="B36" s="50"/>
      <c r="C36" s="50"/>
      <c r="D36" s="50"/>
      <c r="E36" s="50"/>
      <c r="F36" s="50"/>
      <c r="G36" s="50"/>
      <c r="H36" s="50"/>
      <c r="I36" s="28"/>
    </row>
    <row r="37" spans="1:10" ht="15" x14ac:dyDescent="0.25">
      <c r="A37" s="123" t="s">
        <v>291</v>
      </c>
      <c r="B37" s="123"/>
      <c r="C37" s="123"/>
      <c r="D37" s="123"/>
      <c r="E37" s="86"/>
      <c r="F37" s="84"/>
      <c r="G37" s="87"/>
      <c r="H37" s="88"/>
      <c r="I37" s="89"/>
      <c r="J37" s="90"/>
    </row>
    <row r="38" spans="1:10" ht="15" x14ac:dyDescent="0.25">
      <c r="A38" s="83"/>
      <c r="B38" s="84"/>
      <c r="C38" s="85"/>
      <c r="D38" s="85"/>
      <c r="E38" s="86"/>
      <c r="F38" s="84"/>
      <c r="G38" s="87"/>
      <c r="H38" s="88"/>
      <c r="I38" s="89"/>
      <c r="J38" s="90"/>
    </row>
    <row r="39" spans="1:10" x14ac:dyDescent="0.2">
      <c r="A39" s="91"/>
      <c r="B39" s="91" t="s">
        <v>298</v>
      </c>
      <c r="C39" s="91"/>
      <c r="D39" s="91"/>
      <c r="E39" s="91"/>
      <c r="F39" s="91"/>
      <c r="G39" s="91"/>
      <c r="H39" s="91"/>
      <c r="I39" s="91"/>
      <c r="J39" s="90"/>
    </row>
    <row r="40" spans="1:10" ht="15" x14ac:dyDescent="0.25">
      <c r="A40" s="83"/>
      <c r="B40" s="91" t="s">
        <v>299</v>
      </c>
      <c r="C40" s="91"/>
      <c r="D40" s="85"/>
      <c r="E40" s="86"/>
      <c r="F40" s="84"/>
      <c r="G40" s="87"/>
      <c r="H40" s="88"/>
      <c r="I40" s="89"/>
      <c r="J40" s="90"/>
    </row>
    <row r="41" spans="1:10" ht="15" x14ac:dyDescent="0.25">
      <c r="A41" s="83"/>
      <c r="B41" s="84"/>
      <c r="C41" s="85"/>
      <c r="D41" s="85"/>
      <c r="E41" s="86"/>
      <c r="F41" s="84"/>
      <c r="G41" s="87"/>
      <c r="H41" s="88"/>
      <c r="I41" s="89"/>
      <c r="J41" s="90"/>
    </row>
    <row r="42" spans="1:10" x14ac:dyDescent="0.2">
      <c r="E42" s="92"/>
    </row>
    <row r="43" spans="1:10" ht="15" x14ac:dyDescent="0.25">
      <c r="A43" s="93"/>
      <c r="B43" s="84"/>
      <c r="C43" s="94"/>
      <c r="D43" s="84"/>
      <c r="E43" s="95"/>
      <c r="F43" s="84"/>
      <c r="G43" s="96"/>
      <c r="H43" s="97"/>
      <c r="I43" s="98"/>
      <c r="J43" s="90"/>
    </row>
    <row r="44" spans="1:10" ht="15" x14ac:dyDescent="0.25">
      <c r="A44" s="93"/>
      <c r="B44" s="84"/>
      <c r="C44" s="94"/>
      <c r="D44" s="84"/>
      <c r="E44" s="95"/>
      <c r="F44" s="99"/>
      <c r="G44" s="100"/>
      <c r="H44" s="97"/>
      <c r="I44" s="98"/>
      <c r="J44" s="90"/>
    </row>
    <row r="45" spans="1:10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</row>
  </sheetData>
  <mergeCells count="1">
    <mergeCell ref="A37:D37"/>
  </mergeCells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BILANJUILLET17</vt:lpstr>
      <vt:lpstr>Individuel</vt:lpstr>
      <vt:lpstr>DATAJUILLET17</vt:lpstr>
      <vt:lpstr>RECAPJUILLET17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2017-09-06T14:42:36Z</cp:lastPrinted>
  <dcterms:created xsi:type="dcterms:W3CDTF">2016-04-25T11:19:09Z</dcterms:created>
  <dcterms:modified xsi:type="dcterms:W3CDTF">2017-09-14T11:03:43Z</dcterms:modified>
</cp:coreProperties>
</file>