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sus\Desktop\SALF ARCHIVE FINANCE 2017\"/>
    </mc:Choice>
  </mc:AlternateContent>
  <bookViews>
    <workbookView xWindow="0" yWindow="0" windowWidth="20490" windowHeight="7155"/>
  </bookViews>
  <sheets>
    <sheet name="BILANNOV17" sheetId="3" r:id="rId1"/>
    <sheet name="IndividuelNOV17" sheetId="5" r:id="rId2"/>
    <sheet name="DATANOV17" sheetId="1" r:id="rId3"/>
    <sheet name="RECAPNOV17" sheetId="4" r:id="rId4"/>
  </sheets>
  <definedNames>
    <definedName name="_xlnm._FilterDatabase" localSheetId="2" hidden="1">DATANOV17!$A$1:$I$195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" l="1"/>
  <c r="F16" i="4" l="1"/>
  <c r="I22" i="4" l="1"/>
  <c r="B28" i="4"/>
  <c r="J2" i="4" l="1"/>
  <c r="D13" i="4"/>
  <c r="C13" i="4" l="1"/>
  <c r="C20" i="4" s="1"/>
  <c r="E4" i="4"/>
  <c r="E16" i="4"/>
  <c r="E19" i="4" l="1"/>
  <c r="C19" i="4" l="1"/>
  <c r="J4" i="4" l="1"/>
  <c r="E6" i="4"/>
  <c r="E13" i="4" l="1"/>
  <c r="E20" i="4" s="1"/>
  <c r="E26" i="4" s="1"/>
  <c r="J6" i="4"/>
  <c r="J7" i="4"/>
  <c r="H19" i="4" l="1"/>
  <c r="H20" i="4" s="1"/>
  <c r="H25" i="4" l="1"/>
  <c r="D19" i="4" l="1"/>
  <c r="E25" i="4" s="1"/>
  <c r="D20" i="4" l="1"/>
  <c r="J13" i="4" l="1"/>
  <c r="H27" i="4" s="1"/>
  <c r="E28" i="4" l="1"/>
  <c r="B31" i="4" s="1"/>
  <c r="J15" i="4"/>
  <c r="J14" i="4" l="1"/>
  <c r="F19" i="4" l="1"/>
  <c r="F20" i="4" s="1"/>
  <c r="I13" i="4" l="1"/>
  <c r="I19" i="4"/>
  <c r="G20" i="4"/>
  <c r="J17" i="4"/>
  <c r="J18" i="4"/>
  <c r="J19" i="4" s="1"/>
  <c r="H26" i="4" s="1"/>
  <c r="I20" i="4" l="1"/>
  <c r="H28" i="4" l="1"/>
  <c r="B32" i="4" s="1"/>
  <c r="B33" i="4" s="1"/>
  <c r="J20" i="4"/>
</calcChain>
</file>

<file path=xl/sharedStrings.xml><?xml version="1.0" encoding="utf-8"?>
<sst xmlns="http://schemas.openxmlformats.org/spreadsheetml/2006/main" count="1492" uniqueCount="397">
  <si>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</si>
  <si>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</si>
  <si>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</si>
  <si>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</si>
  <si>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</si>
  <si>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</si>
  <si>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</si>
  <si>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</si>
  <si>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</si>
  <si>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</si>
  <si>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 xml:space="preserve"> </t>
  </si>
  <si>
    <t>Transport</t>
  </si>
  <si>
    <t>Michel</t>
  </si>
  <si>
    <t>Services</t>
  </si>
  <si>
    <t>Bonus</t>
  </si>
  <si>
    <t>²</t>
  </si>
  <si>
    <t>Étiquettes de lignes</t>
  </si>
  <si>
    <t>Somme de spent</t>
  </si>
  <si>
    <t>Total général</t>
  </si>
  <si>
    <t>Étiquettes de colonnes</t>
  </si>
  <si>
    <t>(vide)</t>
  </si>
  <si>
    <t>Telephone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</si>
  <si>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</si>
  <si>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</si>
  <si>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</si>
  <si>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</si>
  <si>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</si>
  <si>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</si>
  <si>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</si>
  <si>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</si>
  <si>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</si>
  <si>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</si>
  <si>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</si>
  <si>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</si>
  <si>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</si>
  <si>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</si>
  <si>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</si>
  <si>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</si>
  <si>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</si>
  <si>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SGBS-014009815191-69</t>
  </si>
  <si>
    <t>Cécile</t>
  </si>
  <si>
    <t>Charlotte</t>
  </si>
  <si>
    <t>Management</t>
  </si>
  <si>
    <t>Personnel</t>
  </si>
  <si>
    <t>Cash book</t>
  </si>
  <si>
    <t>TOTAL CAISSE</t>
  </si>
  <si>
    <t>TOTAL GENERAL</t>
  </si>
  <si>
    <t>Office Materials</t>
  </si>
  <si>
    <t>SGBS</t>
  </si>
  <si>
    <t>retrait appro Caisse</t>
  </si>
  <si>
    <t>oui</t>
  </si>
  <si>
    <t>AH</t>
  </si>
  <si>
    <t>Internet</t>
  </si>
  <si>
    <t>Legal</t>
  </si>
  <si>
    <t>Investigations</t>
  </si>
  <si>
    <t>Total Avances</t>
  </si>
  <si>
    <t>Trust building</t>
  </si>
  <si>
    <t>Bassirou</t>
  </si>
  <si>
    <t>Papa Maktar</t>
  </si>
  <si>
    <t>Transfer fees</t>
  </si>
  <si>
    <t>E4</t>
  </si>
  <si>
    <t>Investigation</t>
  </si>
  <si>
    <t>Légal</t>
  </si>
  <si>
    <t>Rembours Prêts</t>
  </si>
  <si>
    <t xml:space="preserve">Transfert </t>
  </si>
  <si>
    <t xml:space="preserve">  </t>
  </si>
  <si>
    <t>Travel subsistence</t>
  </si>
  <si>
    <t>Achat Repas  et Raffraichissements/E4</t>
  </si>
  <si>
    <t>Prime de Panier E4/</t>
  </si>
  <si>
    <t>CHARLOTTE</t>
  </si>
  <si>
    <t>Bank Fees</t>
  </si>
  <si>
    <t>Restant du Avance de Fond de Cécile /Pour Frais Médicaux : 300 000</t>
  </si>
  <si>
    <t>Team Building</t>
  </si>
  <si>
    <t>Achat carburant/pour Déplacement E10</t>
  </si>
  <si>
    <t>E10</t>
  </si>
  <si>
    <t>02/11/SALF17F01</t>
  </si>
  <si>
    <t>Transport E7/déplacement en ville</t>
  </si>
  <si>
    <t>E7</t>
  </si>
  <si>
    <t>02/11/SALF16FAH</t>
  </si>
  <si>
    <t>Transport E4/pour 2 jours</t>
  </si>
  <si>
    <t>02/11/SALF08FAH</t>
  </si>
  <si>
    <t>Achat puce Orange/E4</t>
  </si>
  <si>
    <t>Prestation de service/Confection protection 04  bombe anti-agression</t>
  </si>
  <si>
    <t>Achat divers  Articles pour Pause Café</t>
  </si>
  <si>
    <t>02/11/SALF06F02</t>
  </si>
  <si>
    <t>salaire cécile-Octobre 2017</t>
  </si>
  <si>
    <t>AVAAZ3</t>
  </si>
  <si>
    <t>Bonus Logement -Cécile-OCT 2017</t>
  </si>
  <si>
    <t>salaire charlotte-Octobre 2017/Par chéque</t>
  </si>
  <si>
    <t>Achats trois (03) ventilateurs marque Evernal</t>
  </si>
  <si>
    <t>Equipment</t>
  </si>
  <si>
    <t>Achat diverses Fournitures de Bureau</t>
  </si>
  <si>
    <t>Frais sur envoi western union</t>
  </si>
  <si>
    <t>03/11/SALF06F07</t>
  </si>
  <si>
    <t>Achat carburant/pour Déplacement courses ville</t>
  </si>
  <si>
    <t>03/11/SALF06F08</t>
  </si>
  <si>
    <t>Transport Charlotte -buro-Ministére de L'Environnement-bureau</t>
  </si>
  <si>
    <t xml:space="preserve"> Management</t>
  </si>
  <si>
    <t>03/11/SALF02FAH</t>
  </si>
  <si>
    <t>Achat  Raffraichissements/pr équipe recrutement</t>
  </si>
  <si>
    <t>Transport Michel -sénélec-sde-bureau</t>
  </si>
  <si>
    <t>06/11/SALF06FAH</t>
  </si>
  <si>
    <t>Changement Sérure Porte Principale Bureau</t>
  </si>
  <si>
    <t>Main d'œuvre/Changement Sérure Bureau</t>
  </si>
  <si>
    <t>Transport du jour E4/</t>
  </si>
  <si>
    <t>06/11/SALF08FAH</t>
  </si>
  <si>
    <t>Transport Michel -semaine de 5 jours</t>
  </si>
  <si>
    <t>Achat divers articles/pour pause café et matériel de ménage</t>
  </si>
  <si>
    <t>06/11/SALF06F12</t>
  </si>
  <si>
    <t>Transport Michel bureau-sénélec-sde-Maison</t>
  </si>
  <si>
    <t>Achat de 05 bombe Anti-Agression</t>
  </si>
  <si>
    <t>TravelExpenses</t>
  </si>
  <si>
    <t>Règlement Caisse de sécurité Sociale 3 iéme Trimestre 2017</t>
  </si>
  <si>
    <t>Règlement Ipres 3 iéme Trimestre 2017</t>
  </si>
  <si>
    <t>Achat carburant/pour investigation /E4,E8 et E10</t>
  </si>
  <si>
    <t>Voyni</t>
  </si>
  <si>
    <t>Transport intérieur Global E4 /Invest.-Touba/2jrs</t>
  </si>
  <si>
    <t>10/11/SALF04FAH</t>
  </si>
  <si>
    <t>Transport intérieur Global E8 /Invest.-Touba/2jrs</t>
  </si>
  <si>
    <t>E8</t>
  </si>
  <si>
    <t>10/11/SALF08FAH</t>
  </si>
  <si>
    <t>Achat Repas  et Raffraichissements/E8</t>
  </si>
  <si>
    <t>Prime de Panier E8/</t>
  </si>
  <si>
    <t>Transport intérieur Global E10 /Invest.-Touba/2jrs</t>
  </si>
  <si>
    <t>10/11/SALF10FAH</t>
  </si>
  <si>
    <t>Achat Repas  et Raffraichissements/E10</t>
  </si>
  <si>
    <t>Prime de Panier E10/</t>
  </si>
  <si>
    <t>Transport du jour E4/Courses-Bureau-ville-Bureau</t>
  </si>
  <si>
    <t>Transport 02 jour E4/pour  régularisation</t>
  </si>
  <si>
    <t>Transfert émis Paiement Facture Site WEB/par virement</t>
  </si>
  <si>
    <t xml:space="preserve">Transport/courses Michel/ALLER ET RETOUR/Bureau -SGBS--Ipres </t>
  </si>
  <si>
    <t>13/11/SALF06FAH</t>
  </si>
  <si>
    <t>Transport/courses Michel/ALLER ET RETOUR/Bureau -SGBS--Ipres -opticien</t>
  </si>
  <si>
    <t>Achat  04 Batteries duracell/alimentation/souris ordina</t>
  </si>
  <si>
    <t>Courses ville-Pour bureau-Aller et Retour-E10</t>
  </si>
  <si>
    <t>13/11/SALF17FAH</t>
  </si>
  <si>
    <t>Transport courses ville E4/Courses-Bureau-yasser-Bureau/Prour Achat Cable Ordi</t>
  </si>
  <si>
    <t>13/11/SALF08FAH</t>
  </si>
  <si>
    <t>_</t>
  </si>
  <si>
    <t>Transport Michel bureau-sgbs-bureau</t>
  </si>
  <si>
    <t>Seeddo 1iére quinzaine Nov 2017</t>
  </si>
  <si>
    <t>Achat Cable Alimentation Ordinateur Portable HP</t>
  </si>
  <si>
    <t>14/11/SALF06FAH</t>
  </si>
  <si>
    <t>Transport Michel Maison-Armurerie-opticien-yasser-bureau/Le matin</t>
  </si>
  <si>
    <t>Transport Michel bureau-orange-opticien-DHL-bureau/Le soir</t>
  </si>
  <si>
    <t>Achat Billet Dillet D'Avion/Pour Abba SONKO</t>
  </si>
  <si>
    <t>Flight</t>
  </si>
  <si>
    <t>14/112017</t>
  </si>
  <si>
    <t>Transport Global Juriste -Bureau-Aéroport-DEEF-Bureau/Attente Taxi</t>
  </si>
  <si>
    <t>14/11/SALF13FAH</t>
  </si>
  <si>
    <t>Frais sur envoi document dhl</t>
  </si>
  <si>
    <t>Frais médicaux/ verres correcteurs-Michel</t>
  </si>
  <si>
    <t>Achat vêtement /pour trust bulding</t>
  </si>
  <si>
    <t>Location 01 voiture Pour 02 jours / pour mission Saint Louis</t>
  </si>
  <si>
    <t>Transport 02 jour E4/pour  régularisation ( mardi 14 et mercredi 15)</t>
  </si>
  <si>
    <t>15/11/SALF04FAH</t>
  </si>
  <si>
    <t>Frais de Transfert emis pour paiement sur Facture site WEB-Mr Friedman</t>
  </si>
  <si>
    <t>Transport Michel -Orange-bureau/Le matin</t>
  </si>
  <si>
    <t>16/11/SALF06FAH</t>
  </si>
  <si>
    <t>Complément Transfert emis pour paiement sur Facture site WEB-Mr Friedman</t>
  </si>
  <si>
    <t>Transport Michel-sgbs-bureau/Le matin</t>
  </si>
  <si>
    <t>17/11/SALF06FAH</t>
  </si>
  <si>
    <t>Transport Global -St Louis-Bango et Bango-St Louis/</t>
  </si>
  <si>
    <t>20/11/SALF02FAH</t>
  </si>
  <si>
    <t>Panier Repas /Pour 04 Personnes/Pour 02 jours/Mission Saint Louis</t>
  </si>
  <si>
    <t>Ticket Autoroute à Péage Aller /pour Saint Louis</t>
  </si>
  <si>
    <t>Ticket Autoroute à Péage Retour /pour Saint Louis</t>
  </si>
  <si>
    <t>logement Auberge 01 nuitée/E4</t>
  </si>
  <si>
    <t>Achat Gazoil Pr Mission Saint Louis</t>
  </si>
  <si>
    <t>Transport intérieur Global E4 /Invest.-Mbour-Kaolack/2jrs</t>
  </si>
  <si>
    <t>20/11/SALF08FAH</t>
  </si>
  <si>
    <t>Achat vêtement /pour trust /E7</t>
  </si>
  <si>
    <t>20/11/SALF16FAH</t>
  </si>
  <si>
    <t>Achat puce TIGO/E7</t>
  </si>
  <si>
    <t>Transport intérieur Global E7 /Invest.-Saint-Louis/2jrs</t>
  </si>
  <si>
    <t>logement Auberge 01 nuitée/E7</t>
  </si>
  <si>
    <t>Prime de Panier E7/</t>
  </si>
  <si>
    <t>Transport intérieur Global E10 /Invest.-Mbour-Kaolack/2jrs</t>
  </si>
  <si>
    <t>20/11/SALF17FAH</t>
  </si>
  <si>
    <t>Achat rafraichissement et repas/E10</t>
  </si>
  <si>
    <t>Achat divers articles vestimentaire  /pour trust /E9</t>
  </si>
  <si>
    <t>Transport intérieur Global E9 /Invest.-Mbour-Kaolack/2jrs</t>
  </si>
  <si>
    <t>E9</t>
  </si>
  <si>
    <t>20/11/SALF19FAH</t>
  </si>
  <si>
    <t>Achat rafraichissement et repas/E9</t>
  </si>
  <si>
    <t>Prime de Panier E9/</t>
  </si>
  <si>
    <t>Achat divers articles vestimentaire  /pour trust /E8</t>
  </si>
  <si>
    <t>20/11/SALF18FAH</t>
  </si>
  <si>
    <t>Transport intérieur Global E8 /Invest.-Mbour-Kaolack-Foundioune/2jrs</t>
  </si>
  <si>
    <t>logement Auberge 01 nuitée/E8</t>
  </si>
  <si>
    <t>Achat rafraichissement et repas/E8</t>
  </si>
  <si>
    <t>Transport chauffeur loueur /Agence de location</t>
  </si>
  <si>
    <t>20/11/SALF06FAH</t>
  </si>
  <si>
    <t>Location 01 voiture Pour 01jours / pour opé</t>
  </si>
  <si>
    <t>Operations</t>
  </si>
  <si>
    <t>Achat carburant/pour voiture loué chez Mass/opé</t>
  </si>
  <si>
    <t>Ticket Autoroute à Péage Aller /pour Mbour/Opé</t>
  </si>
  <si>
    <t>Ticket Autoroute à Péage Retour /pour Mbour/Opé</t>
  </si>
  <si>
    <t>Location 01 voiture Pour 02jours / pour opé/chez Mass</t>
  </si>
  <si>
    <t>Panier Cécile 02 jour /Pr Opé/Mbour</t>
  </si>
  <si>
    <t>22/11/SALF06FAH</t>
  </si>
  <si>
    <t>Achat Raffraichissement équipe Opé</t>
  </si>
  <si>
    <t xml:space="preserve">Achat Carburant E9 et E10 Pr déplacement Sur Mbour-Saly /Opé </t>
  </si>
  <si>
    <t>Prime de Panier E9 et E10 /Sur opé Mbour -saly</t>
  </si>
  <si>
    <t>23/11/SALF17FAH</t>
  </si>
  <si>
    <t>Achat vêtement  Et divers objets/pour trust bulding</t>
  </si>
  <si>
    <t>logement Hotel 02 nuitée/E9 et E10/Opé Mbour-saly</t>
  </si>
  <si>
    <t>Repas du mercredi E9 et E10  /Pr Opé/Mbour</t>
  </si>
  <si>
    <t>logement Hotel 01 nuitée/03juriste/Opé Mbour-saly</t>
  </si>
  <si>
    <t>Prime de Panier E7 , E8 et E4 /Sur opé Mbour -saly</t>
  </si>
  <si>
    <t>23/11/SALF16FAH</t>
  </si>
  <si>
    <t xml:space="preserve">Achat Carburant E7  Pr déplacement Sur Mbour-Saly /Opé </t>
  </si>
  <si>
    <t>Ticket Autoroute à Péage Aller et Retour /pour Mbour/Opé</t>
  </si>
  <si>
    <t>Achat rafraichissement et repas/E7</t>
  </si>
  <si>
    <t>Frais d'envoi WARI aux JURISTE</t>
  </si>
  <si>
    <t>Transport Charlotte -buro-banque-Aller et Retour</t>
  </si>
  <si>
    <t>24/11/SALF01FAH</t>
  </si>
  <si>
    <t>Bonus Opé Sur Mbour-Saly / E10</t>
  </si>
  <si>
    <t>Bonus Opé Sur Mbour-Saly / E9</t>
  </si>
  <si>
    <t>Transport Charlotte -buro-banque-bureau</t>
  </si>
  <si>
    <t>Salaire Charlotte NOV 2017</t>
  </si>
  <si>
    <t>Bonus logement charlotte NOV 2017</t>
  </si>
  <si>
    <t>salaire Cécile NOV 2017</t>
  </si>
  <si>
    <t>Bonus logement Cécile NOV 2017</t>
  </si>
  <si>
    <t>Salaire Michel NOV 2017/payé par chéque</t>
  </si>
  <si>
    <t>Bonus michel NOV2017</t>
  </si>
  <si>
    <t>Indemnité de Stage E7/ Enquêtrice Nov 2017</t>
  </si>
  <si>
    <t>Bonus proposé/indemnité de stage/ E7</t>
  </si>
  <si>
    <t>Indemnité de Stage E10/ Enquêteur Nov 2017</t>
  </si>
  <si>
    <t>Bonus proposé/indemnité de stage/ E10</t>
  </si>
  <si>
    <t>Indemnité de Stage E8/ Enquêteur Nov 2017</t>
  </si>
  <si>
    <t>Bonus proposé/indemnité de stage/ E8</t>
  </si>
  <si>
    <t>Indemnité de Stage E9/ Enquêteur Nov 2017</t>
  </si>
  <si>
    <t>Bonus proposé/indemnité de stage/ E9</t>
  </si>
  <si>
    <t>Prestation mensuelle E4</t>
  </si>
  <si>
    <t>Bonus /prestation de service/ E4</t>
  </si>
  <si>
    <t>Indemnite de stage-Bassirou/Juriste-nov 17</t>
  </si>
  <si>
    <t>bonus proposé/Indemnité de stage-Bassirou</t>
  </si>
  <si>
    <t>Indemnite de stage-Papa Mactar /Juriste-nov 17</t>
  </si>
  <si>
    <t>bonus proposé/Indemnité de stage-Papa mactar</t>
  </si>
  <si>
    <t>Indemnite de stage-Sékou Voyni /Juriste-nov17</t>
  </si>
  <si>
    <t>bonus proposé/Indemnité de stage-sékou voyni</t>
  </si>
  <si>
    <t>Transport Cécile/ Bureau- Ville-Su- Bureau</t>
  </si>
  <si>
    <t>27/11/SALF02FAH</t>
  </si>
  <si>
    <t>Transport Cécile/Bureau- Ville-Su- BCN</t>
  </si>
  <si>
    <t xml:space="preserve">Transport CHARLOTTE/Bureau-Aéroport/ Aller et Retour </t>
  </si>
  <si>
    <t>27/11/SALF01FAH</t>
  </si>
  <si>
    <t>Prime de Panier gobal juriste du 20/11 au 24/11/17 Sur opé Mbour -saly</t>
  </si>
  <si>
    <t>27/11/SALF20FAH</t>
  </si>
  <si>
    <t xml:space="preserve">Transport Global Juriste  Pr déplacement Sur Mbour-Saly /Opé </t>
  </si>
  <si>
    <t>Achat Cartes Crédit Orange pour juriste</t>
  </si>
  <si>
    <t>téléphone</t>
  </si>
  <si>
    <t>Achat  Global  repas/ traficant</t>
  </si>
  <si>
    <t>Jail Visits</t>
  </si>
  <si>
    <t>logement Hotel/ juristes du 20/11 au 24/11/17 03 nuité//Opé Mbour-saly</t>
  </si>
  <si>
    <t>Bonus policier 12 et bonus carburant</t>
  </si>
  <si>
    <t>Bonus Agent Eaux et Forêt</t>
  </si>
  <si>
    <t>Transport Cécile/ Bureau- sci-Bcn-Dic- Bureau</t>
  </si>
  <si>
    <t>Transport Charlotte -Aéroport-bureau</t>
  </si>
  <si>
    <t>Transport E4 pour 2 jrs lundi et mardi</t>
  </si>
  <si>
    <t>28/11/SALF08FAH</t>
  </si>
  <si>
    <t>transport Voyni-Bureau -Foire-Bureau-Aller/Retour-Chez Babacar Média</t>
  </si>
  <si>
    <t>28/11/SALF20FAH</t>
  </si>
  <si>
    <t>Transport Bassirou et Voyni /Juriste RV  Chez Maitre Cissé</t>
  </si>
  <si>
    <t>28/11/SALF15FAH</t>
  </si>
  <si>
    <t>Acompte Sur Honoraire Avocat Maitre Cissé</t>
  </si>
  <si>
    <t xml:space="preserve">Lawyer fees </t>
  </si>
  <si>
    <t>Bonus Média Babacar DIOP /Journaliste</t>
  </si>
  <si>
    <t>Media</t>
  </si>
  <si>
    <t>Prime de Panier gobal Voyni juriste du 27/11 au 27/11/17 Su rmission  Mbour -saly</t>
  </si>
  <si>
    <t>Transport Global et inter urbain Juriste  Pr déplacement Sur mission Mbour-Saly /</t>
  </si>
  <si>
    <t>Confection Cartes Visite + Photocopie Noir blanc +Photocopie couleur</t>
  </si>
  <si>
    <t>Transport Global juriste -Bureau-ucad-derkelé-P.Assainie-Bureau</t>
  </si>
  <si>
    <t>28/11/SALF16FAH</t>
  </si>
  <si>
    <t>Transport Michel bureau-sgbs-orange-Arati-bureau</t>
  </si>
  <si>
    <t>29/11/SALF06FAH</t>
  </si>
  <si>
    <t xml:space="preserve">Transport  du jourE4 </t>
  </si>
  <si>
    <t>29/11/SALF08FAH</t>
  </si>
  <si>
    <t>Achat Sérure Complet Porte Principale Bureau</t>
  </si>
  <si>
    <t xml:space="preserve">Transport  E4/ courses ville pour achat sérure porte bureau </t>
  </si>
  <si>
    <t>Internet bureau OCTOBRE 2017</t>
  </si>
  <si>
    <t>Internet Charlotte OCTOBRE 2017</t>
  </si>
  <si>
    <t>Reproduction  02 clés Porte Principale Bureau</t>
  </si>
  <si>
    <t xml:space="preserve">Transport  E4/ courses ville pour reproduction clés porte bureau </t>
  </si>
  <si>
    <t>Seeddo 2iéme quinzaine Nov 2017</t>
  </si>
  <si>
    <t>Transport Global juriste -Papa Maktar-Mission 2 jrs Mbour</t>
  </si>
  <si>
    <t>29/11/SALF16FAH</t>
  </si>
  <si>
    <t>Prime de Panier -Juriste-Papa Maktar 2 jours</t>
  </si>
  <si>
    <t>logement Hotel/ juristes du 28/11 au 29/11/17 01 nuité// Mbour</t>
  </si>
  <si>
    <t>Transport intérieur Global E4 /Invest.-Daker-Kaolack/1jrs</t>
  </si>
  <si>
    <t>30/11/SALF04FAH</t>
  </si>
  <si>
    <t>Achat Repas  et Raffraichissements/E7</t>
  </si>
  <si>
    <t>Transport intérieur Global E8 /Invest.-Daker-Touba/1jrs</t>
  </si>
  <si>
    <t>Achat Repas  et Raffraichissements/E9</t>
  </si>
  <si>
    <t>Transport intérieur Global E9 /Invest.-Sur Dakar/1jrs</t>
  </si>
  <si>
    <t>Transport intérieur Global E10 /Invest.-Sur Thiès/1jrs</t>
  </si>
  <si>
    <t>Agios du 31/10/2017au 30/11/2017</t>
  </si>
  <si>
    <t>sékou voyni</t>
  </si>
  <si>
    <t xml:space="preserve"> 01/11/2017</t>
  </si>
  <si>
    <t>Solde comptable au 01/11/2017</t>
  </si>
  <si>
    <t>Solde comptable au 30/11/2017</t>
  </si>
  <si>
    <t xml:space="preserve">Restant du charlotte   : </t>
  </si>
  <si>
    <t>Frais de séjour /Pour Abba SONKO</t>
  </si>
  <si>
    <t>Bonus Logement -Charlotte par espéces</t>
  </si>
  <si>
    <t>Achat 15 Packs/de 06 Bouteille de 1,5 litre de Eau Kiréne+complémen Pause Café</t>
  </si>
  <si>
    <t>Achats 04 Cartes Crédit Orange de( 4x 2500  )</t>
  </si>
  <si>
    <t>Transport pour E4+E7+E8+E9+E10</t>
  </si>
  <si>
    <t>03/11/SALF02F03</t>
  </si>
  <si>
    <t>03/11/SALF02F04</t>
  </si>
  <si>
    <t>03/11/SALF01F05</t>
  </si>
  <si>
    <t>C omplément Salaire Charlotte octobre 2017/</t>
  </si>
  <si>
    <t>26/07/SALF01F06</t>
  </si>
  <si>
    <t>03/11/SALF06F09</t>
  </si>
  <si>
    <t>03/11/SALF06F10</t>
  </si>
  <si>
    <t>06/11/SALF02F11</t>
  </si>
  <si>
    <t>06/11/SALF06F13</t>
  </si>
  <si>
    <t>06/11/SALF06F14</t>
  </si>
  <si>
    <t>06/11/SALF06F15</t>
  </si>
  <si>
    <t>03/11/SALF06F17</t>
  </si>
  <si>
    <t>03/11/SALF06F18</t>
  </si>
  <si>
    <t>07/11/SALF17F19</t>
  </si>
  <si>
    <t>07/11/SALF06F20</t>
  </si>
  <si>
    <t>07/11/SALF15F21</t>
  </si>
  <si>
    <t>10/11/SALF06F22</t>
  </si>
  <si>
    <t>13/11/SALF16F23</t>
  </si>
  <si>
    <t>13/11/SALF06F24</t>
  </si>
  <si>
    <t>14/11/SALF06F25</t>
  </si>
  <si>
    <t>14/11/SALF13F26</t>
  </si>
  <si>
    <t>14/11/SALF06F27</t>
  </si>
  <si>
    <t>14/11/SALF06F28</t>
  </si>
  <si>
    <t>15/11/SALF17F29</t>
  </si>
  <si>
    <t>15/11/SALF02F30</t>
  </si>
  <si>
    <t>15/11/SALF06F31</t>
  </si>
  <si>
    <t>voir relevé</t>
  </si>
  <si>
    <t>17/11/SALF06F32</t>
  </si>
  <si>
    <t>17/11/SALF06F33</t>
  </si>
  <si>
    <t>20/11/SALF02F34</t>
  </si>
  <si>
    <t>20/11/SALF02F35</t>
  </si>
  <si>
    <t>20/11/SALF02F36</t>
  </si>
  <si>
    <t>20/11/SALF02F37</t>
  </si>
  <si>
    <t>20/11/SALF08F38</t>
  </si>
  <si>
    <t>20/11/SALF16F39</t>
  </si>
  <si>
    <t>20/11/SALF18F40</t>
  </si>
  <si>
    <t>20/11/SALF16F41</t>
  </si>
  <si>
    <t>20/11/SALF08F42</t>
  </si>
  <si>
    <t>22/11/SALF02F43</t>
  </si>
  <si>
    <t>22/11/SALF02F44</t>
  </si>
  <si>
    <t>22/11/SALF08F45</t>
  </si>
  <si>
    <t>22/11/SALF17F46</t>
  </si>
  <si>
    <t>23/11/SALF17F47</t>
  </si>
  <si>
    <t>23/11/SALF16F48</t>
  </si>
  <si>
    <t>23/11/SALF16F49</t>
  </si>
  <si>
    <t>23/11/SALF16F50</t>
  </si>
  <si>
    <t>23/11/SALF17F51</t>
  </si>
  <si>
    <t>23/11/SALF17F52</t>
  </si>
  <si>
    <t>23/11/SALF19F53</t>
  </si>
  <si>
    <t>24/11/SALF01F54</t>
  </si>
  <si>
    <t>24/11/SALF01F55</t>
  </si>
  <si>
    <t>24/11/SALF02F56</t>
  </si>
  <si>
    <t>24/11/SALF02F57</t>
  </si>
  <si>
    <t>24/11/SALF06F58</t>
  </si>
  <si>
    <t>24/11/SALF06F59</t>
  </si>
  <si>
    <t>24/11/SALF17F60</t>
  </si>
  <si>
    <t>24/11/SALF17F61</t>
  </si>
  <si>
    <t>24/11/SALF17F62</t>
  </si>
  <si>
    <t>24/11/SALF17F63</t>
  </si>
  <si>
    <t>24/11/SALF18F64</t>
  </si>
  <si>
    <t>24/11/SALF18F65</t>
  </si>
  <si>
    <t>24/11/SALF19F66</t>
  </si>
  <si>
    <t>24/11/SALF19F67</t>
  </si>
  <si>
    <t>24/11/SALF08F68</t>
  </si>
  <si>
    <t>24/11/SALF08F69</t>
  </si>
  <si>
    <t>24/11/SALF15F70</t>
  </si>
  <si>
    <t>24/11/SALF15F71</t>
  </si>
  <si>
    <t>24/11/SALF16F72</t>
  </si>
  <si>
    <t>24/11/SALF16F73</t>
  </si>
  <si>
    <t>24/11/SALF20F74</t>
  </si>
  <si>
    <t>24/11/SALF20F75</t>
  </si>
  <si>
    <t>27/11/SALF20F76</t>
  </si>
  <si>
    <t>27/11/SALF20F77</t>
  </si>
  <si>
    <t>27/11/SALF20F78</t>
  </si>
  <si>
    <t>27/11/SALF20F79</t>
  </si>
  <si>
    <t>28/11/SALFp80</t>
  </si>
  <si>
    <t>28/11/SALF20F81</t>
  </si>
  <si>
    <t>28/11/SALF16F82</t>
  </si>
  <si>
    <t>28/11/SALF13F83</t>
  </si>
  <si>
    <t>29/11/SALF08F84</t>
  </si>
  <si>
    <t>29/11/SALF06F85</t>
  </si>
  <si>
    <t>29/11/SALF06F86</t>
  </si>
  <si>
    <t>29/11/SALF08F87</t>
  </si>
  <si>
    <t>29/11/SALF06F88</t>
  </si>
  <si>
    <t>29/11/SALF06F89</t>
  </si>
  <si>
    <t>29/11/SALF16F90</t>
  </si>
  <si>
    <t>30/11/SALF06F91</t>
  </si>
  <si>
    <t>Transport intérieur Global E9 /Invest.-Dakar-Touba/1jrs</t>
  </si>
  <si>
    <t>Transport intérieur Global E7 /Invest.-Dakar-Kaolack/1jrs</t>
  </si>
  <si>
    <t>Redevance Visa Classic 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</si>
</sst>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</cellStyleXfs>
  <cellXfs count="14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65" fontId="5" fillId="0" borderId="1" xfId="1" applyNumberFormat="1" applyFont="1" applyBorder="1"/>
    <xf numFmtId="14" fontId="6" fillId="4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5" fillId="0" borderId="0" xfId="0" applyFont="1"/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/>
    <xf numFmtId="165" fontId="6" fillId="5" borderId="1" xfId="3" applyNumberFormat="1" applyFont="1" applyFill="1" applyBorder="1"/>
    <xf numFmtId="165" fontId="6" fillId="0" borderId="1" xfId="3" applyNumberFormat="1" applyFont="1" applyFill="1" applyBorder="1"/>
    <xf numFmtId="14" fontId="5" fillId="6" borderId="1" xfId="4" applyNumberFormat="1" applyFont="1" applyFill="1" applyBorder="1"/>
    <xf numFmtId="164" fontId="5" fillId="6" borderId="1" xfId="4" applyNumberFormat="1" applyFont="1" applyFill="1" applyBorder="1"/>
    <xf numFmtId="165" fontId="5" fillId="6" borderId="1" xfId="3" applyNumberFormat="1" applyFont="1" applyFill="1" applyBorder="1"/>
    <xf numFmtId="165" fontId="6" fillId="6" borderId="1" xfId="3" applyNumberFormat="1" applyFont="1" applyFill="1" applyBorder="1"/>
    <xf numFmtId="14" fontId="5" fillId="7" borderId="0" xfId="4" applyNumberFormat="1" applyFont="1" applyFill="1" applyBorder="1"/>
    <xf numFmtId="165" fontId="5" fillId="7" borderId="0" xfId="3" applyNumberFormat="1" applyFont="1" applyFill="1" applyBorder="1"/>
    <xf numFmtId="43" fontId="5" fillId="7" borderId="0" xfId="3" applyNumberFormat="1" applyFont="1" applyFill="1" applyBorder="1"/>
    <xf numFmtId="43" fontId="5" fillId="3" borderId="1" xfId="3" applyNumberFormat="1" applyFont="1" applyFill="1" applyBorder="1"/>
    <xf numFmtId="165" fontId="8" fillId="7" borderId="0" xfId="3" applyNumberFormat="1" applyFont="1" applyFill="1" applyBorder="1" applyAlignment="1">
      <alignment horizontal="center" vertical="center"/>
    </xf>
    <xf numFmtId="166" fontId="5" fillId="7" borderId="0" xfId="3" applyNumberFormat="1" applyFont="1" applyFill="1" applyBorder="1"/>
    <xf numFmtId="0" fontId="7" fillId="8" borderId="0" xfId="4" applyFont="1" applyFill="1"/>
    <xf numFmtId="43" fontId="6" fillId="0" borderId="0" xfId="3" applyNumberFormat="1" applyFont="1"/>
    <xf numFmtId="167" fontId="7" fillId="0" borderId="2" xfId="4" applyNumberFormat="1" applyFont="1" applyBorder="1"/>
    <xf numFmtId="167" fontId="7" fillId="0" borderId="3" xfId="4" applyNumberFormat="1" applyFont="1" applyBorder="1"/>
    <xf numFmtId="43" fontId="5" fillId="7" borderId="3" xfId="3" applyNumberFormat="1" applyFont="1" applyFill="1" applyBorder="1"/>
    <xf numFmtId="165" fontId="5" fillId="0" borderId="0" xfId="1" applyNumberFormat="1" applyFont="1"/>
    <xf numFmtId="165" fontId="5" fillId="0" borderId="4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43" fontId="6" fillId="0" borderId="10" xfId="3" applyNumberFormat="1" applyFont="1" applyBorder="1"/>
    <xf numFmtId="43" fontId="5" fillId="7" borderId="11" xfId="3" applyNumberFormat="1" applyFont="1" applyFill="1" applyBorder="1"/>
    <xf numFmtId="14" fontId="5" fillId="7" borderId="4" xfId="4" applyNumberFormat="1" applyFont="1" applyFill="1" applyBorder="1"/>
    <xf numFmtId="14" fontId="5" fillId="7" borderId="12" xfId="4" applyNumberFormat="1" applyFont="1" applyFill="1" applyBorder="1"/>
    <xf numFmtId="165" fontId="5" fillId="7" borderId="12" xfId="3" applyNumberFormat="1" applyFont="1" applyFill="1" applyBorder="1"/>
    <xf numFmtId="43" fontId="5" fillId="7" borderId="12" xfId="3" applyNumberFormat="1" applyFont="1" applyFill="1" applyBorder="1"/>
    <xf numFmtId="43" fontId="5" fillId="7" borderId="5" xfId="3" applyNumberFormat="1" applyFont="1" applyFill="1" applyBorder="1"/>
    <xf numFmtId="14" fontId="5" fillId="7" borderId="6" xfId="4" applyNumberFormat="1" applyFont="1" applyFill="1" applyBorder="1"/>
    <xf numFmtId="165" fontId="5" fillId="7" borderId="7" xfId="3" applyNumberFormat="1" applyFont="1" applyFill="1" applyBorder="1"/>
    <xf numFmtId="14" fontId="5" fillId="7" borderId="8" xfId="4" applyNumberFormat="1" applyFont="1" applyFill="1" applyBorder="1"/>
    <xf numFmtId="165" fontId="5" fillId="7" borderId="13" xfId="3" applyNumberFormat="1" applyFont="1" applyFill="1" applyBorder="1"/>
    <xf numFmtId="166" fontId="5" fillId="7" borderId="13" xfId="3" applyNumberFormat="1" applyFont="1" applyFill="1" applyBorder="1"/>
    <xf numFmtId="165" fontId="5" fillId="7" borderId="9" xfId="3" applyNumberFormat="1" applyFont="1" applyFill="1" applyBorder="1"/>
    <xf numFmtId="43" fontId="8" fillId="7" borderId="12" xfId="3" applyFont="1" applyFill="1" applyBorder="1"/>
    <xf numFmtId="165" fontId="5" fillId="0" borderId="0" xfId="1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 wrapText="1"/>
    </xf>
    <xf numFmtId="165" fontId="9" fillId="0" borderId="0" xfId="1" applyNumberFormat="1" applyFont="1"/>
    <xf numFmtId="43" fontId="5" fillId="0" borderId="0" xfId="0" applyNumberFormat="1" applyFont="1"/>
    <xf numFmtId="165" fontId="8" fillId="7" borderId="0" xfId="3" applyNumberFormat="1" applyFont="1" applyFill="1" applyBorder="1"/>
    <xf numFmtId="166" fontId="8" fillId="7" borderId="0" xfId="3" applyNumberFormat="1" applyFont="1" applyFill="1" applyBorder="1"/>
    <xf numFmtId="43" fontId="8" fillId="3" borderId="1" xfId="3" applyNumberFormat="1" applyFont="1" applyFill="1" applyBorder="1"/>
    <xf numFmtId="165" fontId="8" fillId="0" borderId="1" xfId="1" applyNumberFormat="1" applyFont="1" applyBorder="1"/>
    <xf numFmtId="165" fontId="8" fillId="0" borderId="6" xfId="1" applyNumberFormat="1" applyFont="1" applyBorder="1"/>
    <xf numFmtId="165" fontId="8" fillId="0" borderId="7" xfId="1" applyNumberFormat="1" applyFont="1" applyBorder="1"/>
    <xf numFmtId="165" fontId="8" fillId="0" borderId="0" xfId="1" applyNumberFormat="1" applyFont="1"/>
    <xf numFmtId="165" fontId="8" fillId="0" borderId="8" xfId="1" applyNumberFormat="1" applyFont="1" applyBorder="1"/>
    <xf numFmtId="165" fontId="8" fillId="0" borderId="9" xfId="1" applyNumberFormat="1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65" fontId="1" fillId="0" borderId="11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/>
    </xf>
    <xf numFmtId="0" fontId="0" fillId="9" borderId="0" xfId="0" applyFont="1" applyFill="1" applyBorder="1"/>
    <xf numFmtId="0" fontId="0" fillId="2" borderId="0" xfId="0" applyFont="1" applyFill="1" applyBorder="1"/>
    <xf numFmtId="0" fontId="10" fillId="4" borderId="1" xfId="2" applyFont="1" applyFill="1" applyBorder="1" applyAlignment="1">
      <alignment horizontal="center"/>
    </xf>
    <xf numFmtId="165" fontId="5" fillId="0" borderId="8" xfId="1" applyNumberFormat="1" applyFont="1" applyBorder="1"/>
    <xf numFmtId="165" fontId="8" fillId="0" borderId="0" xfId="1" applyNumberFormat="1" applyFont="1" applyBorder="1"/>
    <xf numFmtId="0" fontId="11" fillId="0" borderId="0" xfId="0" applyFont="1" applyFill="1" applyBorder="1" applyAlignment="1">
      <alignment horizontal="right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 applyBorder="1"/>
    <xf numFmtId="0" fontId="12" fillId="0" borderId="0" xfId="0" applyFont="1" applyFill="1"/>
    <xf numFmtId="2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5" fillId="0" borderId="0" xfId="0" applyFont="1" applyAlignment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5" fontId="12" fillId="0" borderId="0" xfId="1" applyNumberFormat="1" applyFont="1" applyFill="1" applyBorder="1" applyAlignment="1"/>
    <xf numFmtId="0" fontId="12" fillId="2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12" fillId="2" borderId="0" xfId="1" applyNumberFormat="1" applyFont="1" applyFill="1" applyBorder="1" applyAlignment="1">
      <alignment horizontal="left" vertical="center"/>
    </xf>
    <xf numFmtId="165" fontId="12" fillId="0" borderId="0" xfId="1" applyNumberFormat="1" applyFont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14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6" fillId="5" borderId="1" xfId="3" applyNumberFormat="1" applyFont="1" applyFill="1" applyBorder="1" applyAlignment="1">
      <alignment horizontal="center"/>
    </xf>
    <xf numFmtId="165" fontId="5" fillId="6" borderId="1" xfId="3" applyNumberFormat="1" applyFont="1" applyFill="1" applyBorder="1" applyAlignment="1">
      <alignment horizontal="center"/>
    </xf>
    <xf numFmtId="165" fontId="5" fillId="6" borderId="1" xfId="1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2" fontId="3" fillId="2" borderId="0" xfId="0" applyNumberFormat="1" applyFont="1" applyFill="1" applyAlignment="1">
      <alignment horizontal="center"/>
    </xf>
    <xf numFmtId="14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3" fillId="2" borderId="0" xfId="1" applyNumberFormat="1" applyFont="1" applyFill="1" applyBorder="1" applyAlignment="1">
      <alignment horizontal="left" vertical="center"/>
    </xf>
    <xf numFmtId="14" fontId="0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11" fillId="2" borderId="0" xfId="0" applyFont="1" applyFill="1" applyBorder="1"/>
    <xf numFmtId="0" fontId="11" fillId="0" borderId="0" xfId="0" applyFont="1" applyFill="1" applyBorder="1"/>
    <xf numFmtId="14" fontId="0" fillId="0" borderId="0" xfId="0" applyNumberFormat="1" applyAlignment="1">
      <alignment horizontal="center"/>
    </xf>
    <xf numFmtId="0" fontId="0" fillId="2" borderId="0" xfId="0" applyFill="1"/>
    <xf numFmtId="0" fontId="3" fillId="2" borderId="0" xfId="0" applyFont="1" applyFill="1"/>
    <xf numFmtId="165" fontId="9" fillId="0" borderId="1" xfId="1" applyNumberFormat="1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165" fontId="12" fillId="0" borderId="0" xfId="0" applyNumberFormat="1" applyFont="1" applyFill="1" applyBorder="1"/>
    <xf numFmtId="165" fontId="6" fillId="9" borderId="0" xfId="1" applyNumberFormat="1" applyFont="1" applyFill="1"/>
    <xf numFmtId="165" fontId="14" fillId="9" borderId="0" xfId="1" applyNumberFormat="1" applyFont="1" applyFill="1"/>
    <xf numFmtId="165" fontId="2" fillId="9" borderId="0" xfId="1" applyNumberFormat="1" applyFont="1" applyFill="1"/>
    <xf numFmtId="165" fontId="14" fillId="2" borderId="0" xfId="1" applyNumberFormat="1" applyFont="1" applyFill="1"/>
    <xf numFmtId="165" fontId="2" fillId="2" borderId="0" xfId="1" applyNumberFormat="1" applyFont="1" applyFill="1"/>
    <xf numFmtId="0" fontId="0" fillId="2" borderId="0" xfId="0" applyFont="1" applyFill="1" applyBorder="1" applyAlignment="1">
      <alignment horizontal="left"/>
    </xf>
    <xf numFmtId="165" fontId="12" fillId="2" borderId="0" xfId="0" applyNumberFormat="1" applyFont="1" applyFill="1" applyBorder="1"/>
    <xf numFmtId="0" fontId="14" fillId="2" borderId="0" xfId="0" applyFont="1" applyFill="1" applyBorder="1"/>
    <xf numFmtId="165" fontId="15" fillId="2" borderId="0" xfId="1" applyNumberFormat="1" applyFont="1" applyFill="1" applyBorder="1"/>
    <xf numFmtId="0" fontId="12" fillId="2" borderId="0" xfId="0" applyFont="1" applyFill="1" applyBorder="1"/>
    <xf numFmtId="2" fontId="12" fillId="2" borderId="0" xfId="0" applyNumberFormat="1" applyFont="1" applyFill="1" applyBorder="1" applyAlignment="1">
      <alignment horizontal="center"/>
    </xf>
    <xf numFmtId="165" fontId="5" fillId="9" borderId="0" xfId="1" applyNumberFormat="1" applyFont="1" applyFill="1"/>
    <xf numFmtId="165" fontId="15" fillId="0" borderId="0" xfId="1" applyNumberFormat="1" applyFont="1" applyBorder="1"/>
    <xf numFmtId="0" fontId="5" fillId="0" borderId="0" xfId="0" applyFont="1" applyBorder="1"/>
    <xf numFmtId="0" fontId="5" fillId="2" borderId="0" xfId="0" applyFont="1" applyFill="1"/>
    <xf numFmtId="0" fontId="3" fillId="9" borderId="0" xfId="0" applyFont="1" applyFill="1" applyBorder="1"/>
    <xf numFmtId="0" fontId="3" fillId="9" borderId="0" xfId="0" applyFont="1" applyFill="1" applyBorder="1" applyAlignment="1">
      <alignment horizontal="lef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104"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3076.657117129631" createdVersion="5" refreshedVersion="5" minRefreshableVersion="3" recordCount="195">
  <cacheSource type="worksheet">
    <worksheetSource ref="A1:G1048576" sheet="DATANOV17"/>
  </cacheSource>
  <cacheFields count="7">
    <cacheField name="Date" numFmtId="0">
      <sharedItems containsDate="1" containsBlank="1" containsMixedTypes="1" minDate="2017-11-02T00:00:00" maxDate="2017-12-29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37">
        <s v="Transport"/>
        <s v="Telephone"/>
        <s v="Services"/>
        <s v="Office Materials"/>
        <s v="Personnel"/>
        <s v="Bonus"/>
        <s v="Equipment"/>
        <s v="Transfer fees"/>
        <s v="Trust building"/>
        <s v="TravelExpenses"/>
        <s v="Travel subsistence"/>
        <s v="Internet"/>
        <s v="Flight"/>
        <s v="téléphone"/>
        <s v="Jail Visits"/>
        <s v="Lawyer fees "/>
        <s v="Bank Fees"/>
        <m/>
        <s v=" Jail Visits" u="1"/>
        <s v=" Lawyer fees" u="1"/>
        <s v=" Office Materials" u="1"/>
        <s v="Office Material" u="1"/>
        <s v="Rent &amp; Utilities" u="1"/>
        <s v="Rent &amp; Utilities " u="1"/>
        <s v="Lawyer fees" u="1"/>
        <s v="TravelExpenses " u="1"/>
        <s v=" Trust building" u="1"/>
        <s v="Bank charges" u="1"/>
        <s v=" " u="1"/>
        <s v="Telephon" u="1"/>
        <s v=" Personnel" u="1"/>
        <s v=" Team Building" u="1"/>
        <s v="Team Building" u="1"/>
        <s v=" Travel subsistence" u="1"/>
        <s v=" Bonus" u="1"/>
        <s v="Transfer fee" u="1"/>
        <s v=" téléphon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4">
        <s v="Investigations"/>
        <s v="Office"/>
        <s v="Management"/>
        <s v=" Management"/>
        <s v="Team Building"/>
        <s v="Operations"/>
        <s v="Legal"/>
        <s v="Media"/>
        <m/>
        <s v="Bonus" u="1"/>
        <s v="External Relations" u="1"/>
        <s v="CCU" u="1"/>
        <s v=" Investigations" u="1"/>
        <s v=" External Relations" u="1"/>
      </sharedItems>
    </cacheField>
    <cacheField name="spent" numFmtId="0">
      <sharedItems containsString="0" containsBlank="1" containsNumber="1" containsInteger="1" minValue="1000" maxValue="800000"/>
    </cacheField>
    <cacheField name="nom" numFmtId="0">
      <sharedItems containsBlank="1"/>
    </cacheField>
    <cacheField name="donor" numFmtId="0">
      <sharedItems containsBlank="1" count="15">
        <s v="CHARLOTTE"/>
        <s v="AVAAZ3"/>
        <m/>
        <s v="USFWS EAGLE1" u="1"/>
        <s v="USFWS EAGLE3" u="1"/>
        <s v="BONDERMAN 4" u="1"/>
        <s v="USWFS EAGLE 3" u="1"/>
        <s v="BONDERMAN 5" u="1"/>
        <s v="USWFS EAGLE3" u="1"/>
        <s v="BONDERMAN 6" u="1"/>
        <s v="BORNFREE" u="1"/>
        <s v="BONDERMAN 7" u="1"/>
        <s v="USFWS EAGLE2" u="1"/>
        <s v="AVAAZ" u="1"/>
        <s v="AVAAZ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us Salf" refreshedDate="43076.657252662037" createdVersion="4" refreshedVersion="5" minRefreshableVersion="3" recordCount="195">
  <cacheSource type="worksheet">
    <worksheetSource ref="A1:I1048576" sheet="DATANOV17"/>
  </cacheSource>
  <cacheFields count="9">
    <cacheField name="Date" numFmtId="0">
      <sharedItems containsDate="1" containsBlank="1" containsMixedTypes="1" minDate="2017-11-02T00:00:00" maxDate="2017-12-29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/>
    </cacheField>
    <cacheField name="spent" numFmtId="0">
      <sharedItems containsString="0" containsBlank="1" containsNumber="1" containsInteger="1" minValue="1000" maxValue="800000"/>
    </cacheField>
    <cacheField name="nom" numFmtId="0">
      <sharedItems containsBlank="1" count="29">
        <s v="E10"/>
        <s v="E7"/>
        <s v="E4"/>
        <s v="Michel"/>
        <s v="SGBS"/>
        <s v="Charlotte"/>
        <s v="Cécile"/>
        <s v="Voyni"/>
        <s v="E8"/>
        <s v="Bassirou"/>
        <s v="E9"/>
        <s v="Papa Maktar"/>
        <m/>
        <s v="Lucas" u="1"/>
        <s v="E11" u="1"/>
        <s v="Cecile" u="1"/>
        <s v="E2" u="1"/>
        <s v="E6" u="1"/>
        <s v="Macktar" u="1"/>
        <s v="seynabou" u="1"/>
        <s v="Alioune" u="1"/>
        <s v="Alain" u="1"/>
        <s v="E3" u="1"/>
        <s v="E5" u="1"/>
        <s v="CBAO" u="1"/>
        <s v="Mody" u="1"/>
        <s v="Aimé" u="1"/>
        <s v="danielle" u="1"/>
        <s v="Sékou Voyni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5">
  <r>
    <d v="2017-11-02T00:00:00"/>
    <s v="Achat carburant/pour Déplacement E10"/>
    <x v="0"/>
    <x v="0"/>
    <n v="3500"/>
    <s v="E10"/>
    <x v="0"/>
  </r>
  <r>
    <d v="2017-11-02T00:00:00"/>
    <s v="Transport E7/déplacement en ville"/>
    <x v="0"/>
    <x v="0"/>
    <n v="1000"/>
    <s v="E7"/>
    <x v="0"/>
  </r>
  <r>
    <d v="2017-11-02T00:00:00"/>
    <s v="Transport E4/pour 2 jours"/>
    <x v="0"/>
    <x v="0"/>
    <n v="3800"/>
    <s v="E4"/>
    <x v="0"/>
  </r>
  <r>
    <d v="2017-11-02T00:00:00"/>
    <s v="Achat puce Orange/E4"/>
    <x v="1"/>
    <x v="0"/>
    <n v="1000"/>
    <s v="E4"/>
    <x v="0"/>
  </r>
  <r>
    <d v="2017-11-02T00:00:00"/>
    <s v="Prestation de service/Confection protection 04  bombe anti-agression"/>
    <x v="2"/>
    <x v="1"/>
    <n v="8000"/>
    <s v="E4"/>
    <x v="0"/>
  </r>
  <r>
    <d v="2017-11-02T00:00:00"/>
    <s v="Achat divers  Articles pour Pause Café"/>
    <x v="3"/>
    <x v="1"/>
    <n v="9600"/>
    <s v="Michel"/>
    <x v="0"/>
  </r>
  <r>
    <d v="2017-11-03T00:00:00"/>
    <s v="salaire cécile-Octobre 2017"/>
    <x v="4"/>
    <x v="2"/>
    <n v="700000"/>
    <s v="SGBS"/>
    <x v="1"/>
  </r>
  <r>
    <d v="2017-11-03T00:00:00"/>
    <s v="Bonus Logement -Cécile-OCT 2017"/>
    <x v="5"/>
    <x v="2"/>
    <n v="500000"/>
    <s v="SGBS"/>
    <x v="1"/>
  </r>
  <r>
    <d v="2017-11-03T00:00:00"/>
    <s v="salaire charlotte-Octobre 2017/Par chéque"/>
    <x v="4"/>
    <x v="2"/>
    <n v="500000"/>
    <s v="SGBS"/>
    <x v="1"/>
  </r>
  <r>
    <d v="2017-11-03T00:00:00"/>
    <s v="C omplément Salaire Charlotte octobre 2017/par éspéces"/>
    <x v="4"/>
    <x v="2"/>
    <n v="300000"/>
    <s v="Charlotte"/>
    <x v="1"/>
  </r>
  <r>
    <d v="2017-11-03T00:00:00"/>
    <s v="Bonus Logement -Charlotte"/>
    <x v="5"/>
    <x v="2"/>
    <n v="400000"/>
    <s v="Charlotte"/>
    <x v="1"/>
  </r>
  <r>
    <d v="2017-11-03T00:00:00"/>
    <s v="Achats trois (03) ventilateurs marque Evernal"/>
    <x v="6"/>
    <x v="1"/>
    <n v="51000"/>
    <s v="Michel"/>
    <x v="1"/>
  </r>
  <r>
    <d v="2017-11-03T00:00:00"/>
    <s v="Achat diverses Fournitures de Bureau"/>
    <x v="3"/>
    <x v="1"/>
    <n v="294022"/>
    <s v="SGBS"/>
    <x v="1"/>
  </r>
  <r>
    <d v="2017-11-03T00:00:00"/>
    <s v="Frais sur envoi western union"/>
    <x v="7"/>
    <x v="1"/>
    <n v="15750"/>
    <s v="Michel"/>
    <x v="1"/>
  </r>
  <r>
    <d v="2017-11-03T00:00:00"/>
    <s v="Achat carburant/pour Déplacement courses ville"/>
    <x v="0"/>
    <x v="1"/>
    <n v="5000"/>
    <s v="Michel"/>
    <x v="1"/>
  </r>
  <r>
    <d v="2017-11-03T00:00:00"/>
    <s v="Transport Charlotte -buro-Ministére de L'Environnement-bureau"/>
    <x v="0"/>
    <x v="3"/>
    <n v="10000"/>
    <s v="Charlotte"/>
    <x v="1"/>
  </r>
  <r>
    <d v="2017-11-06T00:00:00"/>
    <s v="Achat  Raffraichissements/pr équipe recrutement"/>
    <x v="8"/>
    <x v="1"/>
    <n v="2600"/>
    <s v="Cécile"/>
    <x v="1"/>
  </r>
  <r>
    <d v="2017-11-06T00:00:00"/>
    <s v="Transport Michel -sénélec-sde-bureau"/>
    <x v="0"/>
    <x v="1"/>
    <n v="3500"/>
    <s v="Michel"/>
    <x v="1"/>
  </r>
  <r>
    <d v="2017-11-06T00:00:00"/>
    <s v="Changement Sérure Porte Principale Bureau"/>
    <x v="3"/>
    <x v="1"/>
    <n v="15000"/>
    <s v="Michel"/>
    <x v="1"/>
  </r>
  <r>
    <d v="2017-11-06T00:00:00"/>
    <s v="Main d'œuvre/Changement Sérure Bureau"/>
    <x v="2"/>
    <x v="1"/>
    <n v="5000"/>
    <s v="Michel"/>
    <x v="1"/>
  </r>
  <r>
    <d v="2017-11-06T00:00:00"/>
    <s v="Transport du jour E4/"/>
    <x v="0"/>
    <x v="0"/>
    <n v="2000"/>
    <s v="E4"/>
    <x v="1"/>
  </r>
  <r>
    <d v="2017-11-06T00:00:00"/>
    <s v="Transport Michel -semaine de 5 jours"/>
    <x v="0"/>
    <x v="1"/>
    <n v="12000"/>
    <s v="Michel"/>
    <x v="1"/>
  </r>
  <r>
    <d v="2017-11-06T00:00:00"/>
    <s v="Achat divers articles/pour pause café et matériel de ménage"/>
    <x v="3"/>
    <x v="1"/>
    <n v="29280"/>
    <s v="Michel"/>
    <x v="1"/>
  </r>
  <r>
    <d v="2017-11-06T00:00:00"/>
    <s v="Transport Michel bureau-sénélec-sde-Maison"/>
    <x v="0"/>
    <x v="1"/>
    <n v="2000"/>
    <s v="Michel"/>
    <x v="1"/>
  </r>
  <r>
    <d v="2017-11-06T00:00:00"/>
    <s v="Achat de 05 bombe Anti-Agression"/>
    <x v="6"/>
    <x v="1"/>
    <n v="50000"/>
    <s v="Michel"/>
    <x v="1"/>
  </r>
  <r>
    <d v="2017-11-06T00:00:00"/>
    <s v="Redevance Visa Classic Charlotte/Payé par carte bleue"/>
    <x v="9"/>
    <x v="2"/>
    <n v="70200"/>
    <s v="SGBS"/>
    <x v="1"/>
  </r>
  <r>
    <d v="2017-11-07T00:00:00"/>
    <s v="Règlement Caisse de sécurité Sociale 3 iéme Trimestre 2017"/>
    <x v="4"/>
    <x v="1"/>
    <n v="56700"/>
    <s v="SGBS"/>
    <x v="1"/>
  </r>
  <r>
    <d v="2017-11-07T00:00:00"/>
    <s v="Règlement Ipres 3 iéme Trimestre 2017"/>
    <x v="4"/>
    <x v="1"/>
    <n v="694933"/>
    <s v="SGBS"/>
    <x v="1"/>
  </r>
  <r>
    <d v="2017-11-07T00:00:00"/>
    <s v="Achat carburant/pour investigation /E4,E8 et E10"/>
    <x v="0"/>
    <x v="0"/>
    <n v="30000"/>
    <s v="E10"/>
    <x v="1"/>
  </r>
  <r>
    <d v="2017-11-07T00:00:00"/>
    <s v="Achat 15 Packs/de 06 Bouteille de 1,5 litre de Eau Kiréne+complément Pause Café"/>
    <x v="3"/>
    <x v="1"/>
    <n v="31700"/>
    <s v="Michel"/>
    <x v="1"/>
  </r>
  <r>
    <d v="2017-11-07T00:00:00"/>
    <s v="Achats 04 Cartes Crédit Orange de( 2* 2500 +01*5000 )"/>
    <x v="1"/>
    <x v="1"/>
    <n v="10000"/>
    <s v="Voyni"/>
    <x v="1"/>
  </r>
  <r>
    <d v="2017-11-10T00:00:00"/>
    <s v="Transport intérieur Global E4 /Invest.-Touba/2jrs"/>
    <x v="0"/>
    <x v="0"/>
    <n v="5000"/>
    <s v="E4"/>
    <x v="1"/>
  </r>
  <r>
    <d v="2017-11-10T00:00:00"/>
    <s v="Achat Repas  et Raffraichissements/E4"/>
    <x v="8"/>
    <x v="0"/>
    <n v="7000"/>
    <s v="E4"/>
    <x v="1"/>
  </r>
  <r>
    <d v="2017-11-10T00:00:00"/>
    <s v="Prime de Panier E4/"/>
    <x v="10"/>
    <x v="0"/>
    <n v="3000"/>
    <s v="E4"/>
    <x v="1"/>
  </r>
  <r>
    <d v="2017-11-10T00:00:00"/>
    <s v="Transport intérieur Global E8 /Invest.-Touba/2jrs"/>
    <x v="0"/>
    <x v="0"/>
    <n v="3000"/>
    <s v="E8"/>
    <x v="1"/>
  </r>
  <r>
    <d v="2017-11-10T00:00:00"/>
    <s v="Achat Repas  et Raffraichissements/E8"/>
    <x v="8"/>
    <x v="0"/>
    <n v="5000"/>
    <s v="E8"/>
    <x v="1"/>
  </r>
  <r>
    <d v="2017-11-10T00:00:00"/>
    <s v="Prime de Panier E8/"/>
    <x v="10"/>
    <x v="0"/>
    <n v="5000"/>
    <s v="E8"/>
    <x v="1"/>
  </r>
  <r>
    <d v="2017-11-10T00:00:00"/>
    <s v="Transport intérieur Global E10 /Invest.-Touba/2jrs"/>
    <x v="0"/>
    <x v="0"/>
    <n v="3000"/>
    <s v="E10"/>
    <x v="1"/>
  </r>
  <r>
    <d v="2017-11-10T00:00:00"/>
    <s v="Achat Repas  et Raffraichissements/E10"/>
    <x v="8"/>
    <x v="0"/>
    <n v="7000"/>
    <s v="E10"/>
    <x v="1"/>
  </r>
  <r>
    <d v="2017-11-10T00:00:00"/>
    <s v="Prime de Panier E10/"/>
    <x v="10"/>
    <x v="0"/>
    <n v="5000"/>
    <s v="E10"/>
    <x v="1"/>
  </r>
  <r>
    <d v="2017-11-10T00:00:00"/>
    <s v="Transport du jour E4/Courses-Bureau-ville-Bureau"/>
    <x v="0"/>
    <x v="1"/>
    <n v="4000"/>
    <s v="E4"/>
    <x v="1"/>
  </r>
  <r>
    <d v="2017-11-10T00:00:00"/>
    <s v="Transport 02 jour E4/pour  régularisation"/>
    <x v="0"/>
    <x v="0"/>
    <n v="4000"/>
    <s v="E4"/>
    <x v="1"/>
  </r>
  <r>
    <d v="2017-11-10T00:00:00"/>
    <s v="Transfert émis Paiement Facture Site WEB/par virement"/>
    <x v="11"/>
    <x v="2"/>
    <n v="28600"/>
    <s v="SGBS"/>
    <x v="1"/>
  </r>
  <r>
    <d v="2017-11-13T00:00:00"/>
    <s v="Transport/courses Michel/ALLER ET RETOUR/Bureau -SGBS--Ipres "/>
    <x v="0"/>
    <x v="1"/>
    <n v="3500"/>
    <s v="Michel"/>
    <x v="1"/>
  </r>
  <r>
    <d v="2017-11-13T00:00:00"/>
    <s v="Transport/courses Michel/ALLER ET RETOUR/Bureau -SGBS--Ipres -opticien"/>
    <x v="0"/>
    <x v="1"/>
    <n v="5000"/>
    <s v="Michel"/>
    <x v="1"/>
  </r>
  <r>
    <d v="2017-11-13T00:00:00"/>
    <s v="Achat  04 Batteries duracell/alimentation/souris ordina"/>
    <x v="3"/>
    <x v="1"/>
    <n v="1400"/>
    <s v="E7"/>
    <x v="1"/>
  </r>
  <r>
    <d v="2017-11-13T00:00:00"/>
    <s v="Courses ville-Pour bureau-Aller et Retour-E10"/>
    <x v="0"/>
    <x v="1"/>
    <n v="3000"/>
    <s v="E10"/>
    <x v="1"/>
  </r>
  <r>
    <d v="2017-11-13T00:00:00"/>
    <s v="Transport courses ville E4/Courses-Bureau-yasser-Bureau/Prour Achat Cable Ordi"/>
    <x v="0"/>
    <x v="1"/>
    <n v="4000"/>
    <s v="E4"/>
    <x v="1"/>
  </r>
  <r>
    <d v="2017-11-13T00:00:00"/>
    <s v="Transport Michel bureau-sgbs-bureau"/>
    <x v="0"/>
    <x v="1"/>
    <n v="2000"/>
    <s v="Michel"/>
    <x v="1"/>
  </r>
  <r>
    <d v="2017-11-13T00:00:00"/>
    <s v="Seeddo 1iére quinzaine Nov 2017"/>
    <x v="1"/>
    <x v="1"/>
    <n v="122500"/>
    <s v="Michel"/>
    <x v="1"/>
  </r>
  <r>
    <d v="2017-11-14T00:00:00"/>
    <s v="Achat Cable Alimentation Ordinateur Portable HP"/>
    <x v="3"/>
    <x v="1"/>
    <n v="25358"/>
    <s v="Michel"/>
    <x v="1"/>
  </r>
  <r>
    <d v="2017-11-14T00:00:00"/>
    <s v="Transport Michel -semaine de 5 jours"/>
    <x v="0"/>
    <x v="1"/>
    <n v="12500"/>
    <s v="Michel"/>
    <x v="1"/>
  </r>
  <r>
    <d v="2017-11-14T00:00:00"/>
    <s v="Transport Michel Maison-Armurerie-opticien-yasser-bureau/Le matin"/>
    <x v="0"/>
    <x v="1"/>
    <n v="4000"/>
    <s v="Michel"/>
    <x v="1"/>
  </r>
  <r>
    <d v="2017-11-14T00:00:00"/>
    <s v="Transport Michel bureau-orange-opticien-DHL-bureau/Le soir"/>
    <x v="0"/>
    <x v="1"/>
    <n v="4500"/>
    <s v="Michel"/>
    <x v="1"/>
  </r>
  <r>
    <d v="2017-11-14T00:00:00"/>
    <s v="Achat Billet Dillet D'Avion/Pour Abba SONKO"/>
    <x v="12"/>
    <x v="1"/>
    <n v="473300"/>
    <s v="Bassirou"/>
    <x v="1"/>
  </r>
  <r>
    <s v="14/112017"/>
    <s v="Transport Global Juriste -Bureau-Aéroport-DEEF-Bureau/Attente Taxi"/>
    <x v="0"/>
    <x v="1"/>
    <n v="10000"/>
    <s v="Bassirou"/>
    <x v="1"/>
  </r>
  <r>
    <d v="2017-11-14T00:00:00"/>
    <s v="Frais sur envoi document dhl"/>
    <x v="7"/>
    <x v="1"/>
    <n v="21500"/>
    <s v="Michel"/>
    <x v="1"/>
  </r>
  <r>
    <d v="2017-11-14T00:00:00"/>
    <s v="Frais médicaux/ verres correcteurs-Michel"/>
    <x v="4"/>
    <x v="4"/>
    <n v="68400"/>
    <s v="Michel"/>
    <x v="1"/>
  </r>
  <r>
    <d v="2017-11-15T00:00:00"/>
    <s v="Achat vêtement /pour trust bulding"/>
    <x v="8"/>
    <x v="0"/>
    <n v="10000"/>
    <s v="E10"/>
    <x v="1"/>
  </r>
  <r>
    <d v="2017-11-15T00:00:00"/>
    <s v="Location 01 voiture Pour 02 jours / pour mission Saint Louis"/>
    <x v="0"/>
    <x v="1"/>
    <n v="80000"/>
    <s v="Cécile"/>
    <x v="1"/>
  </r>
  <r>
    <d v="2017-11-15T00:00:00"/>
    <s v="Transport 02 jour E4/pour  régularisation ( mardi 14 et mercredi 15)"/>
    <x v="0"/>
    <x v="0"/>
    <n v="4000"/>
    <s v="E4"/>
    <x v="1"/>
  </r>
  <r>
    <d v="2017-11-15T00:00:00"/>
    <s v="Frais de Transfert emis pour paiement sur Facture site WEB-Mr Friedman"/>
    <x v="11"/>
    <x v="2"/>
    <n v="32014"/>
    <s v="SGBS"/>
    <x v="1"/>
  </r>
  <r>
    <d v="2017-11-16T00:00:00"/>
    <s v="Transport Michel -Orange-bureau/Le matin"/>
    <x v="0"/>
    <x v="1"/>
    <n v="1500"/>
    <s v="Michel"/>
    <x v="1"/>
  </r>
  <r>
    <d v="2017-11-17T00:00:00"/>
    <s v="Complément Transfert emis pour paiement sur Facture site WEB-Mr Friedman"/>
    <x v="11"/>
    <x v="2"/>
    <n v="13119"/>
    <s v="SGBS"/>
    <x v="1"/>
  </r>
  <r>
    <d v="2017-11-17T00:00:00"/>
    <s v="Transport Michel-sgbs-bureau/Le matin"/>
    <x v="0"/>
    <x v="1"/>
    <n v="1000"/>
    <s v="Michel"/>
    <x v="1"/>
  </r>
  <r>
    <d v="2017-11-17T00:00:00"/>
    <s v="Frais de Transfert emis pour paiement sur Facture site WEB-Mr Friedman"/>
    <x v="11"/>
    <x v="2"/>
    <n v="17550"/>
    <s v="SGBS"/>
    <x v="1"/>
  </r>
  <r>
    <d v="2017-11-20T00:00:00"/>
    <s v="Transport Global -St Louis-Bango et Bango-St Louis/"/>
    <x v="0"/>
    <x v="2"/>
    <n v="6000"/>
    <s v="Cécile"/>
    <x v="1"/>
  </r>
  <r>
    <d v="2017-11-20T00:00:00"/>
    <s v="Panier Repas /Pour 04 Personnes/Pour 02 jours/Mission Saint Louis"/>
    <x v="10"/>
    <x v="2"/>
    <n v="40000"/>
    <s v="Cécile"/>
    <x v="1"/>
  </r>
  <r>
    <d v="2017-11-20T00:00:00"/>
    <s v="Ticket Autoroute à Péage Aller /pour Saint Louis"/>
    <x v="0"/>
    <x v="2"/>
    <n v="2200"/>
    <s v="Cécile"/>
    <x v="1"/>
  </r>
  <r>
    <d v="2017-11-20T00:00:00"/>
    <s v="Ticket Autoroute à Péage Retour /pour Saint Louis"/>
    <x v="0"/>
    <x v="2"/>
    <n v="2200"/>
    <s v="Cécile"/>
    <x v="1"/>
  </r>
  <r>
    <d v="2017-11-20T00:00:00"/>
    <s v="logement Auberge 01 nuitée/E4"/>
    <x v="10"/>
    <x v="2"/>
    <n v="116000"/>
    <s v="Cécile"/>
    <x v="1"/>
  </r>
  <r>
    <d v="2017-11-20T00:00:00"/>
    <s v="Achat Gazoil Pr Mission Saint Louis"/>
    <x v="0"/>
    <x v="2"/>
    <n v="41000"/>
    <s v="Cécile"/>
    <x v="1"/>
  </r>
  <r>
    <d v="2017-11-20T00:00:00"/>
    <s v="Transport E4+E7+E8+E9+E10"/>
    <x v="0"/>
    <x v="1"/>
    <n v="10000"/>
    <s v="Cécile"/>
    <x v="1"/>
  </r>
  <r>
    <d v="2017-11-20T00:00:00"/>
    <s v="Achat vêtement /pour trust bulding"/>
    <x v="8"/>
    <x v="0"/>
    <n v="10000"/>
    <s v="E4"/>
    <x v="1"/>
  </r>
  <r>
    <d v="2017-11-20T00:00:00"/>
    <s v="Transport intérieur Global E4 /Invest.-Mbour-Kaolack/2jrs"/>
    <x v="0"/>
    <x v="0"/>
    <n v="16000"/>
    <s v="E4"/>
    <x v="1"/>
  </r>
  <r>
    <d v="2017-11-20T00:00:00"/>
    <s v="logement Auberge 01 nuitée/E4"/>
    <x v="10"/>
    <x v="0"/>
    <n v="12000"/>
    <s v="E4"/>
    <x v="1"/>
  </r>
  <r>
    <d v="2017-11-20T00:00:00"/>
    <s v="Prime de Panier E4/"/>
    <x v="10"/>
    <x v="0"/>
    <n v="10000"/>
    <s v="E4"/>
    <x v="1"/>
  </r>
  <r>
    <d v="2017-11-20T00:00:00"/>
    <s v="Achat vêtement /pour trust /E7"/>
    <x v="8"/>
    <x v="0"/>
    <n v="6500"/>
    <s v="E7"/>
    <x v="1"/>
  </r>
  <r>
    <d v="2017-11-20T00:00:00"/>
    <s v="Achat puce TIGO/E7"/>
    <x v="1"/>
    <x v="0"/>
    <n v="1000"/>
    <s v="E7"/>
    <x v="1"/>
  </r>
  <r>
    <d v="2017-11-20T00:00:00"/>
    <s v="Transport intérieur Global E7 /Invest.-Saint-Louis/2jrs"/>
    <x v="0"/>
    <x v="0"/>
    <n v="4000"/>
    <s v="E7"/>
    <x v="1"/>
  </r>
  <r>
    <d v="2017-11-20T00:00:00"/>
    <s v="logement Auberge 01 nuitée/E7"/>
    <x v="10"/>
    <x v="0"/>
    <n v="15000"/>
    <s v="E7"/>
    <x v="1"/>
  </r>
  <r>
    <d v="2017-11-20T00:00:00"/>
    <s v="Prime de Panier E7/"/>
    <x v="10"/>
    <x v="0"/>
    <n v="10000"/>
    <s v="E7"/>
    <x v="1"/>
  </r>
  <r>
    <d v="2017-11-20T00:00:00"/>
    <s v="Transport intérieur Global E10 /Invest.-Mbour-Kaolack/2jrs"/>
    <x v="0"/>
    <x v="0"/>
    <n v="15500"/>
    <s v="E10"/>
    <x v="1"/>
  </r>
  <r>
    <d v="2017-11-20T00:00:00"/>
    <s v="Achat rafraichissement et repas/E10"/>
    <x v="8"/>
    <x v="0"/>
    <n v="5000"/>
    <s v="E10"/>
    <x v="1"/>
  </r>
  <r>
    <d v="2017-11-20T00:00:00"/>
    <s v="Prime de Panier E10/"/>
    <x v="10"/>
    <x v="0"/>
    <n v="10000"/>
    <s v="E10"/>
    <x v="1"/>
  </r>
  <r>
    <d v="2017-11-20T00:00:00"/>
    <s v="Achat divers articles vestimentaire  /pour trust /E9"/>
    <x v="8"/>
    <x v="0"/>
    <n v="10000"/>
    <s v="E7"/>
    <x v="1"/>
  </r>
  <r>
    <d v="2017-11-20T00:00:00"/>
    <s v="Transport intérieur Global E9 /Invest.-Mbour-Kaolack/2jrs"/>
    <x v="0"/>
    <x v="0"/>
    <n v="16500"/>
    <s v="E9"/>
    <x v="1"/>
  </r>
  <r>
    <d v="2017-11-20T00:00:00"/>
    <s v="Achat rafraichissement et repas/E9"/>
    <x v="8"/>
    <x v="0"/>
    <n v="6000"/>
    <s v="E9"/>
    <x v="1"/>
  </r>
  <r>
    <d v="2017-11-20T00:00:00"/>
    <s v="Prime de Panier E9/"/>
    <x v="10"/>
    <x v="0"/>
    <n v="8000"/>
    <s v="E9"/>
    <x v="1"/>
  </r>
  <r>
    <d v="2017-11-20T00:00:00"/>
    <s v="Achat divers articles vestimentaire  /pour trust /E8"/>
    <x v="8"/>
    <x v="0"/>
    <n v="10000"/>
    <s v="E8"/>
    <x v="1"/>
  </r>
  <r>
    <d v="2017-11-20T00:00:00"/>
    <s v="Transport intérieur Global E8 /Invest.-Mbour-Kaolack-Foundioune/2jrs"/>
    <x v="0"/>
    <x v="0"/>
    <n v="19000"/>
    <s v="E8"/>
    <x v="1"/>
  </r>
  <r>
    <d v="2017-11-20T00:00:00"/>
    <s v="logement Auberge 01 nuitée/E8"/>
    <x v="10"/>
    <x v="0"/>
    <n v="12000"/>
    <s v="E8"/>
    <x v="1"/>
  </r>
  <r>
    <d v="2017-11-20T00:00:00"/>
    <s v="Prime de Panier E8/"/>
    <x v="10"/>
    <x v="0"/>
    <n v="10000"/>
    <s v="E8"/>
    <x v="1"/>
  </r>
  <r>
    <d v="2017-11-20T00:00:00"/>
    <s v="Achat rafraichissement et repas/E8"/>
    <x v="8"/>
    <x v="0"/>
    <n v="4000"/>
    <s v="E8"/>
    <x v="1"/>
  </r>
  <r>
    <d v="2017-11-20T00:00:00"/>
    <s v="Transport chauffeur loueur /Agence de location"/>
    <x v="0"/>
    <x v="1"/>
    <n v="2000"/>
    <s v="Cécile"/>
    <x v="1"/>
  </r>
  <r>
    <d v="2017-11-20T00:00:00"/>
    <s v="Transport Michel bureau-sgbs-bureau"/>
    <x v="0"/>
    <x v="1"/>
    <n v="2500"/>
    <s v="Michel"/>
    <x v="1"/>
  </r>
  <r>
    <d v="2017-11-20T00:00:00"/>
    <s v="Location 01 voiture Pour 01jours / pour opé"/>
    <x v="0"/>
    <x v="5"/>
    <n v="20000"/>
    <s v="E7"/>
    <x v="1"/>
  </r>
  <r>
    <d v="2017-11-20T00:00:00"/>
    <s v="Achat carburant/pour voiture loué chez Mass/opé"/>
    <x v="0"/>
    <x v="5"/>
    <n v="35000"/>
    <s v="E4"/>
    <x v="1"/>
  </r>
  <r>
    <d v="2017-11-22T00:00:00"/>
    <s v="Ticket Autoroute à Péage Aller /pour Mbour/Opé"/>
    <x v="0"/>
    <x v="5"/>
    <n v="3000"/>
    <s v="Cécile"/>
    <x v="1"/>
  </r>
  <r>
    <d v="2017-11-22T00:00:00"/>
    <s v="Ticket Autoroute à Péage Retour /pour Mbour/Opé"/>
    <x v="0"/>
    <x v="5"/>
    <n v="3000"/>
    <s v="Cécile"/>
    <x v="1"/>
  </r>
  <r>
    <d v="2017-11-22T00:00:00"/>
    <s v="Location 01 voiture Pour 02jours / pour opé/chez Mass"/>
    <x v="0"/>
    <x v="5"/>
    <n v="75000"/>
    <s v="E4"/>
    <x v="1"/>
  </r>
  <r>
    <d v="2017-11-22T00:00:00"/>
    <s v="Panier Cécile 02 jour /Pr Opé/Mbour"/>
    <x v="10"/>
    <x v="5"/>
    <n v="10000"/>
    <s v="Cécile"/>
    <x v="1"/>
  </r>
  <r>
    <d v="2017-11-22T00:00:00"/>
    <s v="Achat Raffraichissement équipe Opé"/>
    <x v="10"/>
    <x v="4"/>
    <n v="5000"/>
    <s v="Cécile"/>
    <x v="1"/>
  </r>
  <r>
    <d v="2017-11-23T00:00:00"/>
    <s v="Achat Carburant E9 et E10 Pr déplacement Sur Mbour-Saly /Opé "/>
    <x v="0"/>
    <x v="5"/>
    <n v="15000"/>
    <s v="E10"/>
    <x v="1"/>
  </r>
  <r>
    <d v="2017-11-23T00:00:00"/>
    <s v="Prime de Panier E9 et E10 /Sur opé Mbour -saly"/>
    <x v="10"/>
    <x v="5"/>
    <n v="10000"/>
    <s v="E10"/>
    <x v="1"/>
  </r>
  <r>
    <d v="2017-11-23T00:00:00"/>
    <s v="Achat vêtement  Et divers objets/pour trust bulding"/>
    <x v="8"/>
    <x v="5"/>
    <n v="70000"/>
    <s v="E10"/>
    <x v="1"/>
  </r>
  <r>
    <d v="2017-11-23T00:00:00"/>
    <s v="logement Hotel 02 nuitée/E9 et E10/Opé Mbour-saly"/>
    <x v="10"/>
    <x v="5"/>
    <n v="67000"/>
    <s v="E10"/>
    <x v="1"/>
  </r>
  <r>
    <d v="2017-11-23T00:00:00"/>
    <s v="Repas du mercredi E9 et E10  /Pr Opé/Mbour"/>
    <x v="10"/>
    <x v="5"/>
    <n v="7000"/>
    <s v="E10"/>
    <x v="1"/>
  </r>
  <r>
    <d v="2017-11-23T00:00:00"/>
    <s v="logement Hotel 01 nuitée/03juriste/Opé Mbour-saly"/>
    <x v="10"/>
    <x v="5"/>
    <n v="58000"/>
    <s v="E7"/>
    <x v="1"/>
  </r>
  <r>
    <d v="2017-11-23T00:00:00"/>
    <s v="Prime de Panier E7 , E8 et E4 /Sur opé Mbour -saly"/>
    <x v="10"/>
    <x v="5"/>
    <n v="15000"/>
    <s v="E7"/>
    <x v="1"/>
  </r>
  <r>
    <d v="2017-11-23T00:00:00"/>
    <s v="Achat Carburant E7  Pr déplacement Sur Mbour-Saly /Opé "/>
    <x v="0"/>
    <x v="5"/>
    <n v="15000"/>
    <s v="E7"/>
    <x v="1"/>
  </r>
  <r>
    <d v="2017-11-23T00:00:00"/>
    <s v="Ticket Autoroute à Péage Aller et Retour /pour Mbour/Opé"/>
    <x v="0"/>
    <x v="5"/>
    <n v="5000"/>
    <s v="E7"/>
    <x v="1"/>
  </r>
  <r>
    <d v="2017-11-23T00:00:00"/>
    <s v="Achat rafraichissement et repas/E7"/>
    <x v="8"/>
    <x v="5"/>
    <n v="6000"/>
    <s v="E7"/>
    <x v="1"/>
  </r>
  <r>
    <d v="2017-11-23T00:00:00"/>
    <s v="Frais d'envoi WARI aux JURISTE"/>
    <x v="7"/>
    <x v="1"/>
    <n v="2700"/>
    <s v="E10"/>
    <x v="1"/>
  </r>
  <r>
    <d v="2017-11-23T00:00:00"/>
    <s v="Transport Charlotte -buro-banque-Aller et Retour"/>
    <x v="0"/>
    <x v="3"/>
    <n v="7000"/>
    <s v="Charlotte"/>
    <x v="1"/>
  </r>
  <r>
    <d v="2017-11-24T00:00:00"/>
    <s v="Bonus Opé Sur Mbour-Saly / E10"/>
    <x v="5"/>
    <x v="5"/>
    <n v="100000"/>
    <s v="SGBS"/>
    <x v="1"/>
  </r>
  <r>
    <d v="2017-11-24T00:00:00"/>
    <s v="Bonus Opé Sur Mbour-Saly / E9"/>
    <x v="5"/>
    <x v="5"/>
    <n v="80000"/>
    <s v="SGBS"/>
    <x v="1"/>
  </r>
  <r>
    <d v="2017-11-24T00:00:00"/>
    <s v="Transport Charlotte -buro-banque-bureau"/>
    <x v="0"/>
    <x v="3"/>
    <n v="4000"/>
    <s v="Charlotte"/>
    <x v="1"/>
  </r>
  <r>
    <d v="2017-11-24T00:00:00"/>
    <s v="Salaire Charlotte NOV 2017"/>
    <x v="4"/>
    <x v="2"/>
    <n v="800000"/>
    <s v="SGBS"/>
    <x v="1"/>
  </r>
  <r>
    <d v="2017-11-24T00:00:00"/>
    <s v="Bonus logement charlotte NOV 2017"/>
    <x v="5"/>
    <x v="2"/>
    <n v="400000"/>
    <s v="SGBS"/>
    <x v="1"/>
  </r>
  <r>
    <d v="2017-11-24T00:00:00"/>
    <s v="salaire Cécile NOV 2017"/>
    <x v="4"/>
    <x v="2"/>
    <n v="700000"/>
    <s v="SGBS"/>
    <x v="1"/>
  </r>
  <r>
    <d v="2017-11-24T00:00:00"/>
    <s v="Bonus logement Cécile NOV 2017"/>
    <x v="5"/>
    <x v="2"/>
    <n v="500000"/>
    <s v="SGBS"/>
    <x v="1"/>
  </r>
  <r>
    <d v="2017-11-24T00:00:00"/>
    <s v="Salaire Michel NOV 2017/payé par chéque"/>
    <x v="4"/>
    <x v="1"/>
    <n v="280000"/>
    <s v="SGBS"/>
    <x v="1"/>
  </r>
  <r>
    <d v="2017-11-24T00:00:00"/>
    <s v="Bonus michel NOV2017"/>
    <x v="5"/>
    <x v="1"/>
    <n v="20000"/>
    <s v="SGBS"/>
    <x v="1"/>
  </r>
  <r>
    <d v="2017-11-24T00:00:00"/>
    <s v="Indemnité de Stage E7/ Enquêtrice Nov 2017"/>
    <x v="4"/>
    <x v="0"/>
    <n v="82708"/>
    <s v="SGBS"/>
    <x v="1"/>
  </r>
  <r>
    <d v="2017-11-24T00:00:00"/>
    <s v="Bonus proposé/indemnité de stage/ E7"/>
    <x v="5"/>
    <x v="0"/>
    <n v="17290"/>
    <s v="E7"/>
    <x v="1"/>
  </r>
  <r>
    <d v="2017-11-24T00:00:00"/>
    <s v="Indemnité de Stage E10/ Enquêteur Nov 2017"/>
    <x v="4"/>
    <x v="0"/>
    <n v="82708"/>
    <s v="SGBS"/>
    <x v="1"/>
  </r>
  <r>
    <d v="2017-11-24T00:00:00"/>
    <s v="Bonus proposé/indemnité de stage/ E10"/>
    <x v="5"/>
    <x v="0"/>
    <n v="17290"/>
    <s v="E10"/>
    <x v="1"/>
  </r>
  <r>
    <d v="2017-11-24T00:00:00"/>
    <s v="Indemnité de Stage E8/ Enquêteur Nov 2017"/>
    <x v="4"/>
    <x v="0"/>
    <n v="82708"/>
    <s v="SGBS"/>
    <x v="1"/>
  </r>
  <r>
    <d v="2017-11-24T00:00:00"/>
    <s v="Bonus proposé/indemnité de stage/ E8"/>
    <x v="5"/>
    <x v="0"/>
    <n v="7290"/>
    <s v="E8"/>
    <x v="1"/>
  </r>
  <r>
    <d v="2017-11-24T00:00:00"/>
    <s v="Indemnité de Stage E9/ Enquêteur Nov 2017"/>
    <x v="4"/>
    <x v="0"/>
    <n v="82708"/>
    <s v="SGBS"/>
    <x v="1"/>
  </r>
  <r>
    <d v="2017-11-24T00:00:00"/>
    <s v="Bonus proposé/indemnité de stage/ E9"/>
    <x v="5"/>
    <x v="0"/>
    <n v="12290"/>
    <s v="E9"/>
    <x v="1"/>
  </r>
  <r>
    <d v="2017-11-24T00:00:00"/>
    <s v="Prestation mensuelle E4"/>
    <x v="2"/>
    <x v="0"/>
    <n v="90000"/>
    <s v="SGBS"/>
    <x v="1"/>
  </r>
  <r>
    <d v="2017-11-24T00:00:00"/>
    <s v="Bonus /prestation de service/ E4"/>
    <x v="5"/>
    <x v="0"/>
    <n v="10000"/>
    <s v="E4"/>
    <x v="1"/>
  </r>
  <r>
    <d v="2017-11-24T00:00:00"/>
    <s v="Indemnite de stage-Bassirou/Juriste-nov 17"/>
    <x v="4"/>
    <x v="6"/>
    <n v="92893"/>
    <s v="SGBS"/>
    <x v="1"/>
  </r>
  <r>
    <d v="2017-11-24T00:00:00"/>
    <s v="bonus proposé/Indemnité de stage-Bassirou"/>
    <x v="5"/>
    <x v="6"/>
    <n v="47107"/>
    <s v="Bassirou"/>
    <x v="1"/>
  </r>
  <r>
    <d v="2017-11-24T00:00:00"/>
    <s v="Indemnite de stage-Papa Mactar /Juriste-nov 17"/>
    <x v="4"/>
    <x v="6"/>
    <n v="92893"/>
    <s v="SGBS"/>
    <x v="1"/>
  </r>
  <r>
    <d v="2017-11-24T00:00:00"/>
    <s v="bonus proposé/Indemnité de stage-Papa mactar"/>
    <x v="5"/>
    <x v="6"/>
    <n v="47107"/>
    <s v="Papa Maktar"/>
    <x v="1"/>
  </r>
  <r>
    <d v="2017-11-24T00:00:00"/>
    <s v="Indemnite de stage-Sékou Voyni /Juriste-nov17"/>
    <x v="4"/>
    <x v="6"/>
    <n v="92893"/>
    <s v="SGBS"/>
    <x v="1"/>
  </r>
  <r>
    <d v="2017-11-24T00:00:00"/>
    <s v="bonus proposé/Indemnité de stage-sékou voyni"/>
    <x v="5"/>
    <x v="6"/>
    <n v="7107"/>
    <s v="Voyni"/>
    <x v="1"/>
  </r>
  <r>
    <d v="2017-11-27T00:00:00"/>
    <s v="Transport Cécile/ Bureau- Ville-Su- Bureau"/>
    <x v="0"/>
    <x v="3"/>
    <n v="5500"/>
    <s v="Cécile"/>
    <x v="1"/>
  </r>
  <r>
    <d v="2017-11-27T00:00:00"/>
    <s v="Transport Cécile/Bureau- Ville-Su- BCN"/>
    <x v="0"/>
    <x v="3"/>
    <n v="4000"/>
    <s v="Cécile"/>
    <x v="1"/>
  </r>
  <r>
    <d v="2017-11-27T00:00:00"/>
    <s v="Transport CHARLOTTE/Bureau-Aéroport/ Aller et Retour "/>
    <x v="0"/>
    <x v="3"/>
    <n v="30000"/>
    <s v="Charlotte"/>
    <x v="1"/>
  </r>
  <r>
    <d v="2017-11-27T00:00:00"/>
    <s v="Prime de Panier gobal juriste du 20/11 au 24/11/17 Sur opé Mbour -saly"/>
    <x v="10"/>
    <x v="5"/>
    <n v="51000"/>
    <s v="Voyni"/>
    <x v="1"/>
  </r>
  <r>
    <d v="2017-11-27T00:00:00"/>
    <s v="Transport Global Juriste  Pr déplacement Sur Mbour-Saly /Opé "/>
    <x v="0"/>
    <x v="5"/>
    <n v="24000"/>
    <s v="Voyni"/>
    <x v="1"/>
  </r>
  <r>
    <d v="2017-11-27T00:00:00"/>
    <s v="Achat Cartes Crédit Orange pour juriste"/>
    <x v="13"/>
    <x v="5"/>
    <n v="10000"/>
    <s v="Voyni"/>
    <x v="1"/>
  </r>
  <r>
    <d v="2017-11-27T00:00:00"/>
    <s v="Achat  Global  repas/ traficant"/>
    <x v="14"/>
    <x v="5"/>
    <n v="8250"/>
    <s v="Voyni"/>
    <x v="1"/>
  </r>
  <r>
    <d v="2017-11-27T00:00:00"/>
    <s v="logement Hotel/ juristes du 20/11 au 24/11/17 03 nuité//Opé Mbour-saly"/>
    <x v="10"/>
    <x v="5"/>
    <n v="80000"/>
    <s v="Voyni"/>
    <x v="1"/>
  </r>
  <r>
    <d v="2017-11-27T00:00:00"/>
    <s v="Bonus policier 12 et bonus carburant"/>
    <x v="5"/>
    <x v="5"/>
    <n v="260000"/>
    <s v="Voyni"/>
    <x v="1"/>
  </r>
  <r>
    <d v="2017-11-27T00:00:00"/>
    <s v="Bonus Agent Eaux et Forêt"/>
    <x v="5"/>
    <x v="5"/>
    <n v="90000"/>
    <s v="Voyni"/>
    <x v="1"/>
  </r>
  <r>
    <d v="2017-11-27T00:00:00"/>
    <s v="Transport Cécile/ Bureau- sci-Bcn-Dic- Bureau"/>
    <x v="0"/>
    <x v="3"/>
    <n v="6000"/>
    <s v="Cécile"/>
    <x v="1"/>
  </r>
  <r>
    <d v="2017-11-27T00:00:00"/>
    <s v="Transport Charlotte -Aéroport-bureau"/>
    <x v="0"/>
    <x v="3"/>
    <n v="10000"/>
    <s v="Charlotte"/>
    <x v="1"/>
  </r>
  <r>
    <d v="2017-11-28T00:00:00"/>
    <s v="Transport E4 pour 2 jrs lundi et mardi"/>
    <x v="0"/>
    <x v="0"/>
    <n v="4000"/>
    <s v="E4"/>
    <x v="1"/>
  </r>
  <r>
    <d v="2017-11-28T00:00:00"/>
    <s v="transport Voyni-Bureau -Foire-Bureau-Aller/Retour-Chez Babacar Média"/>
    <x v="0"/>
    <x v="5"/>
    <n v="5000"/>
    <s v="Voyni"/>
    <x v="1"/>
  </r>
  <r>
    <d v="2017-11-28T00:00:00"/>
    <s v="Transport Bassirou et Voyni /Juriste RV  Chez Maitre Cissé"/>
    <x v="0"/>
    <x v="6"/>
    <n v="4000"/>
    <s v="Bassirou"/>
    <x v="1"/>
  </r>
  <r>
    <d v="2017-12-28T00:00:00"/>
    <s v="Acompte Sur Honoraire Avocat Maitre Cissé"/>
    <x v="15"/>
    <x v="6"/>
    <n v="220000"/>
    <s v="SGBS"/>
    <x v="1"/>
  </r>
  <r>
    <d v="2017-11-28T00:00:00"/>
    <s v="Bonus Média Babacar DIOP /Journaliste"/>
    <x v="5"/>
    <x v="7"/>
    <n v="146000"/>
    <s v="SGBS"/>
    <x v="1"/>
  </r>
  <r>
    <d v="2017-11-28T00:00:00"/>
    <s v="Prime de Panier gobal Voyni juriste du 27/11 au 27/11/17 Su rmission  Mbour -saly"/>
    <x v="10"/>
    <x v="5"/>
    <n v="2000"/>
    <s v="Voyni"/>
    <x v="1"/>
  </r>
  <r>
    <d v="2017-11-28T00:00:00"/>
    <s v="Transport Global et inter urbain Juriste  Pr déplacement Sur mission Mbour-Saly /"/>
    <x v="0"/>
    <x v="5"/>
    <n v="8000"/>
    <s v="Voyni"/>
    <x v="1"/>
  </r>
  <r>
    <d v="2017-11-28T00:00:00"/>
    <s v="Confection Cartes Visite + Photocopie Noir blanc +Photocopie couleur"/>
    <x v="3"/>
    <x v="1"/>
    <n v="187750"/>
    <s v="Papa Maktar"/>
    <x v="1"/>
  </r>
  <r>
    <d v="2017-11-28T00:00:00"/>
    <s v="Transport Global juriste -Bureau-ucad-derkelé-P.Assainie-Bureau"/>
    <x v="0"/>
    <x v="6"/>
    <n v="8000"/>
    <s v="Papa Maktar"/>
    <x v="1"/>
  </r>
  <r>
    <d v="2017-11-28T00:00:00"/>
    <s v="Frais de séjour /Pour Abba SONKO"/>
    <x v="10"/>
    <x v="1"/>
    <n v="270292"/>
    <s v="SGBS"/>
    <x v="1"/>
  </r>
  <r>
    <d v="2017-11-29T00:00:00"/>
    <s v="Transport Michel bureau-sgbs-orange-Arati-bureau"/>
    <x v="0"/>
    <x v="1"/>
    <n v="4000"/>
    <s v="Michel"/>
    <x v="1"/>
  </r>
  <r>
    <d v="2017-11-29T00:00:00"/>
    <s v="Transport  du jourE4 "/>
    <x v="0"/>
    <x v="0"/>
    <n v="2000"/>
    <s v="E4"/>
    <x v="1"/>
  </r>
  <r>
    <d v="2017-11-29T00:00:00"/>
    <s v="Achat Sérure Complet Porte Principale Bureau"/>
    <x v="3"/>
    <x v="1"/>
    <n v="8000"/>
    <s v="E4"/>
    <x v="1"/>
  </r>
  <r>
    <d v="2017-11-29T00:00:00"/>
    <s v="Transport  E4/ courses ville pour achat sérure porte bureau "/>
    <x v="3"/>
    <x v="1"/>
    <n v="2000"/>
    <s v="E4"/>
    <x v="1"/>
  </r>
  <r>
    <d v="2017-11-29T00:00:00"/>
    <s v="Internet bureau OCTOBRE 2017"/>
    <x v="11"/>
    <x v="1"/>
    <n v="64200"/>
    <s v="Michel"/>
    <x v="1"/>
  </r>
  <r>
    <d v="2017-11-29T00:00:00"/>
    <s v="Internet Charlotte OCTOBRE 2017"/>
    <x v="11"/>
    <x v="1"/>
    <n v="29000"/>
    <s v="Michel"/>
    <x v="1"/>
  </r>
  <r>
    <d v="2017-11-29T00:00:00"/>
    <s v="Reproduction  02 clés Porte Principale Bureau"/>
    <x v="3"/>
    <x v="1"/>
    <n v="2000"/>
    <s v="E4"/>
    <x v="1"/>
  </r>
  <r>
    <d v="2017-11-29T00:00:00"/>
    <s v="Transport  E4/ courses ville pour reproduction clés porte bureau "/>
    <x v="3"/>
    <x v="1"/>
    <n v="3000"/>
    <s v="E4"/>
    <x v="1"/>
  </r>
  <r>
    <d v="2017-11-29T00:00:00"/>
    <s v="Main d'œuvre/Changement Sérure Bureau"/>
    <x v="2"/>
    <x v="1"/>
    <n v="9000"/>
    <s v="Michel"/>
    <x v="1"/>
  </r>
  <r>
    <d v="2017-11-29T00:00:00"/>
    <s v="Seeddo 2iéme quinzaine Nov 2017"/>
    <x v="13"/>
    <x v="1"/>
    <n v="249000"/>
    <s v="Michel"/>
    <x v="1"/>
  </r>
  <r>
    <d v="2017-11-29T00:00:00"/>
    <s v="Transport Global juriste -Papa Maktar-Mission 2 jrs Mbour"/>
    <x v="0"/>
    <x v="6"/>
    <n v="13650"/>
    <s v="Papa Maktar"/>
    <x v="1"/>
  </r>
  <r>
    <d v="2017-11-29T00:00:00"/>
    <s v="Prime de Panier -Juriste-Papa Maktar 2 jours"/>
    <x v="10"/>
    <x v="6"/>
    <n v="8000"/>
    <s v="Papa Maktar"/>
    <x v="1"/>
  </r>
  <r>
    <d v="2017-11-29T00:00:00"/>
    <s v="logement Hotel/ juristes du 28/11 au 29/11/17 01 nuité// Mbour"/>
    <x v="10"/>
    <x v="6"/>
    <n v="18000"/>
    <s v="Papa Maktar"/>
    <x v="1"/>
  </r>
  <r>
    <d v="2017-11-30T00:00:00"/>
    <s v="Transport intérieur Global E4 /Invest.-Daker-Kaolack/1jrs"/>
    <x v="0"/>
    <x v="0"/>
    <n v="18000"/>
    <s v="E4"/>
    <x v="1"/>
  </r>
  <r>
    <d v="2017-11-30T00:00:00"/>
    <s v="Achat Repas  et Raffraichissements/E4"/>
    <x v="8"/>
    <x v="0"/>
    <n v="2500"/>
    <s v="E4"/>
    <x v="1"/>
  </r>
  <r>
    <d v="2017-11-30T00:00:00"/>
    <s v="Prime de Panier E4/"/>
    <x v="10"/>
    <x v="0"/>
    <n v="5000"/>
    <s v="E4"/>
    <x v="1"/>
  </r>
  <r>
    <d v="2017-11-30T00:00:00"/>
    <s v="Transport intérieur Global E7 /Invest.-Daker-Kaolack/1jrs"/>
    <x v="0"/>
    <x v="0"/>
    <n v="17000"/>
    <s v="E7"/>
    <x v="1"/>
  </r>
  <r>
    <d v="2017-11-30T00:00:00"/>
    <s v="Achat Repas  et Raffraichissements/E7"/>
    <x v="8"/>
    <x v="0"/>
    <n v="2500"/>
    <s v="E7"/>
    <x v="1"/>
  </r>
  <r>
    <d v="2017-11-30T00:00:00"/>
    <s v="Prime de Panier E7/"/>
    <x v="10"/>
    <x v="0"/>
    <n v="5000"/>
    <s v="E7"/>
    <x v="1"/>
  </r>
  <r>
    <d v="2017-11-30T00:00:00"/>
    <s v="Transport intérieur Global E8 /Invest.-Daker-Touba/1jrs"/>
    <x v="0"/>
    <x v="0"/>
    <n v="17000"/>
    <s v="E8"/>
    <x v="1"/>
  </r>
  <r>
    <d v="2017-11-30T00:00:00"/>
    <s v="Achat Repas  et Raffraichissements/E8"/>
    <x v="8"/>
    <x v="0"/>
    <n v="2500"/>
    <s v="E8"/>
    <x v="1"/>
  </r>
  <r>
    <d v="2017-11-30T00:00:00"/>
    <s v="Prime de Panier E8/"/>
    <x v="10"/>
    <x v="0"/>
    <n v="5000"/>
    <s v="E8"/>
    <x v="1"/>
  </r>
  <r>
    <d v="2017-11-30T00:00:00"/>
    <s v="Transport intérieur Global E9 /Invest.-Daker-Touba/1jrs"/>
    <x v="0"/>
    <x v="0"/>
    <n v="20500"/>
    <s v="E9"/>
    <x v="1"/>
  </r>
  <r>
    <d v="2017-11-30T00:00:00"/>
    <s v="Achat Repas  et Raffraichissements/E9"/>
    <x v="8"/>
    <x v="0"/>
    <n v="2800"/>
    <s v="E9"/>
    <x v="1"/>
  </r>
  <r>
    <d v="2017-11-30T00:00:00"/>
    <s v="Prime de Panier E9/"/>
    <x v="10"/>
    <x v="0"/>
    <n v="5000"/>
    <s v="E9"/>
    <x v="1"/>
  </r>
  <r>
    <d v="2017-11-30T00:00:00"/>
    <s v="Transport intérieur Global E9 /Invest.-Sur Dakar/1jrs"/>
    <x v="0"/>
    <x v="0"/>
    <n v="5500"/>
    <s v="E9"/>
    <x v="1"/>
  </r>
  <r>
    <d v="2017-11-30T00:00:00"/>
    <s v="Achat Repas  et Raffraichissements/E9"/>
    <x v="8"/>
    <x v="0"/>
    <n v="9200"/>
    <s v="E9"/>
    <x v="1"/>
  </r>
  <r>
    <d v="2017-11-30T00:00:00"/>
    <s v="Prime de Panier E9/"/>
    <x v="10"/>
    <x v="0"/>
    <n v="10800"/>
    <s v="E9"/>
    <x v="1"/>
  </r>
  <r>
    <d v="2017-11-30T00:00:00"/>
    <s v="Transport intérieur Global E10 /Invest.-Sur Thiès/1jrs"/>
    <x v="0"/>
    <x v="0"/>
    <n v="13500"/>
    <s v="E10"/>
    <x v="1"/>
  </r>
  <r>
    <d v="2017-11-30T00:00:00"/>
    <s v="Achat Repas  et Raffraichissements/E10"/>
    <x v="8"/>
    <x v="0"/>
    <n v="3000"/>
    <s v="E10"/>
    <x v="1"/>
  </r>
  <r>
    <d v="2017-11-30T00:00:00"/>
    <s v="Prime de Panier E10/"/>
    <x v="10"/>
    <x v="0"/>
    <n v="5000"/>
    <s v="E10"/>
    <x v="1"/>
  </r>
  <r>
    <d v="2017-11-30T00:00:00"/>
    <s v="Agios du 31/10/2017au 30/11/2017"/>
    <x v="16"/>
    <x v="1"/>
    <n v="26159"/>
    <s v="SGBS"/>
    <x v="1"/>
  </r>
  <r>
    <m/>
    <m/>
    <x v="17"/>
    <x v="8"/>
    <m/>
    <m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5">
  <r>
    <d v="2017-11-02T00:00:00"/>
    <s v="Achat carburant/pour Déplacement E10"/>
    <s v="Transport"/>
    <s v="Investigations"/>
    <n v="3500"/>
    <x v="0"/>
    <s v="CHARLOTTE"/>
    <s v="02/11/SALF17F01"/>
    <s v="oui"/>
  </r>
  <r>
    <d v="2017-11-02T00:00:00"/>
    <s v="Transport E7/déplacement en ville"/>
    <s v="Transport"/>
    <s v="Investigations"/>
    <n v="1000"/>
    <x v="1"/>
    <s v="CHARLOTTE"/>
    <s v="02/11/SALF16FAH"/>
    <s v="AH"/>
  </r>
  <r>
    <d v="2017-11-02T00:00:00"/>
    <s v="Transport E4/pour 2 jours"/>
    <s v="Transport"/>
    <s v="Investigations"/>
    <n v="3800"/>
    <x v="2"/>
    <s v="CHARLOTTE"/>
    <s v="02/11/SALF08FAH"/>
    <s v="AH"/>
  </r>
  <r>
    <d v="2017-11-02T00:00:00"/>
    <s v="Achat puce Orange/E4"/>
    <s v="Telephone"/>
    <s v="Investigations"/>
    <n v="1000"/>
    <x v="2"/>
    <s v="CHARLOTTE"/>
    <s v="02/11/SALF08FAH"/>
    <s v="oui"/>
  </r>
  <r>
    <d v="2017-11-02T00:00:00"/>
    <s v="Prestation de service/Confection protection 04  bombe anti-agression"/>
    <s v="Services"/>
    <s v="Office"/>
    <n v="8000"/>
    <x v="2"/>
    <s v="CHARLOTTE"/>
    <s v="02/11/SALF08FAH"/>
    <s v="AH"/>
  </r>
  <r>
    <d v="2017-11-02T00:00:00"/>
    <s v="Achat divers  Articles pour Pause Café"/>
    <s v="Office Materials"/>
    <s v="Office"/>
    <n v="9600"/>
    <x v="3"/>
    <s v="CHARLOTTE"/>
    <s v="02/11/SALF06F02"/>
    <s v="AH"/>
  </r>
  <r>
    <d v="2017-11-03T00:00:00"/>
    <s v="salaire cécile-Octobre 2017"/>
    <s v="Personnel"/>
    <s v="Management"/>
    <n v="700000"/>
    <x v="4"/>
    <s v="AVAAZ3"/>
    <s v="03/11/SALF02F01"/>
    <s v="oui"/>
  </r>
  <r>
    <d v="2017-11-03T00:00:00"/>
    <s v="Bonus Logement -Cécile-OCT 2017"/>
    <s v="Bonus"/>
    <s v="Management"/>
    <n v="500000"/>
    <x v="4"/>
    <s v="AVAAZ3"/>
    <s v="03/11/SALF02F02"/>
    <s v="oui"/>
  </r>
  <r>
    <d v="2017-11-03T00:00:00"/>
    <s v="salaire charlotte-Octobre 2017/Par chéque"/>
    <s v="Personnel"/>
    <s v="Management"/>
    <n v="500000"/>
    <x v="4"/>
    <s v="AVAAZ3"/>
    <s v="03/11/SALF01F03"/>
    <s v="oui"/>
  </r>
  <r>
    <d v="2017-11-03T00:00:00"/>
    <s v="C omplément Salaire Charlotte octobre 2017/par éspéces"/>
    <s v="Personnel"/>
    <s v="Management"/>
    <n v="300000"/>
    <x v="5"/>
    <s v="AVAAZ3"/>
    <s v="03/11/SALF01F04"/>
    <s v="oui"/>
  </r>
  <r>
    <d v="2017-11-03T00:00:00"/>
    <s v="Bonus Logement -Charlotte"/>
    <s v="Bonus"/>
    <s v="Management"/>
    <n v="400000"/>
    <x v="5"/>
    <s v="AVAAZ3"/>
    <s v="26/07/SALF01F04"/>
    <s v="oui"/>
  </r>
  <r>
    <d v="2017-11-03T00:00:00"/>
    <s v="Achats trois (03) ventilateurs marque Evernal"/>
    <s v="Equipment"/>
    <s v="Office"/>
    <n v="51000"/>
    <x v="3"/>
    <s v="AVAAZ3"/>
    <s v="03/11/SALF06F05"/>
    <s v="oui"/>
  </r>
  <r>
    <d v="2017-11-03T00:00:00"/>
    <s v="Achat diverses Fournitures de Bureau"/>
    <s v="Office Materials"/>
    <s v="Office"/>
    <n v="294022"/>
    <x v="4"/>
    <s v="AVAAZ3"/>
    <s v="03/11/SALF06F06"/>
    <s v="oui"/>
  </r>
  <r>
    <d v="2017-11-03T00:00:00"/>
    <s v="Frais sur envoi western union"/>
    <s v="Transfer fees"/>
    <s v="Office"/>
    <n v="15750"/>
    <x v="3"/>
    <s v="AVAAZ3"/>
    <s v="03/11/SALF06F07"/>
    <s v="oui"/>
  </r>
  <r>
    <d v="2017-11-03T00:00:00"/>
    <s v="Achat carburant/pour Déplacement courses ville"/>
    <s v="Transport"/>
    <s v="Office"/>
    <n v="5000"/>
    <x v="3"/>
    <s v="AVAAZ3"/>
    <s v="03/11/SALF06F08"/>
    <s v="AH"/>
  </r>
  <r>
    <d v="2017-11-03T00:00:00"/>
    <s v="Transport Charlotte -buro-Ministére de L'Environnement-bureau"/>
    <s v="Transport"/>
    <s v=" Management"/>
    <n v="10000"/>
    <x v="5"/>
    <s v="AVAAZ3"/>
    <s v="03/11/SALF02FAH"/>
    <s v="AH"/>
  </r>
  <r>
    <d v="2017-11-06T00:00:00"/>
    <s v="Achat  Raffraichissements/pr équipe recrutement"/>
    <s v="Trust building"/>
    <s v="Office"/>
    <n v="2600"/>
    <x v="6"/>
    <s v="AVAAZ3"/>
    <s v="06/11/SALF02F09"/>
    <s v="oui"/>
  </r>
  <r>
    <d v="2017-11-06T00:00:00"/>
    <s v="Transport Michel -sénélec-sde-bureau"/>
    <s v="Transport"/>
    <s v="Office"/>
    <n v="3500"/>
    <x v="3"/>
    <s v="AVAAZ3"/>
    <s v="06/11/SALF06FAH"/>
    <s v="AH"/>
  </r>
  <r>
    <d v="2017-11-06T00:00:00"/>
    <s v="Changement Sérure Porte Principale Bureau"/>
    <s v="Office Materials"/>
    <s v="Office"/>
    <n v="15000"/>
    <x v="3"/>
    <s v="AVAAZ3"/>
    <s v="06/11/SALF06F10"/>
    <s v="oui"/>
  </r>
  <r>
    <d v="2017-11-06T00:00:00"/>
    <s v="Main d'œuvre/Changement Sérure Bureau"/>
    <s v="Services"/>
    <s v="Office"/>
    <n v="5000"/>
    <x v="3"/>
    <s v="AVAAZ3"/>
    <s v="06/11/SALF06F11"/>
    <s v="oui"/>
  </r>
  <r>
    <d v="2017-11-06T00:00:00"/>
    <s v="Transport du jour E4/"/>
    <s v="Transport"/>
    <s v="Investigations"/>
    <n v="2000"/>
    <x v="2"/>
    <s v="AVAAZ3"/>
    <s v="06/11/SALF08FAH"/>
    <s v="AH"/>
  </r>
  <r>
    <d v="2017-11-06T00:00:00"/>
    <s v="Transport Michel -semaine de 5 jours"/>
    <s v="Transport"/>
    <s v="Office"/>
    <n v="12000"/>
    <x v="3"/>
    <s v="AVAAZ3"/>
    <s v="06/11/SALF06FAH"/>
    <s v="AH"/>
  </r>
  <r>
    <d v="2017-11-06T00:00:00"/>
    <s v="Achat divers articles/pour pause café et matériel de ménage"/>
    <s v="Office Materials"/>
    <s v="Office"/>
    <n v="29280"/>
    <x v="3"/>
    <s v="AVAAZ3"/>
    <s v="06/11/SALF06F12"/>
    <s v="oui"/>
  </r>
  <r>
    <d v="2017-11-06T00:00:00"/>
    <s v="Transport Michel bureau-sénélec-sde-Maison"/>
    <s v="Transport"/>
    <s v="Office"/>
    <n v="2000"/>
    <x v="3"/>
    <s v="AVAAZ3"/>
    <s v="06/11/SALF06FAH"/>
    <s v="AH"/>
  </r>
  <r>
    <d v="2017-11-06T00:00:00"/>
    <s v="Achat de 05 bombe Anti-Agression"/>
    <s v="Equipment"/>
    <s v="Office"/>
    <n v="50000"/>
    <x v="3"/>
    <s v="AVAAZ3"/>
    <s v="06/11/SALF06F12 bis"/>
    <s v="oui"/>
  </r>
  <r>
    <d v="2017-11-06T00:00:00"/>
    <s v="Redevance Visa Classic Charlotte/Payé par carte bleue"/>
    <s v="TravelExpenses"/>
    <s v="Management"/>
    <n v="70200"/>
    <x v="4"/>
    <s v="AVAAZ3"/>
    <s v="06/11/SALF01F13"/>
    <s v="oui"/>
  </r>
  <r>
    <d v="2017-11-07T00:00:00"/>
    <s v="Règlement Caisse de sécurité Sociale 3 iéme Trimestre 2017"/>
    <s v="Personnel"/>
    <s v="Office"/>
    <n v="56700"/>
    <x v="4"/>
    <s v="AVAAZ3"/>
    <s v="03/11/SALF06F12bis01"/>
    <s v="oui"/>
  </r>
  <r>
    <d v="2017-11-07T00:00:00"/>
    <s v="Règlement Ipres 3 iéme Trimestre 2017"/>
    <s v="Personnel"/>
    <s v="Office"/>
    <n v="694933"/>
    <x v="4"/>
    <s v="AVAAZ3"/>
    <s v="03/11/SALF06F06bis02"/>
    <s v="oui"/>
  </r>
  <r>
    <d v="2017-11-07T00:00:00"/>
    <s v="Achat carburant/pour investigation /E4,E8 et E10"/>
    <s v="Transport"/>
    <s v="Investigations"/>
    <n v="30000"/>
    <x v="0"/>
    <s v="AVAAZ3"/>
    <s v="07/11/SALF17F13"/>
    <s v="oui"/>
  </r>
  <r>
    <d v="2017-11-07T00:00:00"/>
    <s v="Achat 15 Packs/de 06 Bouteille de 1,5 litre de Eau Kiréne+complément Pause Café"/>
    <s v="Office Materials"/>
    <s v="Office"/>
    <n v="31700"/>
    <x v="3"/>
    <s v="AVAAZ3"/>
    <s v="07/11/SALF06F14"/>
    <s v="oui"/>
  </r>
  <r>
    <d v="2017-11-07T00:00:00"/>
    <s v="Achats 04 Cartes Crédit Orange de( 2* 2500 +01*5000 )"/>
    <s v="Telephone"/>
    <s v="Office"/>
    <n v="10000"/>
    <x v="7"/>
    <s v="AVAAZ3"/>
    <s v="07/11/SALF15F15"/>
    <s v="oui"/>
  </r>
  <r>
    <d v="2017-11-10T00:00:00"/>
    <s v="Transport intérieur Global E4 /Invest.-Touba/2jrs"/>
    <s v="Transport"/>
    <s v="Investigations"/>
    <n v="5000"/>
    <x v="2"/>
    <s v="AVAAZ3"/>
    <s v="10/11/SALF04FAH"/>
    <s v="AH"/>
  </r>
  <r>
    <d v="2017-11-10T00:00:00"/>
    <s v="Achat Repas  et Raffraichissements/E4"/>
    <s v="Trust building"/>
    <s v="Investigations"/>
    <n v="7000"/>
    <x v="2"/>
    <s v="AVAAZ3"/>
    <s v="10/11/SALF04FAH"/>
    <s v="AH"/>
  </r>
  <r>
    <d v="2017-11-10T00:00:00"/>
    <s v="Prime de Panier E4/"/>
    <s v="Travel subsistence"/>
    <s v="Investigations"/>
    <n v="3000"/>
    <x v="2"/>
    <s v="AVAAZ3"/>
    <s v="10/11/SALF04FAH"/>
    <s v="AH"/>
  </r>
  <r>
    <d v="2017-11-10T00:00:00"/>
    <s v="Transport intérieur Global E8 /Invest.-Touba/2jrs"/>
    <s v="Transport"/>
    <s v="Investigations"/>
    <n v="3000"/>
    <x v="8"/>
    <s v="AVAAZ3"/>
    <s v="10/11/SALF08FAH"/>
    <s v="AH"/>
  </r>
  <r>
    <d v="2017-11-10T00:00:00"/>
    <s v="Achat Repas  et Raffraichissements/E8"/>
    <s v="Trust building"/>
    <s v="Investigations"/>
    <n v="5000"/>
    <x v="8"/>
    <s v="AVAAZ3"/>
    <s v="10/11/SALF08FAH"/>
    <s v="AH"/>
  </r>
  <r>
    <d v="2017-11-10T00:00:00"/>
    <s v="Prime de Panier E8/"/>
    <s v="Travel subsistence"/>
    <s v="Investigations"/>
    <n v="5000"/>
    <x v="8"/>
    <s v="AVAAZ3"/>
    <s v="10/11/SALF08FAH"/>
    <s v="AH"/>
  </r>
  <r>
    <d v="2017-11-10T00:00:00"/>
    <s v="Transport intérieur Global E10 /Invest.-Touba/2jrs"/>
    <s v="Transport"/>
    <s v="Investigations"/>
    <n v="3000"/>
    <x v="0"/>
    <s v="AVAAZ3"/>
    <s v="10/11/SALF10FAH"/>
    <s v="AH"/>
  </r>
  <r>
    <d v="2017-11-10T00:00:00"/>
    <s v="Achat Repas  et Raffraichissements/E10"/>
    <s v="Trust building"/>
    <s v="Investigations"/>
    <n v="7000"/>
    <x v="0"/>
    <s v="AVAAZ3"/>
    <s v="10/11/SALF10FAH"/>
    <s v="AH"/>
  </r>
  <r>
    <d v="2017-11-10T00:00:00"/>
    <s v="Prime de Panier E10/"/>
    <s v="Travel subsistence"/>
    <s v="Investigations"/>
    <n v="5000"/>
    <x v="0"/>
    <s v="AVAAZ3"/>
    <s v="10/11/SALF10FAH"/>
    <s v="AH"/>
  </r>
  <r>
    <d v="2017-11-10T00:00:00"/>
    <s v="Transport du jour E4/Courses-Bureau-ville-Bureau"/>
    <s v="Transport"/>
    <s v="Office"/>
    <n v="4000"/>
    <x v="2"/>
    <s v="AVAAZ3"/>
    <s v="10/11/SALF04FAH"/>
    <s v="AH"/>
  </r>
  <r>
    <d v="2017-11-10T00:00:00"/>
    <s v="Transport 02 jour E4/pour  régularisation"/>
    <s v="Transport"/>
    <s v="Investigations"/>
    <n v="4000"/>
    <x v="2"/>
    <s v="AVAAZ3"/>
    <s v="10/11/SALF04FAH"/>
    <s v="AH"/>
  </r>
  <r>
    <d v="2017-11-10T00:00:00"/>
    <s v="Transfert émis Paiement Facture Site WEB/par virement"/>
    <s v="Internet"/>
    <s v="Management"/>
    <n v="28600"/>
    <x v="4"/>
    <s v="AVAAZ3"/>
    <s v="10/11/SALF06F15BIS"/>
    <m/>
  </r>
  <r>
    <d v="2017-11-13T00:00:00"/>
    <s v="Transport/courses Michel/ALLER ET RETOUR/Bureau -SGBS--Ipres "/>
    <s v="Transport"/>
    <s v="Office"/>
    <n v="3500"/>
    <x v="3"/>
    <s v="AVAAZ3"/>
    <s v="13/11/SALF06FAH"/>
    <s v="AH"/>
  </r>
  <r>
    <d v="2017-11-13T00:00:00"/>
    <s v="Transport/courses Michel/ALLER ET RETOUR/Bureau -SGBS--Ipres -opticien"/>
    <s v="Transport"/>
    <s v="Office"/>
    <n v="5000"/>
    <x v="3"/>
    <s v="AVAAZ3"/>
    <s v="13/11/SALF06FAH"/>
    <s v="AH"/>
  </r>
  <r>
    <d v="2017-11-13T00:00:00"/>
    <s v="Achat  04 Batteries duracell/alimentation/souris ordina"/>
    <s v="Office Materials"/>
    <s v="Office"/>
    <n v="1400"/>
    <x v="1"/>
    <s v="AVAAZ3"/>
    <s v="13/11/SALF16F16"/>
    <s v="oui"/>
  </r>
  <r>
    <d v="2017-11-13T00:00:00"/>
    <s v="Courses ville-Pour bureau-Aller et Retour-E10"/>
    <s v="Transport"/>
    <s v="Office"/>
    <n v="3000"/>
    <x v="0"/>
    <s v="AVAAZ3"/>
    <s v="13/11/SALF17FAH"/>
    <s v="AH"/>
  </r>
  <r>
    <d v="2017-11-13T00:00:00"/>
    <s v="Transport courses ville E4/Courses-Bureau-yasser-Bureau/Prour Achat Cable Ordi"/>
    <s v="Transport"/>
    <s v="Office"/>
    <n v="4000"/>
    <x v="2"/>
    <s v="AVAAZ3"/>
    <s v="13/11/SALF08FAH"/>
    <s v="AH"/>
  </r>
  <r>
    <d v="2017-11-13T00:00:00"/>
    <s v="Transport Michel bureau-sgbs-bureau"/>
    <s v="Transport"/>
    <s v="Office"/>
    <n v="2000"/>
    <x v="3"/>
    <s v="AVAAZ3"/>
    <s v="13/11/SALF06FAH"/>
    <s v="AH"/>
  </r>
  <r>
    <d v="2017-11-13T00:00:00"/>
    <s v="Seeddo 1iére quinzaine Nov 2017"/>
    <s v="Telephone"/>
    <s v="Office"/>
    <n v="122500"/>
    <x v="3"/>
    <s v="AVAAZ3"/>
    <s v="13/11/SALF06F17"/>
    <s v="oui"/>
  </r>
  <r>
    <d v="2017-11-14T00:00:00"/>
    <s v="Achat Cable Alimentation Ordinateur Portable HP"/>
    <s v="Office Materials"/>
    <s v="Office"/>
    <n v="25358"/>
    <x v="3"/>
    <s v="AVAAZ3"/>
    <s v="14/11/SALF06F17 Bis"/>
    <s v="oui"/>
  </r>
  <r>
    <d v="2017-11-14T00:00:00"/>
    <s v="Transport Michel -semaine de 5 jours"/>
    <s v="Transport"/>
    <s v="Office"/>
    <n v="12500"/>
    <x v="3"/>
    <s v="AVAAZ3"/>
    <s v="14/11/SALF06FAH"/>
    <s v="AH"/>
  </r>
  <r>
    <d v="2017-11-14T00:00:00"/>
    <s v="Transport Michel Maison-Armurerie-opticien-yasser-bureau/Le matin"/>
    <s v="Transport"/>
    <s v="Office"/>
    <n v="4000"/>
    <x v="3"/>
    <s v="AVAAZ3"/>
    <s v="14/11/SALF06FAH"/>
    <s v="AH"/>
  </r>
  <r>
    <d v="2017-11-14T00:00:00"/>
    <s v="Transport Michel bureau-orange-opticien-DHL-bureau/Le soir"/>
    <s v="Transport"/>
    <s v="Office"/>
    <n v="4500"/>
    <x v="3"/>
    <s v="AVAAZ3"/>
    <s v="14/11/SALF06FAH"/>
    <s v="AH"/>
  </r>
  <r>
    <d v="2017-11-14T00:00:00"/>
    <s v="Achat Billet Dillet D'Avion/Pour Abba SONKO"/>
    <s v="Flight"/>
    <s v="Office"/>
    <n v="473300"/>
    <x v="9"/>
    <s v="AVAAZ3"/>
    <s v="14/11/SALF13F18"/>
    <s v="oui"/>
  </r>
  <r>
    <s v="14/112017"/>
    <s v="Transport Global Juriste -Bureau-Aéroport-DEEF-Bureau/Attente Taxi"/>
    <s v="Transport"/>
    <s v="Office"/>
    <n v="10000"/>
    <x v="9"/>
    <s v="AVAAZ3"/>
    <s v="14/11/SALF13FAH"/>
    <s v="AH"/>
  </r>
  <r>
    <d v="2017-11-14T00:00:00"/>
    <s v="Frais sur envoi document dhl"/>
    <s v="Transfer fees"/>
    <s v="Office"/>
    <n v="21500"/>
    <x v="3"/>
    <s v="AVAAZ3"/>
    <s v="14/11/SALF06F19"/>
    <s v="oui"/>
  </r>
  <r>
    <d v="2017-11-14T00:00:00"/>
    <s v="Frais médicaux/ verres correcteurs-Michel"/>
    <s v="Personnel"/>
    <s v="Team Building"/>
    <n v="68400"/>
    <x v="3"/>
    <s v="AVAAZ3"/>
    <s v="14/11/SALF06F19 bis"/>
    <s v="oui"/>
  </r>
  <r>
    <d v="2017-11-15T00:00:00"/>
    <s v="Achat vêtement /pour trust bulding"/>
    <s v="Trust building"/>
    <s v="Investigations"/>
    <n v="10000"/>
    <x v="0"/>
    <s v="AVAAZ3"/>
    <s v="15/11/SALF17F20"/>
    <s v="oui"/>
  </r>
  <r>
    <d v="2017-11-15T00:00:00"/>
    <s v="Location 01 voiture Pour 02 jours / pour mission Saint Louis"/>
    <s v="Transport"/>
    <s v="Office"/>
    <n v="80000"/>
    <x v="6"/>
    <s v="AVAAZ3"/>
    <s v="15/11/SALF02F21"/>
    <s v="oui"/>
  </r>
  <r>
    <d v="2017-11-15T00:00:00"/>
    <s v="Transport 02 jour E4/pour  régularisation ( mardi 14 et mercredi 15)"/>
    <s v="Transport"/>
    <s v="Investigations"/>
    <n v="4000"/>
    <x v="2"/>
    <s v="AVAAZ3"/>
    <s v="15/11/SALF04FAH"/>
    <s v="AH"/>
  </r>
  <r>
    <d v="2017-11-15T00:00:00"/>
    <s v="Frais de Transfert emis pour paiement sur Facture site WEB-Mr Friedman"/>
    <s v="Internet"/>
    <s v="Management"/>
    <n v="32014"/>
    <x v="4"/>
    <s v="AVAAZ3"/>
    <s v="15/11/SALF06F"/>
    <s v="oui"/>
  </r>
  <r>
    <d v="2017-11-16T00:00:00"/>
    <s v="Transport Michel -Orange-bureau/Le matin"/>
    <s v="Transport"/>
    <s v="Office"/>
    <n v="1500"/>
    <x v="3"/>
    <s v="AVAAZ3"/>
    <s v="16/11/SALF06FAH"/>
    <s v="AH"/>
  </r>
  <r>
    <d v="2017-11-17T00:00:00"/>
    <s v="Complément Transfert emis pour paiement sur Facture site WEB-Mr Friedman"/>
    <s v="Internet"/>
    <s v="Management"/>
    <n v="13119"/>
    <x v="4"/>
    <s v="AVAAZ3"/>
    <s v="17/11/SALF06F"/>
    <s v="oui"/>
  </r>
  <r>
    <d v="2017-11-17T00:00:00"/>
    <s v="Transport Michel-sgbs-bureau/Le matin"/>
    <s v="Transport"/>
    <s v="Office"/>
    <n v="1000"/>
    <x v="3"/>
    <s v="AVAAZ3"/>
    <s v="17/11/SALF06FAH"/>
    <s v="AH"/>
  </r>
  <r>
    <d v="2017-11-17T00:00:00"/>
    <s v="Frais de Transfert emis pour paiement sur Facture site WEB-Mr Friedman"/>
    <s v="Internet"/>
    <s v="Management"/>
    <n v="17550"/>
    <x v="4"/>
    <s v="AVAAZ3"/>
    <s v="17/11/SALF06F"/>
    <s v="oui"/>
  </r>
  <r>
    <d v="2017-11-20T00:00:00"/>
    <s v="Transport Global -St Louis-Bango et Bango-St Louis/"/>
    <s v="Transport"/>
    <s v="Management"/>
    <n v="6000"/>
    <x v="6"/>
    <s v="AVAAZ3"/>
    <s v="20/11/SALF02FAH"/>
    <s v="AH"/>
  </r>
  <r>
    <d v="2017-11-20T00:00:00"/>
    <s v="Panier Repas /Pour 04 Personnes/Pour 02 jours/Mission Saint Louis"/>
    <s v="Travel subsistence"/>
    <s v="Management"/>
    <n v="40000"/>
    <x v="6"/>
    <s v="AVAAZ3"/>
    <s v="20/11/SALF02FAH"/>
    <s v="AH"/>
  </r>
  <r>
    <d v="2017-11-20T00:00:00"/>
    <s v="Ticket Autoroute à Péage Aller /pour Saint Louis"/>
    <s v="Transport"/>
    <s v="Management"/>
    <n v="2200"/>
    <x v="6"/>
    <s v="AVAAZ3"/>
    <s v="20/11/SALF02F21bis"/>
    <s v="oui"/>
  </r>
  <r>
    <d v="2017-11-20T00:00:00"/>
    <s v="Ticket Autoroute à Péage Retour /pour Saint Louis"/>
    <s v="Transport"/>
    <s v="Management"/>
    <n v="2200"/>
    <x v="6"/>
    <s v="AVAAZ3"/>
    <s v="20/11/SALF02F21bis-1"/>
    <s v="oui"/>
  </r>
  <r>
    <d v="2017-11-20T00:00:00"/>
    <s v="logement Auberge 01 nuitée/E4"/>
    <s v="Travel subsistence"/>
    <s v="Management"/>
    <n v="116000"/>
    <x v="6"/>
    <s v="AVAAZ3"/>
    <s v="20/11/SALF02F21bis-2"/>
    <s v="oui"/>
  </r>
  <r>
    <d v="2017-11-20T00:00:00"/>
    <s v="Achat Gazoil Pr Mission Saint Louis"/>
    <s v="Transport"/>
    <s v="Management"/>
    <n v="41000"/>
    <x v="6"/>
    <s v="AVAAZ3"/>
    <s v="20/11/SALF02F21bis-3"/>
    <s v="oui"/>
  </r>
  <r>
    <d v="2017-11-20T00:00:00"/>
    <s v="Transport E4+E7+E8+E9+E10"/>
    <s v="Transport"/>
    <s v="Office"/>
    <n v="10000"/>
    <x v="6"/>
    <s v="AVAAZ3"/>
    <s v="17/11/SALF06FAH"/>
    <s v="AH"/>
  </r>
  <r>
    <d v="2017-11-20T00:00:00"/>
    <s v="Achat vêtement /pour trust bulding"/>
    <s v="Trust building"/>
    <s v="Investigations"/>
    <n v="10000"/>
    <x v="2"/>
    <s v="AVAAZ3"/>
    <s v="20/11/SALF08F22"/>
    <s v="AH"/>
  </r>
  <r>
    <d v="2017-11-20T00:00:00"/>
    <s v="Transport intérieur Global E4 /Invest.-Mbour-Kaolack/2jrs"/>
    <s v="Transport"/>
    <s v="Investigations"/>
    <n v="16000"/>
    <x v="2"/>
    <s v="AVAAZ3"/>
    <s v="20/11/SALF08FAH"/>
    <s v="AH"/>
  </r>
  <r>
    <d v="2017-11-20T00:00:00"/>
    <s v="logement Auberge 01 nuitée/E4"/>
    <s v="Travel subsistence"/>
    <s v="Investigations"/>
    <n v="12000"/>
    <x v="2"/>
    <s v="AVAAZ3"/>
    <s v="20/11/SALF08FAH"/>
    <s v="AH"/>
  </r>
  <r>
    <d v="2017-11-20T00:00:00"/>
    <s v="Prime de Panier E4/"/>
    <s v="Travel subsistence"/>
    <s v="Investigations"/>
    <n v="10000"/>
    <x v="2"/>
    <s v="AVAAZ3"/>
    <s v="20/11/SALF08FAH"/>
    <s v="AH"/>
  </r>
  <r>
    <d v="2017-11-20T00:00:00"/>
    <s v="Achat vêtement /pour trust /E7"/>
    <s v="Trust building"/>
    <s v="Investigations"/>
    <n v="6500"/>
    <x v="1"/>
    <s v="AVAAZ3"/>
    <s v="20/11/SALF16FAH"/>
    <s v="AH"/>
  </r>
  <r>
    <d v="2017-11-20T00:00:00"/>
    <s v="Achat puce TIGO/E7"/>
    <s v="Telephone"/>
    <s v="Investigations"/>
    <n v="1000"/>
    <x v="1"/>
    <s v="AVAAZ3"/>
    <s v="20/11/SALF16FAH"/>
    <s v="AH"/>
  </r>
  <r>
    <d v="2017-11-20T00:00:00"/>
    <s v="Transport intérieur Global E7 /Invest.-Saint-Louis/2jrs"/>
    <s v="Transport"/>
    <s v="Investigations"/>
    <n v="4000"/>
    <x v="1"/>
    <s v="AVAAZ3"/>
    <s v="20/11/SALF16FAH"/>
    <s v="AH"/>
  </r>
  <r>
    <d v="2017-11-20T00:00:00"/>
    <s v="logement Auberge 01 nuitée/E7"/>
    <s v="Travel subsistence"/>
    <s v="Investigations"/>
    <n v="15000"/>
    <x v="1"/>
    <s v="AVAAZ3"/>
    <s v="20/11/SALF16F23"/>
    <s v="oui"/>
  </r>
  <r>
    <d v="2017-11-20T00:00:00"/>
    <s v="Prime de Panier E7/"/>
    <s v="Travel subsistence"/>
    <s v="Investigations"/>
    <n v="10000"/>
    <x v="1"/>
    <s v="AVAAZ3"/>
    <s v="20/11/SALF16FAH"/>
    <s v="AH"/>
  </r>
  <r>
    <d v="2017-11-20T00:00:00"/>
    <s v="Transport intérieur Global E10 /Invest.-Mbour-Kaolack/2jrs"/>
    <s v="Transport"/>
    <s v="Investigations"/>
    <n v="15500"/>
    <x v="0"/>
    <s v="AVAAZ3"/>
    <s v="20/11/SALF17FAH"/>
    <s v="AH"/>
  </r>
  <r>
    <d v="2017-11-20T00:00:00"/>
    <s v="Achat rafraichissement et repas/E10"/>
    <s v="Trust building"/>
    <s v="Investigations"/>
    <n v="5000"/>
    <x v="0"/>
    <s v="AVAAZ3"/>
    <s v="20/11/SALF17FAH"/>
    <s v="AH"/>
  </r>
  <r>
    <d v="2017-11-20T00:00:00"/>
    <s v="Prime de Panier E10/"/>
    <s v="Travel subsistence"/>
    <s v="Investigations"/>
    <n v="10000"/>
    <x v="0"/>
    <s v="AVAAZ3"/>
    <s v="20/11/SALF17FAH"/>
    <s v="AH"/>
  </r>
  <r>
    <d v="2017-11-20T00:00:00"/>
    <s v="Achat divers articles vestimentaire  /pour trust /E9"/>
    <s v="Trust building"/>
    <s v="Investigations"/>
    <n v="10000"/>
    <x v="1"/>
    <s v="AVAAZ3"/>
    <s v="20/11/SALF16FAH"/>
    <s v="AH"/>
  </r>
  <r>
    <d v="2017-11-20T00:00:00"/>
    <s v="Transport intérieur Global E9 /Invest.-Mbour-Kaolack/2jrs"/>
    <s v="Transport"/>
    <s v="Investigations"/>
    <n v="16500"/>
    <x v="10"/>
    <s v="AVAAZ3"/>
    <s v="20/11/SALF19FAH"/>
    <s v="AH"/>
  </r>
  <r>
    <d v="2017-11-20T00:00:00"/>
    <s v="Achat rafraichissement et repas/E9"/>
    <s v="Trust building"/>
    <s v="Investigations"/>
    <n v="6000"/>
    <x v="10"/>
    <s v="AVAAZ3"/>
    <s v="20/11/SALF19FAH"/>
    <s v="AH"/>
  </r>
  <r>
    <d v="2017-11-20T00:00:00"/>
    <s v="Prime de Panier E9/"/>
    <s v="Travel subsistence"/>
    <s v="Investigations"/>
    <n v="8000"/>
    <x v="10"/>
    <s v="AVAAZ3"/>
    <s v="20/11/SALF19FAH"/>
    <s v="AH"/>
  </r>
  <r>
    <d v="2017-11-20T00:00:00"/>
    <s v="Achat divers articles vestimentaire  /pour trust /E8"/>
    <s v="Trust building"/>
    <s v="Investigations"/>
    <n v="10000"/>
    <x v="8"/>
    <s v="AVAAZ3"/>
    <s v="20/11/SALF18FAH"/>
    <s v="AH"/>
  </r>
  <r>
    <d v="2017-11-20T00:00:00"/>
    <s v="Transport intérieur Global E8 /Invest.-Mbour-Kaolack-Foundioune/2jrs"/>
    <s v="Transport"/>
    <s v="Investigations"/>
    <n v="19000"/>
    <x v="8"/>
    <s v="AVAAZ3"/>
    <s v="20/11/SALF18FAH"/>
    <s v="AH"/>
  </r>
  <r>
    <d v="2017-11-20T00:00:00"/>
    <s v="logement Auberge 01 nuitée/E8"/>
    <s v="Travel subsistence"/>
    <s v="Investigations"/>
    <n v="12000"/>
    <x v="8"/>
    <s v="AVAAZ3"/>
    <s v="20/11/SALF18F24"/>
    <s v="oui"/>
  </r>
  <r>
    <d v="2017-11-20T00:00:00"/>
    <s v="Prime de Panier E8/"/>
    <s v="Travel subsistence"/>
    <s v="Investigations"/>
    <n v="10000"/>
    <x v="8"/>
    <s v="AVAAZ3"/>
    <s v="20/11/SALF18FAH"/>
    <s v="AH"/>
  </r>
  <r>
    <d v="2017-11-20T00:00:00"/>
    <s v="Achat rafraichissement et repas/E8"/>
    <s v="Trust building"/>
    <s v="Investigations"/>
    <n v="4000"/>
    <x v="8"/>
    <s v="AVAAZ3"/>
    <s v="20/11/SALF18FAH"/>
    <s v="AH"/>
  </r>
  <r>
    <d v="2017-11-20T00:00:00"/>
    <s v="Transport chauffeur loueur /Agence de location"/>
    <s v="Transport"/>
    <s v="Office"/>
    <n v="2000"/>
    <x v="6"/>
    <s v="AVAAZ3"/>
    <s v="20/11/SALF06FAH"/>
    <s v="AH"/>
  </r>
  <r>
    <d v="2017-11-20T00:00:00"/>
    <s v="Transport Michel bureau-sgbs-bureau"/>
    <s v="Transport"/>
    <s v="Office"/>
    <n v="2500"/>
    <x v="3"/>
    <s v="AVAAZ3"/>
    <s v="20/11/SALF06FAH"/>
    <s v="AH"/>
  </r>
  <r>
    <d v="2017-11-20T00:00:00"/>
    <s v="Location 01 voiture Pour 01jours / pour opé"/>
    <s v="Transport"/>
    <s v="Operations"/>
    <n v="20000"/>
    <x v="1"/>
    <s v="AVAAZ3"/>
    <s v="20/11/SALF16F26"/>
    <s v="oui"/>
  </r>
  <r>
    <d v="2017-11-20T00:00:00"/>
    <s v="Achat carburant/pour voiture loué chez Mass/opé"/>
    <s v="Transport"/>
    <s v="Operations"/>
    <n v="35000"/>
    <x v="2"/>
    <s v="AVAAZ3"/>
    <s v="20/11/SALF08F27"/>
    <s v="oui"/>
  </r>
  <r>
    <d v="2017-11-22T00:00:00"/>
    <s v="Ticket Autoroute à Péage Aller /pour Mbour/Opé"/>
    <s v="Transport"/>
    <s v="Operations"/>
    <n v="3000"/>
    <x v="6"/>
    <s v="AVAAZ3"/>
    <s v="22/11/SALF02F28"/>
    <s v="oui"/>
  </r>
  <r>
    <d v="2017-11-22T00:00:00"/>
    <s v="Ticket Autoroute à Péage Retour /pour Mbour/Opé"/>
    <s v="Transport"/>
    <s v="Operations"/>
    <n v="3000"/>
    <x v="6"/>
    <s v="AVAAZ3"/>
    <s v="22/11/SALF02F29"/>
    <s v="oui"/>
  </r>
  <r>
    <d v="2017-11-22T00:00:00"/>
    <s v="Location 01 voiture Pour 02jours / pour opé/chez Mass"/>
    <s v="Transport"/>
    <s v="Operations"/>
    <n v="75000"/>
    <x v="2"/>
    <s v="AVAAZ3"/>
    <s v="22/11/SALF08F30"/>
    <s v="oui"/>
  </r>
  <r>
    <d v="2017-11-22T00:00:00"/>
    <s v="Panier Cécile 02 jour /Pr Opé/Mbour"/>
    <s v="Travel subsistence"/>
    <s v="Operations"/>
    <n v="10000"/>
    <x v="6"/>
    <s v="AVAAZ3"/>
    <s v="22/11/SALF06FAH"/>
    <s v="AH"/>
  </r>
  <r>
    <d v="2017-11-22T00:00:00"/>
    <s v="Achat Raffraichissement équipe Opé"/>
    <s v="Travel subsistence"/>
    <s v="Team Building"/>
    <n v="5000"/>
    <x v="6"/>
    <s v="AVAAZ3"/>
    <s v="22/11/SALF06FAH"/>
    <s v="AH"/>
  </r>
  <r>
    <d v="2017-11-23T00:00:00"/>
    <s v="Achat Carburant E9 et E10 Pr déplacement Sur Mbour-Saly /Opé "/>
    <s v="Transport"/>
    <s v="Operations"/>
    <n v="15000"/>
    <x v="0"/>
    <s v="AVAAZ3"/>
    <s v="22/11/SALF17F31"/>
    <s v="oui"/>
  </r>
  <r>
    <d v="2017-11-23T00:00:00"/>
    <s v="Prime de Panier E9 et E10 /Sur opé Mbour -saly"/>
    <s v="Travel subsistence"/>
    <s v="Operations"/>
    <n v="10000"/>
    <x v="0"/>
    <s v="AVAAZ3"/>
    <s v="23/11/SALF17FAH"/>
    <s v="AH"/>
  </r>
  <r>
    <d v="2017-11-23T00:00:00"/>
    <s v="Achat vêtement  Et divers objets/pour trust bulding"/>
    <s v="Trust building"/>
    <s v="Operations"/>
    <n v="70000"/>
    <x v="0"/>
    <s v="AVAAZ3"/>
    <s v="23/11/SALF17FAH"/>
    <s v="AH"/>
  </r>
  <r>
    <d v="2017-11-23T00:00:00"/>
    <s v="logement Hotel 02 nuitée/E9 et E10/Opé Mbour-saly"/>
    <s v="Travel subsistence"/>
    <s v="Operations"/>
    <n v="67000"/>
    <x v="0"/>
    <s v="AVAAZ3"/>
    <s v="23/11/SALF17F32"/>
    <s v="oui"/>
  </r>
  <r>
    <d v="2017-11-23T00:00:00"/>
    <s v="Repas du mercredi E9 et E10  /Pr Opé/Mbour"/>
    <s v="Travel subsistence"/>
    <s v="Operations"/>
    <n v="7000"/>
    <x v="0"/>
    <s v="AVAAZ3"/>
    <s v="23/11/SALF17FAH"/>
    <s v="AH"/>
  </r>
  <r>
    <d v="2017-11-23T00:00:00"/>
    <s v="logement Hotel 01 nuitée/03juriste/Opé Mbour-saly"/>
    <s v="Travel subsistence"/>
    <s v="Operations"/>
    <n v="58000"/>
    <x v="1"/>
    <s v="AVAAZ3"/>
    <s v="23/11/SALF16F33"/>
    <s v="oui"/>
  </r>
  <r>
    <d v="2017-11-23T00:00:00"/>
    <s v="Prime de Panier E7 , E8 et E4 /Sur opé Mbour -saly"/>
    <s v="Travel subsistence"/>
    <s v="Operations"/>
    <n v="15000"/>
    <x v="1"/>
    <s v="AVAAZ3"/>
    <s v="23/11/SALF16FAH"/>
    <s v="AH"/>
  </r>
  <r>
    <d v="2017-11-23T00:00:00"/>
    <s v="Achat Carburant E7  Pr déplacement Sur Mbour-Saly /Opé "/>
    <s v="Transport"/>
    <s v="Operations"/>
    <n v="15000"/>
    <x v="1"/>
    <s v="AVAAZ3"/>
    <s v="23/11/SALF16F34"/>
    <s v="oui"/>
  </r>
  <r>
    <d v="2017-11-23T00:00:00"/>
    <s v="Ticket Autoroute à Péage Aller et Retour /pour Mbour/Opé"/>
    <s v="Transport"/>
    <s v="Operations"/>
    <n v="5000"/>
    <x v="1"/>
    <s v="AVAAZ3"/>
    <s v="23/11/SALF16F35"/>
    <s v="oui"/>
  </r>
  <r>
    <d v="2017-11-23T00:00:00"/>
    <s v="Achat rafraichissement et repas/E7"/>
    <s v="Trust building"/>
    <s v="Operations"/>
    <n v="6000"/>
    <x v="1"/>
    <s v="AVAAZ3"/>
    <s v="23/11/SALF16FAH"/>
    <s v="AH"/>
  </r>
  <r>
    <d v="2017-11-23T00:00:00"/>
    <s v="Frais d'envoi WARI aux JURISTE"/>
    <s v="Transfer fees"/>
    <s v="Office"/>
    <n v="2700"/>
    <x v="0"/>
    <s v="AVAAZ3"/>
    <s v="23/11/SALF17F36"/>
    <s v="oui"/>
  </r>
  <r>
    <d v="2017-11-23T00:00:00"/>
    <s v="Transport Charlotte -buro-banque-Aller et Retour"/>
    <s v="Transport"/>
    <s v=" Management"/>
    <n v="7000"/>
    <x v="5"/>
    <s v="AVAAZ3"/>
    <s v="24/11/SALF01FAH"/>
    <s v="AH"/>
  </r>
  <r>
    <d v="2017-11-24T00:00:00"/>
    <s v="Bonus Opé Sur Mbour-Saly / E10"/>
    <s v="Bonus"/>
    <s v="Operations"/>
    <n v="100000"/>
    <x v="4"/>
    <s v="AVAAZ3"/>
    <s v="23/11/SALF17F37"/>
    <s v="oui"/>
  </r>
  <r>
    <d v="2017-11-24T00:00:00"/>
    <s v="Bonus Opé Sur Mbour-Saly / E9"/>
    <s v="Bonus"/>
    <s v="Operations"/>
    <n v="80000"/>
    <x v="4"/>
    <s v="AVAAZ3"/>
    <s v="23/11/SALF19F38"/>
    <s v="oui"/>
  </r>
  <r>
    <d v="2017-11-24T00:00:00"/>
    <s v="Transport Charlotte -buro-banque-bureau"/>
    <s v="Transport"/>
    <s v=" Management"/>
    <n v="4000"/>
    <x v="5"/>
    <s v="AVAAZ3"/>
    <s v="24/11/SALF01FAH"/>
    <s v="AH"/>
  </r>
  <r>
    <d v="2017-11-24T00:00:00"/>
    <s v="Salaire Charlotte NOV 2017"/>
    <s v="Personnel"/>
    <s v="Management"/>
    <n v="800000"/>
    <x v="4"/>
    <s v="AVAAZ3"/>
    <s v="24/11/SALF01F39"/>
    <s v="oui"/>
  </r>
  <r>
    <d v="2017-11-24T00:00:00"/>
    <s v="Bonus logement charlotte NOV 2017"/>
    <s v="Bonus"/>
    <s v="Management"/>
    <n v="400000"/>
    <x v="4"/>
    <s v="AVAAZ3"/>
    <s v="24/11/SALF01F40"/>
    <s v="oui"/>
  </r>
  <r>
    <d v="2017-11-24T00:00:00"/>
    <s v="salaire Cécile NOV 2017"/>
    <s v="Personnel"/>
    <s v="Management"/>
    <n v="700000"/>
    <x v="4"/>
    <s v="AVAAZ3"/>
    <s v="24/11/SALF02F41"/>
    <s v="oui"/>
  </r>
  <r>
    <d v="2017-11-24T00:00:00"/>
    <s v="Bonus logement Cécile NOV 2017"/>
    <s v="Bonus"/>
    <s v="Management"/>
    <n v="500000"/>
    <x v="4"/>
    <s v="AVAAZ3"/>
    <s v="24/11/SALF02F42"/>
    <s v="oui"/>
  </r>
  <r>
    <d v="2017-11-24T00:00:00"/>
    <s v="Salaire Michel NOV 2017/payé par chéque"/>
    <s v="Personnel"/>
    <s v="Office"/>
    <n v="280000"/>
    <x v="4"/>
    <s v="AVAAZ3"/>
    <s v="24/11/SALF06F43"/>
    <s v="oui"/>
  </r>
  <r>
    <d v="2017-11-24T00:00:00"/>
    <s v="Bonus michel NOV2017"/>
    <s v="Bonus"/>
    <s v="Office"/>
    <n v="20000"/>
    <x v="4"/>
    <s v="AVAAZ3"/>
    <s v="24/11/SALF06F44"/>
    <s v="oui"/>
  </r>
  <r>
    <d v="2017-11-24T00:00:00"/>
    <s v="Indemnité de Stage E7/ Enquêtrice Nov 2017"/>
    <s v="Personnel"/>
    <s v="Investigations"/>
    <n v="82708"/>
    <x v="4"/>
    <s v="AVAAZ3"/>
    <s v="24/11/SALF17F45"/>
    <s v="oui"/>
  </r>
  <r>
    <d v="2017-11-24T00:00:00"/>
    <s v="Bonus proposé/indemnité de stage/ E7"/>
    <s v="Bonus"/>
    <s v="Investigations"/>
    <n v="17290"/>
    <x v="1"/>
    <s v="AVAAZ3"/>
    <s v="24/11/SALF17F46"/>
    <s v="oui"/>
  </r>
  <r>
    <d v="2017-11-24T00:00:00"/>
    <s v="Indemnité de Stage E10/ Enquêteur Nov 2017"/>
    <s v="Personnel"/>
    <s v="Investigations"/>
    <n v="82708"/>
    <x v="4"/>
    <s v="AVAAZ3"/>
    <s v="24/11/SALF17F47"/>
    <s v="oui"/>
  </r>
  <r>
    <d v="2017-11-24T00:00:00"/>
    <s v="Bonus proposé/indemnité de stage/ E10"/>
    <s v="Bonus"/>
    <s v="Investigations"/>
    <n v="17290"/>
    <x v="0"/>
    <s v="AVAAZ3"/>
    <s v="24/11/SALF17F48"/>
    <s v="oui"/>
  </r>
  <r>
    <d v="2017-11-24T00:00:00"/>
    <s v="Indemnité de Stage E8/ Enquêteur Nov 2017"/>
    <s v="Personnel"/>
    <s v="Investigations"/>
    <n v="82708"/>
    <x v="4"/>
    <s v="AVAAZ3"/>
    <s v="24/11/SALF18F49"/>
    <s v="oui"/>
  </r>
  <r>
    <d v="2017-11-24T00:00:00"/>
    <s v="Bonus proposé/indemnité de stage/ E8"/>
    <s v="Bonus"/>
    <s v="Investigations"/>
    <n v="7290"/>
    <x v="8"/>
    <s v="AVAAZ3"/>
    <s v="24/11/SALF18F50"/>
    <s v="oui"/>
  </r>
  <r>
    <d v="2017-11-24T00:00:00"/>
    <s v="Indemnité de Stage E9/ Enquêteur Nov 2017"/>
    <s v="Personnel"/>
    <s v="Investigations"/>
    <n v="82708"/>
    <x v="4"/>
    <s v="AVAAZ3"/>
    <s v="24/11/SALF19F51"/>
    <s v="oui"/>
  </r>
  <r>
    <d v="2017-11-24T00:00:00"/>
    <s v="Bonus proposé/indemnité de stage/ E9"/>
    <s v="Bonus"/>
    <s v="Investigations"/>
    <n v="12290"/>
    <x v="10"/>
    <s v="AVAAZ3"/>
    <s v="24/11/SALF19F52"/>
    <s v="oui"/>
  </r>
  <r>
    <d v="2017-11-24T00:00:00"/>
    <s v="Prestation mensuelle E4"/>
    <s v="Services"/>
    <s v="Investigations"/>
    <n v="90000"/>
    <x v="4"/>
    <s v="AVAAZ3"/>
    <s v="24/11/SALF08F53"/>
    <s v="oui"/>
  </r>
  <r>
    <d v="2017-11-24T00:00:00"/>
    <s v="Bonus /prestation de service/ E4"/>
    <s v="Bonus"/>
    <s v="Investigations"/>
    <n v="10000"/>
    <x v="2"/>
    <s v="AVAAZ3"/>
    <s v="24/11/SALF08F54"/>
    <s v="oui"/>
  </r>
  <r>
    <d v="2017-11-24T00:00:00"/>
    <s v="Indemnite de stage-Bassirou/Juriste-nov 17"/>
    <s v="Personnel"/>
    <s v="Legal"/>
    <n v="92893"/>
    <x v="4"/>
    <s v="AVAAZ3"/>
    <s v="24/11/SALF15F55"/>
    <s v="oui"/>
  </r>
  <r>
    <d v="2017-11-24T00:00:00"/>
    <s v="bonus proposé/Indemnité de stage-Bassirou"/>
    <s v="Bonus"/>
    <s v="Legal"/>
    <n v="47107"/>
    <x v="9"/>
    <s v="AVAAZ3"/>
    <s v="24/11/SALF15F56"/>
    <s v="oui"/>
  </r>
  <r>
    <d v="2017-11-24T00:00:00"/>
    <s v="Indemnite de stage-Papa Mactar /Juriste-nov 17"/>
    <s v="Personnel"/>
    <s v="Legal"/>
    <n v="92893"/>
    <x v="4"/>
    <s v="AVAAZ3"/>
    <s v="24/11/SALF16F57"/>
    <s v="oui"/>
  </r>
  <r>
    <d v="2017-11-24T00:00:00"/>
    <s v="bonus proposé/Indemnité de stage-Papa mactar"/>
    <s v="Bonus"/>
    <s v="Legal"/>
    <n v="47107"/>
    <x v="11"/>
    <s v="AVAAZ3"/>
    <s v="24/11/SALF16F58"/>
    <s v="oui"/>
  </r>
  <r>
    <d v="2017-11-24T00:00:00"/>
    <s v="Indemnite de stage-Sékou Voyni /Juriste-nov17"/>
    <s v="Personnel"/>
    <s v="Legal"/>
    <n v="92893"/>
    <x v="4"/>
    <s v="AVAAZ3"/>
    <s v="24/11/SALF20F59"/>
    <s v="oui"/>
  </r>
  <r>
    <d v="2017-11-24T00:00:00"/>
    <s v="bonus proposé/Indemnité de stage-sékou voyni"/>
    <s v="Bonus"/>
    <s v="Legal"/>
    <n v="7107"/>
    <x v="7"/>
    <s v="AVAAZ3"/>
    <s v="24/11/SALF20F60"/>
    <s v="oui"/>
  </r>
  <r>
    <d v="2017-11-27T00:00:00"/>
    <s v="Transport Cécile/ Bureau- Ville-Su- Bureau"/>
    <s v="Transport"/>
    <s v=" Management"/>
    <n v="5500"/>
    <x v="6"/>
    <s v="AVAAZ3"/>
    <s v="27/11/SALF02FAH"/>
    <s v="AH"/>
  </r>
  <r>
    <d v="2017-11-27T00:00:00"/>
    <s v="Transport Cécile/Bureau- Ville-Su- BCN"/>
    <s v="Transport"/>
    <s v=" Management"/>
    <n v="4000"/>
    <x v="6"/>
    <s v="AVAAZ3"/>
    <s v="27/11/SALF02FAH"/>
    <s v="AH"/>
  </r>
  <r>
    <d v="2017-11-27T00:00:00"/>
    <s v="Transport CHARLOTTE/Bureau-Aéroport/ Aller et Retour "/>
    <s v="Transport"/>
    <s v=" Management"/>
    <n v="30000"/>
    <x v="5"/>
    <s v="AVAAZ3"/>
    <s v="27/11/SALF01FAH"/>
    <s v="AH"/>
  </r>
  <r>
    <d v="2017-11-27T00:00:00"/>
    <s v="Prime de Panier gobal juriste du 20/11 au 24/11/17 Sur opé Mbour -saly"/>
    <s v="Travel subsistence"/>
    <s v="Operations"/>
    <n v="51000"/>
    <x v="7"/>
    <s v="AVAAZ3"/>
    <s v="27/11/SALF20FAH"/>
    <s v="AH"/>
  </r>
  <r>
    <d v="2017-11-27T00:00:00"/>
    <s v="Transport Global Juriste  Pr déplacement Sur Mbour-Saly /Opé "/>
    <s v="Transport"/>
    <s v="Operations"/>
    <n v="24000"/>
    <x v="7"/>
    <s v="AVAAZ3"/>
    <s v="27/11/SALF20FAH"/>
    <s v="AH"/>
  </r>
  <r>
    <d v="2017-11-27T00:00:00"/>
    <s v="Achat Cartes Crédit Orange pour juriste"/>
    <s v="téléphone"/>
    <s v="Operations"/>
    <n v="10000"/>
    <x v="7"/>
    <s v="AVAAZ3"/>
    <s v="27/11/SALF20F61"/>
    <s v="oui"/>
  </r>
  <r>
    <d v="2017-11-27T00:00:00"/>
    <s v="Achat  Global  repas/ traficant"/>
    <s v="Jail Visits"/>
    <s v="Operations"/>
    <n v="8250"/>
    <x v="7"/>
    <s v="AVAAZ3"/>
    <s v="27/11/SALF20FAH"/>
    <s v="AH"/>
  </r>
  <r>
    <d v="2017-11-27T00:00:00"/>
    <s v="logement Hotel/ juristes du 20/11 au 24/11/17 03 nuité//Opé Mbour-saly"/>
    <s v="Travel subsistence"/>
    <s v="Operations"/>
    <n v="80000"/>
    <x v="7"/>
    <s v="AVAAZ3"/>
    <s v="27/11/SALF20F62"/>
    <s v="oui"/>
  </r>
  <r>
    <d v="2017-11-27T00:00:00"/>
    <s v="Bonus policier 12 et bonus carburant"/>
    <s v="Bonus"/>
    <s v="Operations"/>
    <n v="260000"/>
    <x v="7"/>
    <s v="AVAAZ3"/>
    <s v="27/11/SALF20F63"/>
    <s v="oui"/>
  </r>
  <r>
    <d v="2017-11-27T00:00:00"/>
    <s v="Bonus Agent Eaux et Forêt"/>
    <s v="Bonus"/>
    <s v="Operations"/>
    <n v="90000"/>
    <x v="7"/>
    <s v="AVAAZ3"/>
    <s v="27/11/SALF20F64"/>
    <s v="oui"/>
  </r>
  <r>
    <d v="2017-11-27T00:00:00"/>
    <s v="Transport Cécile/ Bureau- sci-Bcn-Dic- Bureau"/>
    <s v="Transport"/>
    <s v=" Management"/>
    <n v="6000"/>
    <x v="6"/>
    <s v="AVAAZ3"/>
    <s v="27/11/SALF02FAH"/>
    <s v="AH"/>
  </r>
  <r>
    <d v="2017-11-27T00:00:00"/>
    <s v="Transport Charlotte -Aéroport-bureau"/>
    <s v="Transport"/>
    <s v=" Management"/>
    <n v="10000"/>
    <x v="5"/>
    <s v="AVAAZ3"/>
    <s v="24/11/SALF01FAH"/>
    <s v="AH"/>
  </r>
  <r>
    <d v="2017-11-28T00:00:00"/>
    <s v="Transport E4 pour 2 jrs lundi et mardi"/>
    <s v="Transport"/>
    <s v="Investigations"/>
    <n v="4000"/>
    <x v="2"/>
    <s v="AVAAZ3"/>
    <s v="28/11/SALF08FAH"/>
    <s v="AH"/>
  </r>
  <r>
    <d v="2017-11-28T00:00:00"/>
    <s v="transport Voyni-Bureau -Foire-Bureau-Aller/Retour-Chez Babacar Média"/>
    <s v="Transport"/>
    <s v="Operations"/>
    <n v="5000"/>
    <x v="7"/>
    <s v="AVAAZ3"/>
    <s v="28/11/SALF20FAH"/>
    <s v="AH"/>
  </r>
  <r>
    <d v="2017-11-28T00:00:00"/>
    <s v="Transport Bassirou et Voyni /Juriste RV  Chez Maitre Cissé"/>
    <s v="Transport"/>
    <s v="Legal"/>
    <n v="4000"/>
    <x v="9"/>
    <s v="AVAAZ3"/>
    <s v="28/11/SALF15FAH"/>
    <s v="AH"/>
  </r>
  <r>
    <d v="2017-12-28T00:00:00"/>
    <s v="Acompte Sur Honoraire Avocat Maitre Cissé"/>
    <s v="Lawyer fees "/>
    <s v="Legal"/>
    <n v="220000"/>
    <x v="4"/>
    <s v="AVAAZ3"/>
    <s v="28/11/SALFp64bis"/>
    <s v="oui"/>
  </r>
  <r>
    <d v="2017-11-28T00:00:00"/>
    <s v="Bonus Média Babacar DIOP /Journaliste"/>
    <s v="Bonus"/>
    <s v="Media"/>
    <n v="146000"/>
    <x v="4"/>
    <s v="AVAAZ3"/>
    <s v="28/11/SALF20F65"/>
    <s v="oui"/>
  </r>
  <r>
    <d v="2017-11-28T00:00:00"/>
    <s v="Prime de Panier gobal Voyni juriste du 27/11 au 27/11/17 Su rmission  Mbour -saly"/>
    <s v="Travel subsistence"/>
    <s v="Operations"/>
    <n v="2000"/>
    <x v="7"/>
    <s v="AVAAZ3"/>
    <s v="28/11/SALF20FAH"/>
    <s v="AH"/>
  </r>
  <r>
    <d v="2017-11-28T00:00:00"/>
    <s v="Transport Global et inter urbain Juriste  Pr déplacement Sur mission Mbour-Saly /"/>
    <s v="Transport"/>
    <s v="Operations"/>
    <n v="8000"/>
    <x v="7"/>
    <s v="AVAAZ3"/>
    <s v="28/11/SALF20FAH"/>
    <s v="AH"/>
  </r>
  <r>
    <d v="2017-11-28T00:00:00"/>
    <s v="Confection Cartes Visite + Photocopie Noir blanc +Photocopie couleur"/>
    <s v="Office Materials"/>
    <s v="Office"/>
    <n v="187750"/>
    <x v="11"/>
    <s v="AVAAZ3"/>
    <s v="28/11/SALF16F66"/>
    <s v="oui"/>
  </r>
  <r>
    <d v="2017-11-28T00:00:00"/>
    <s v="Transport Global juriste -Bureau-ucad-derkelé-P.Assainie-Bureau"/>
    <s v="Transport"/>
    <s v="Legal"/>
    <n v="8000"/>
    <x v="11"/>
    <s v="AVAAZ3"/>
    <s v="28/11/SALF16FAH"/>
    <s v="AH"/>
  </r>
  <r>
    <d v="2017-11-28T00:00:00"/>
    <s v="Frais de séjour /Pour Abba SONKO"/>
    <s v="Travel subsistence"/>
    <s v="Office"/>
    <n v="270292"/>
    <x v="4"/>
    <s v="AVAAZ3"/>
    <s v="28/11/SALF13F66bis"/>
    <s v="oui"/>
  </r>
  <r>
    <d v="2017-11-29T00:00:00"/>
    <s v="Transport Michel bureau-sgbs-orange-Arati-bureau"/>
    <s v="Transport"/>
    <s v="Office"/>
    <n v="4000"/>
    <x v="3"/>
    <s v="AVAAZ3"/>
    <s v="29/11/SALF06FAH"/>
    <s v="AH"/>
  </r>
  <r>
    <d v="2017-11-29T00:00:00"/>
    <s v="Transport  du jourE4 "/>
    <s v="Transport"/>
    <s v="Investigations"/>
    <n v="2000"/>
    <x v="2"/>
    <s v="AVAAZ3"/>
    <s v="29/11/SALF08FAH"/>
    <s v="AH"/>
  </r>
  <r>
    <d v="2017-11-29T00:00:00"/>
    <s v="Achat Sérure Complet Porte Principale Bureau"/>
    <s v="Office Materials"/>
    <s v="Office"/>
    <n v="8000"/>
    <x v="2"/>
    <s v="AVAAZ3"/>
    <s v="29/11/SALF08F67"/>
    <s v="oui"/>
  </r>
  <r>
    <d v="2017-11-29T00:00:00"/>
    <s v="Transport  E4/ courses ville pour achat sérure porte bureau "/>
    <s v="Office Materials"/>
    <s v="Office"/>
    <n v="2000"/>
    <x v="2"/>
    <s v="AVAAZ3"/>
    <s v="29/11/SALF08FAH"/>
    <s v="AH"/>
  </r>
  <r>
    <d v="2017-11-29T00:00:00"/>
    <s v="Internet bureau OCTOBRE 2017"/>
    <s v="Internet"/>
    <s v="Office"/>
    <n v="64200"/>
    <x v="3"/>
    <s v="AVAAZ3"/>
    <s v="29/11/SALF06F68"/>
    <s v="oui"/>
  </r>
  <r>
    <d v="2017-11-29T00:00:00"/>
    <s v="Internet Charlotte OCTOBRE 2017"/>
    <s v="Internet"/>
    <s v="Office"/>
    <n v="29000"/>
    <x v="3"/>
    <s v="AVAAZ3"/>
    <s v="29/11/SALF06F69"/>
    <s v="oui"/>
  </r>
  <r>
    <d v="2017-11-29T00:00:00"/>
    <s v="Reproduction  02 clés Porte Principale Bureau"/>
    <s v="Office Materials"/>
    <s v="Office"/>
    <n v="2000"/>
    <x v="2"/>
    <s v="AVAAZ3"/>
    <s v="29/11/SALF08F70"/>
    <s v="oui"/>
  </r>
  <r>
    <d v="2017-11-29T00:00:00"/>
    <s v="Transport  E4/ courses ville pour reproduction clés porte bureau "/>
    <s v="Office Materials"/>
    <s v="Office"/>
    <n v="3000"/>
    <x v="2"/>
    <s v="AVAAZ3"/>
    <s v="29/11/SALF08FAH"/>
    <s v="AH"/>
  </r>
  <r>
    <d v="2017-11-29T00:00:00"/>
    <s v="Main d'œuvre/Changement Sérure Bureau"/>
    <s v="Services"/>
    <s v="Office"/>
    <n v="9000"/>
    <x v="3"/>
    <s v="AVAAZ3"/>
    <s v="29/11/SALF06F71"/>
    <s v="oui"/>
  </r>
  <r>
    <d v="2017-11-29T00:00:00"/>
    <s v="Seeddo 2iéme quinzaine Nov 2017"/>
    <s v="téléphone"/>
    <s v="Office"/>
    <n v="249000"/>
    <x v="3"/>
    <s v="AVAAZ3"/>
    <s v="29/11/SALF06F72"/>
    <s v="oui"/>
  </r>
  <r>
    <d v="2017-11-29T00:00:00"/>
    <s v="Transport Global juriste -Papa Maktar-Mission 2 jrs Mbour"/>
    <s v="Transport"/>
    <s v="Legal"/>
    <n v="13650"/>
    <x v="11"/>
    <s v="AVAAZ3"/>
    <s v="29/11/SALF16FAH"/>
    <s v="AH"/>
  </r>
  <r>
    <d v="2017-11-29T00:00:00"/>
    <s v="Prime de Panier -Juriste-Papa Maktar 2 jours"/>
    <s v="Travel subsistence"/>
    <s v="Legal"/>
    <n v="8000"/>
    <x v="11"/>
    <s v="AVAAZ3"/>
    <s v="29/11/SALF16FAH"/>
    <s v="AH"/>
  </r>
  <r>
    <d v="2017-11-29T00:00:00"/>
    <s v="logement Hotel/ juristes du 28/11 au 29/11/17 01 nuité// Mbour"/>
    <s v="Travel subsistence"/>
    <s v="Legal"/>
    <n v="18000"/>
    <x v="11"/>
    <s v="AVAAZ3"/>
    <s v="29/11/SALF16F73"/>
    <s v="oui"/>
  </r>
  <r>
    <d v="2017-11-30T00:00:00"/>
    <s v="Transport intérieur Global E4 /Invest.-Daker-Kaolack/1jrs"/>
    <s v="Transport"/>
    <s v="Investigations"/>
    <n v="18000"/>
    <x v="2"/>
    <s v="AVAAZ3"/>
    <s v="30/11/SALF04FAH"/>
    <s v="AH"/>
  </r>
  <r>
    <d v="2017-11-30T00:00:00"/>
    <s v="Achat Repas  et Raffraichissements/E4"/>
    <s v="Trust building"/>
    <s v="Investigations"/>
    <n v="2500"/>
    <x v="2"/>
    <s v="AVAAZ3"/>
    <s v="30/11/SALF04FAH"/>
    <s v="AH"/>
  </r>
  <r>
    <d v="2017-11-30T00:00:00"/>
    <s v="Prime de Panier E4/"/>
    <s v="Travel subsistence"/>
    <s v="Investigations"/>
    <n v="5000"/>
    <x v="2"/>
    <s v="AVAAZ3"/>
    <s v="30/11/SALF04FAH"/>
    <s v="AH"/>
  </r>
  <r>
    <d v="2017-11-30T00:00:00"/>
    <s v="Transport intérieur Global E7 /Invest.-Daker-Kaolack/1jrs"/>
    <s v="Transport"/>
    <s v="Investigations"/>
    <n v="17000"/>
    <x v="1"/>
    <s v="AVAAZ3"/>
    <s v="30/11/SALF04FAH"/>
    <s v="AH"/>
  </r>
  <r>
    <d v="2017-11-30T00:00:00"/>
    <s v="Achat Repas  et Raffraichissements/E7"/>
    <s v="Trust building"/>
    <s v="Investigations"/>
    <n v="2500"/>
    <x v="1"/>
    <s v="AVAAZ3"/>
    <s v="30/11/SALF04FAH"/>
    <s v="AH"/>
  </r>
  <r>
    <d v="2017-11-30T00:00:00"/>
    <s v="Prime de Panier E7/"/>
    <s v="Travel subsistence"/>
    <s v="Investigations"/>
    <n v="5000"/>
    <x v="1"/>
    <s v="AVAAZ3"/>
    <s v="30/11/SALF04FAH"/>
    <s v="AH"/>
  </r>
  <r>
    <d v="2017-11-30T00:00:00"/>
    <s v="Transport intérieur Global E8 /Invest.-Daker-Touba/1jrs"/>
    <s v="Transport"/>
    <s v="Investigations"/>
    <n v="17000"/>
    <x v="8"/>
    <s v="AVAAZ3"/>
    <s v="30/11/SALF04FAH"/>
    <s v="AH"/>
  </r>
  <r>
    <d v="2017-11-30T00:00:00"/>
    <s v="Achat Repas  et Raffraichissements/E8"/>
    <s v="Trust building"/>
    <s v="Investigations"/>
    <n v="2500"/>
    <x v="8"/>
    <s v="AVAAZ3"/>
    <s v="30/11/SALF04FAH"/>
    <s v="AH"/>
  </r>
  <r>
    <d v="2017-11-30T00:00:00"/>
    <s v="Prime de Panier E8/"/>
    <s v="Travel subsistence"/>
    <s v="Investigations"/>
    <n v="5000"/>
    <x v="8"/>
    <s v="AVAAZ3"/>
    <s v="30/11/SALF04FAH"/>
    <s v="AH"/>
  </r>
  <r>
    <d v="2017-11-30T00:00:00"/>
    <s v="Transport intérieur Global E9 /Invest.-Daker-Touba/1jrs"/>
    <s v="Transport"/>
    <s v="Investigations"/>
    <n v="20500"/>
    <x v="10"/>
    <s v="AVAAZ3"/>
    <s v="30/11/SALF04FAH"/>
    <s v="AH"/>
  </r>
  <r>
    <d v="2017-11-30T00:00:00"/>
    <s v="Achat Repas  et Raffraichissements/E9"/>
    <s v="Trust building"/>
    <s v="Investigations"/>
    <n v="2800"/>
    <x v="10"/>
    <s v="AVAAZ3"/>
    <s v="30/11/SALF04FAH"/>
    <s v="AH"/>
  </r>
  <r>
    <d v="2017-11-30T00:00:00"/>
    <s v="Prime de Panier E9/"/>
    <s v="Travel subsistence"/>
    <s v="Investigations"/>
    <n v="5000"/>
    <x v="10"/>
    <s v="AVAAZ3"/>
    <s v="30/11/SALF04FAH"/>
    <s v="AH"/>
  </r>
  <r>
    <d v="2017-11-30T00:00:00"/>
    <s v="Transport intérieur Global E9 /Invest.-Sur Dakar/1jrs"/>
    <s v="Transport"/>
    <s v="Investigations"/>
    <n v="5500"/>
    <x v="10"/>
    <s v="AVAAZ3"/>
    <s v="30/11/SALF04FAH"/>
    <s v="AH"/>
  </r>
  <r>
    <d v="2017-11-30T00:00:00"/>
    <s v="Achat Repas  et Raffraichissements/E9"/>
    <s v="Trust building"/>
    <s v="Investigations"/>
    <n v="9200"/>
    <x v="10"/>
    <s v="AVAAZ3"/>
    <s v="30/11/SALF04FAH"/>
    <s v="AH"/>
  </r>
  <r>
    <d v="2017-11-30T00:00:00"/>
    <s v="Prime de Panier E9/"/>
    <s v="Travel subsistence"/>
    <s v="Investigations"/>
    <n v="10800"/>
    <x v="10"/>
    <s v="AVAAZ3"/>
    <s v="30/11/SALF04FAH"/>
    <s v="AH"/>
  </r>
  <r>
    <d v="2017-11-30T00:00:00"/>
    <s v="Transport intérieur Global E10 /Invest.-Sur Thiès/1jrs"/>
    <s v="Transport"/>
    <s v="Investigations"/>
    <n v="13500"/>
    <x v="0"/>
    <s v="AVAAZ3"/>
    <s v="30/11/SALF04FAH"/>
    <s v="AH"/>
  </r>
  <r>
    <d v="2017-11-30T00:00:00"/>
    <s v="Achat Repas  et Raffraichissements/E10"/>
    <s v="Trust building"/>
    <s v="Investigations"/>
    <n v="3000"/>
    <x v="0"/>
    <s v="AVAAZ3"/>
    <s v="30/11/SALF04FAH"/>
    <s v="AH"/>
  </r>
  <r>
    <d v="2017-11-30T00:00:00"/>
    <s v="Prime de Panier E10/"/>
    <s v="Travel subsistence"/>
    <s v="Investigations"/>
    <n v="5000"/>
    <x v="0"/>
    <s v="AVAAZ3"/>
    <s v="30/11/SALF04FAH"/>
    <s v="AH"/>
  </r>
  <r>
    <d v="2017-11-30T00:00:00"/>
    <s v="Agios du 31/10/2017au 30/11/2017"/>
    <s v="Bank Fees"/>
    <s v="Office"/>
    <n v="26159"/>
    <x v="4"/>
    <s v="AVAAZ3"/>
    <s v="30/11/SALF06F58"/>
    <s v="oui"/>
  </r>
  <r>
    <m/>
    <m/>
    <m/>
    <m/>
    <m/>
    <x v="1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T18" firstHeaderRow="1" firstDataRow="2" firstDataCol="1"/>
  <pivotFields count="7">
    <pivotField showAll="0"/>
    <pivotField showAll="0"/>
    <pivotField axis="axisCol" showAll="0">
      <items count="38">
        <item m="1" x="28"/>
        <item m="1" x="18"/>
        <item m="1" x="19"/>
        <item m="1" x="30"/>
        <item m="1" x="26"/>
        <item x="5"/>
        <item x="6"/>
        <item x="12"/>
        <item x="11"/>
        <item m="1" x="21"/>
        <item x="3"/>
        <item m="1" x="22"/>
        <item x="2"/>
        <item m="1" x="29"/>
        <item x="1"/>
        <item x="7"/>
        <item x="0"/>
        <item x="10"/>
        <item x="9"/>
        <item m="1" x="25"/>
        <item x="8"/>
        <item x="17"/>
        <item m="1" x="27"/>
        <item x="4"/>
        <item m="1" x="34"/>
        <item m="1" x="24"/>
        <item m="1" x="35"/>
        <item m="1" x="23"/>
        <item m="1" x="36"/>
        <item x="13"/>
        <item m="1" x="33"/>
        <item m="1" x="32"/>
        <item x="16"/>
        <item m="1" x="20"/>
        <item m="1" x="31"/>
        <item x="14"/>
        <item x="15"/>
        <item t="default"/>
      </items>
    </pivotField>
    <pivotField axis="axisRow" showAll="0">
      <items count="15">
        <item m="1" x="12"/>
        <item x="3"/>
        <item x="0"/>
        <item x="6"/>
        <item x="7"/>
        <item x="1"/>
        <item x="5"/>
        <item x="8"/>
        <item x="2"/>
        <item m="1" x="9"/>
        <item x="4"/>
        <item m="1" x="11"/>
        <item m="1" x="13"/>
        <item m="1" x="10"/>
        <item t="default"/>
      </items>
    </pivotField>
    <pivotField dataField="1" showAll="0"/>
    <pivotField showAll="0"/>
    <pivotField axis="axisRow" showAll="0">
      <items count="16">
        <item m="1" x="5"/>
        <item m="1" x="10"/>
        <item sd="0" x="2"/>
        <item m="1" x="7"/>
        <item m="1" x="3"/>
        <item m="1" x="12"/>
        <item m="1" x="9"/>
        <item m="1" x="11"/>
        <item m="1" x="6"/>
        <item m="1" x="13"/>
        <item m="1" x="8"/>
        <item m="1" x="14"/>
        <item m="1" x="4"/>
        <item x="0"/>
        <item x="1"/>
        <item t="default"/>
      </items>
    </pivotField>
  </pivotFields>
  <rowFields count="2">
    <field x="6"/>
    <field x="3"/>
  </rowFields>
  <rowItems count="14">
    <i>
      <x v="2"/>
    </i>
    <i>
      <x v="13"/>
    </i>
    <i r="1">
      <x v="2"/>
    </i>
    <i r="1">
      <x v="5"/>
    </i>
    <i>
      <x v="1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 t="grand">
      <x/>
    </i>
  </rowItems>
  <colFields count="1">
    <field x="2"/>
  </colFields>
  <colItems count="19">
    <i>
      <x v="5"/>
    </i>
    <i>
      <x v="6"/>
    </i>
    <i>
      <x v="7"/>
    </i>
    <i>
      <x v="8"/>
    </i>
    <i>
      <x v="10"/>
    </i>
    <i>
      <x v="12"/>
    </i>
    <i>
      <x v="14"/>
    </i>
    <i>
      <x v="15"/>
    </i>
    <i>
      <x v="16"/>
    </i>
    <i>
      <x v="17"/>
    </i>
    <i>
      <x v="18"/>
    </i>
    <i>
      <x v="20"/>
    </i>
    <i>
      <x v="21"/>
    </i>
    <i>
      <x v="23"/>
    </i>
    <i>
      <x v="29"/>
    </i>
    <i>
      <x v="32"/>
    </i>
    <i>
      <x v="35"/>
    </i>
    <i>
      <x v="36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B17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30">
        <item m="1" x="21"/>
        <item m="1" x="20"/>
        <item m="1" x="15"/>
        <item x="5"/>
        <item m="1" x="16"/>
        <item m="1" x="22"/>
        <item x="3"/>
        <item m="1" x="25"/>
        <item m="1" x="19"/>
        <item x="12"/>
        <item m="1" x="24"/>
        <item x="2"/>
        <item m="1" x="23"/>
        <item m="1" x="17"/>
        <item x="4"/>
        <item m="1" x="27"/>
        <item x="6"/>
        <item m="1" x="14"/>
        <item m="1" x="13"/>
        <item x="9"/>
        <item x="11"/>
        <item m="1" x="26"/>
        <item m="1" x="18"/>
        <item x="0"/>
        <item x="1"/>
        <item x="7"/>
        <item x="8"/>
        <item x="10"/>
        <item m="1" x="28"/>
        <item t="default"/>
      </items>
    </pivotField>
    <pivotField showAll="0"/>
    <pivotField showAll="0"/>
    <pivotField showAll="0"/>
  </pivotFields>
  <rowFields count="1">
    <field x="5"/>
  </rowFields>
  <rowItems count="14">
    <i>
      <x v="3"/>
    </i>
    <i>
      <x v="6"/>
    </i>
    <i>
      <x v="9"/>
    </i>
    <i>
      <x v="11"/>
    </i>
    <i>
      <x v="14"/>
    </i>
    <i>
      <x v="16"/>
    </i>
    <i>
      <x v="19"/>
    </i>
    <i>
      <x v="20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8"/>
  <sheetViews>
    <sheetView tabSelected="1" zoomScale="78" zoomScaleNormal="78" workbookViewId="0">
      <selection activeCell="I26" sqref="I26"/>
    </sheetView>
  </sheetViews>
  <sheetFormatPr baseColWidth="10" defaultRowHeight="15" x14ac:dyDescent="0.25"/>
  <cols>
    <col min="1" max="1" width="21" bestFit="1" customWidth="1"/>
    <col min="2" max="2" width="23.85546875" customWidth="1"/>
    <col min="3" max="3" width="10.7109375" bestFit="1" customWidth="1"/>
    <col min="4" max="4" width="7.85546875" bestFit="1" customWidth="1"/>
    <col min="5" max="5" width="8.42578125" bestFit="1" customWidth="1"/>
    <col min="6" max="6" width="15.28515625" bestFit="1" customWidth="1"/>
    <col min="7" max="7" width="8.28515625" bestFit="1" customWidth="1"/>
    <col min="8" max="8" width="10.5703125" bestFit="1" customWidth="1"/>
    <col min="9" max="9" width="12.5703125" bestFit="1" customWidth="1"/>
    <col min="10" max="10" width="9.42578125" bestFit="1" customWidth="1"/>
    <col min="11" max="11" width="17.42578125" bestFit="1" customWidth="1"/>
    <col min="12" max="12" width="14.7109375" bestFit="1" customWidth="1"/>
    <col min="13" max="13" width="13.140625" bestFit="1" customWidth="1"/>
    <col min="14" max="14" width="6.28515625" bestFit="1" customWidth="1"/>
    <col min="15" max="15" width="10" bestFit="1" customWidth="1"/>
    <col min="16" max="16" width="10.28515625" bestFit="1" customWidth="1"/>
    <col min="17" max="17" width="9.85546875" bestFit="1" customWidth="1"/>
    <col min="18" max="18" width="9.140625" bestFit="1" customWidth="1"/>
    <col min="19" max="19" width="12" bestFit="1" customWidth="1"/>
    <col min="20" max="20" width="12.5703125" bestFit="1" customWidth="1"/>
    <col min="21" max="21" width="17.42578125" bestFit="1" customWidth="1"/>
    <col min="22" max="22" width="11.85546875" customWidth="1"/>
    <col min="23" max="23" width="12.85546875" bestFit="1" customWidth="1"/>
    <col min="24" max="24" width="14.85546875" bestFit="1" customWidth="1"/>
    <col min="25" max="25" width="17" bestFit="1" customWidth="1"/>
    <col min="26" max="26" width="20.140625" bestFit="1" customWidth="1"/>
    <col min="27" max="27" width="12.5703125" bestFit="1" customWidth="1"/>
  </cols>
  <sheetData>
    <row r="3" spans="1:20" x14ac:dyDescent="0.25">
      <c r="A3" s="2" t="s">
        <v>17</v>
      </c>
      <c r="B3" s="2" t="s">
        <v>19</v>
      </c>
    </row>
    <row r="4" spans="1:20" x14ac:dyDescent="0.25">
      <c r="A4" s="2" t="s">
        <v>16</v>
      </c>
      <c r="B4" t="s">
        <v>14</v>
      </c>
      <c r="C4" t="s">
        <v>90</v>
      </c>
      <c r="D4" t="s">
        <v>146</v>
      </c>
      <c r="E4" t="s">
        <v>52</v>
      </c>
      <c r="F4" t="s">
        <v>47</v>
      </c>
      <c r="G4" t="s">
        <v>13</v>
      </c>
      <c r="H4" t="s">
        <v>21</v>
      </c>
      <c r="I4" t="s">
        <v>59</v>
      </c>
      <c r="J4" t="s">
        <v>11</v>
      </c>
      <c r="K4" t="s">
        <v>66</v>
      </c>
      <c r="L4" t="s">
        <v>111</v>
      </c>
      <c r="M4" t="s">
        <v>56</v>
      </c>
      <c r="N4" t="s">
        <v>20</v>
      </c>
      <c r="O4" t="s">
        <v>43</v>
      </c>
      <c r="P4" t="s">
        <v>251</v>
      </c>
      <c r="Q4" t="s">
        <v>70</v>
      </c>
      <c r="R4" t="s">
        <v>253</v>
      </c>
      <c r="S4" t="s">
        <v>266</v>
      </c>
      <c r="T4" t="s">
        <v>18</v>
      </c>
    </row>
    <row r="5" spans="1:20" x14ac:dyDescent="0.25">
      <c r="A5" s="1" t="s">
        <v>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1" t="s">
        <v>69</v>
      </c>
      <c r="B6" s="3"/>
      <c r="C6" s="3"/>
      <c r="D6" s="3"/>
      <c r="E6" s="3"/>
      <c r="F6" s="3">
        <v>9600</v>
      </c>
      <c r="G6" s="3">
        <v>8000</v>
      </c>
      <c r="H6" s="3">
        <v>1000</v>
      </c>
      <c r="I6" s="3"/>
      <c r="J6" s="3">
        <v>8300</v>
      </c>
      <c r="K6" s="3"/>
      <c r="L6" s="3"/>
      <c r="M6" s="3"/>
      <c r="N6" s="3"/>
      <c r="O6" s="3"/>
      <c r="P6" s="3"/>
      <c r="Q6" s="3"/>
      <c r="R6" s="3"/>
      <c r="S6" s="3"/>
      <c r="T6" s="3">
        <v>26900</v>
      </c>
    </row>
    <row r="7" spans="1:20" x14ac:dyDescent="0.25">
      <c r="A7" s="4" t="s">
        <v>54</v>
      </c>
      <c r="B7" s="3"/>
      <c r="C7" s="3"/>
      <c r="D7" s="3"/>
      <c r="E7" s="3"/>
      <c r="F7" s="3"/>
      <c r="G7" s="3"/>
      <c r="H7" s="3">
        <v>1000</v>
      </c>
      <c r="I7" s="3"/>
      <c r="J7" s="3">
        <v>8300</v>
      </c>
      <c r="K7" s="3"/>
      <c r="L7" s="3"/>
      <c r="M7" s="3"/>
      <c r="N7" s="3"/>
      <c r="O7" s="3"/>
      <c r="P7" s="3"/>
      <c r="Q7" s="3"/>
      <c r="R7" s="3"/>
      <c r="S7" s="3"/>
      <c r="T7" s="3">
        <v>9300</v>
      </c>
    </row>
    <row r="8" spans="1:20" x14ac:dyDescent="0.25">
      <c r="A8" s="4" t="s">
        <v>9</v>
      </c>
      <c r="B8" s="3"/>
      <c r="C8" s="3"/>
      <c r="D8" s="3"/>
      <c r="E8" s="3"/>
      <c r="F8" s="3">
        <v>9600</v>
      </c>
      <c r="G8" s="3">
        <v>8000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17600</v>
      </c>
    </row>
    <row r="9" spans="1:20" x14ac:dyDescent="0.25">
      <c r="A9" s="1" t="s">
        <v>86</v>
      </c>
      <c r="B9" s="3">
        <v>2661481</v>
      </c>
      <c r="C9" s="3">
        <v>101000</v>
      </c>
      <c r="D9" s="3">
        <v>473300</v>
      </c>
      <c r="E9" s="3">
        <v>184483</v>
      </c>
      <c r="F9" s="3">
        <v>599510</v>
      </c>
      <c r="G9" s="3">
        <v>104000</v>
      </c>
      <c r="H9" s="3">
        <v>133500</v>
      </c>
      <c r="I9" s="3">
        <v>39950</v>
      </c>
      <c r="J9" s="3">
        <v>757050</v>
      </c>
      <c r="K9" s="3">
        <v>893092</v>
      </c>
      <c r="L9" s="3">
        <v>70200</v>
      </c>
      <c r="M9" s="3">
        <v>181600</v>
      </c>
      <c r="N9" s="3"/>
      <c r="O9" s="3">
        <v>4709544</v>
      </c>
      <c r="P9" s="3">
        <v>259000</v>
      </c>
      <c r="Q9" s="3">
        <v>26159</v>
      </c>
      <c r="R9" s="3">
        <v>8250</v>
      </c>
      <c r="S9" s="3">
        <v>220000</v>
      </c>
      <c r="T9" s="3">
        <v>11422119</v>
      </c>
    </row>
    <row r="10" spans="1:20" x14ac:dyDescent="0.25">
      <c r="A10" s="4" t="s">
        <v>97</v>
      </c>
      <c r="B10" s="3"/>
      <c r="C10" s="3"/>
      <c r="D10" s="3"/>
      <c r="E10" s="3"/>
      <c r="F10" s="3"/>
      <c r="G10" s="3"/>
      <c r="H10" s="3"/>
      <c r="I10" s="3"/>
      <c r="J10" s="3">
        <v>76500</v>
      </c>
      <c r="K10" s="3"/>
      <c r="L10" s="3"/>
      <c r="M10" s="3"/>
      <c r="N10" s="3"/>
      <c r="O10" s="3"/>
      <c r="P10" s="3"/>
      <c r="Q10" s="3"/>
      <c r="R10" s="3"/>
      <c r="S10" s="3"/>
      <c r="T10" s="3">
        <v>76500</v>
      </c>
    </row>
    <row r="11" spans="1:20" x14ac:dyDescent="0.25">
      <c r="A11" s="4" t="s">
        <v>54</v>
      </c>
      <c r="B11" s="3">
        <v>64160</v>
      </c>
      <c r="C11" s="3"/>
      <c r="D11" s="3"/>
      <c r="E11" s="3"/>
      <c r="F11" s="3"/>
      <c r="G11" s="3">
        <v>90000</v>
      </c>
      <c r="H11" s="3">
        <v>1000</v>
      </c>
      <c r="I11" s="3"/>
      <c r="J11" s="3">
        <v>219500</v>
      </c>
      <c r="K11" s="3">
        <v>135800</v>
      </c>
      <c r="L11" s="3"/>
      <c r="M11" s="3">
        <v>103000</v>
      </c>
      <c r="N11" s="3"/>
      <c r="O11" s="3">
        <v>330832</v>
      </c>
      <c r="P11" s="3"/>
      <c r="Q11" s="3"/>
      <c r="R11" s="3"/>
      <c r="S11" s="3"/>
      <c r="T11" s="3">
        <v>944292</v>
      </c>
    </row>
    <row r="12" spans="1:20" x14ac:dyDescent="0.25">
      <c r="A12" s="4" t="s">
        <v>53</v>
      </c>
      <c r="B12" s="3">
        <v>101321</v>
      </c>
      <c r="C12" s="3"/>
      <c r="D12" s="3"/>
      <c r="E12" s="3"/>
      <c r="F12" s="3"/>
      <c r="G12" s="3"/>
      <c r="H12" s="3"/>
      <c r="I12" s="3"/>
      <c r="J12" s="3">
        <v>25650</v>
      </c>
      <c r="K12" s="3">
        <v>26000</v>
      </c>
      <c r="L12" s="3"/>
      <c r="M12" s="3"/>
      <c r="N12" s="3"/>
      <c r="O12" s="3">
        <v>278679</v>
      </c>
      <c r="P12" s="3"/>
      <c r="Q12" s="3"/>
      <c r="R12" s="3"/>
      <c r="S12" s="3">
        <v>220000</v>
      </c>
      <c r="T12" s="3">
        <v>651650</v>
      </c>
    </row>
    <row r="13" spans="1:20" x14ac:dyDescent="0.25">
      <c r="A13" s="4" t="s">
        <v>268</v>
      </c>
      <c r="B13" s="3">
        <v>146000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>
        <v>146000</v>
      </c>
    </row>
    <row r="14" spans="1:20" x14ac:dyDescent="0.25">
      <c r="A14" s="4" t="s">
        <v>9</v>
      </c>
      <c r="B14" s="3">
        <v>20000</v>
      </c>
      <c r="C14" s="3">
        <v>101000</v>
      </c>
      <c r="D14" s="3">
        <v>473300</v>
      </c>
      <c r="E14" s="3">
        <v>93200</v>
      </c>
      <c r="F14" s="3">
        <v>599510</v>
      </c>
      <c r="G14" s="3">
        <v>14000</v>
      </c>
      <c r="H14" s="3">
        <v>132500</v>
      </c>
      <c r="I14" s="3">
        <v>39950</v>
      </c>
      <c r="J14" s="3">
        <v>176000</v>
      </c>
      <c r="K14" s="3">
        <v>270292</v>
      </c>
      <c r="L14" s="3"/>
      <c r="M14" s="3">
        <v>2600</v>
      </c>
      <c r="N14" s="3"/>
      <c r="O14" s="3">
        <v>1031633</v>
      </c>
      <c r="P14" s="3">
        <v>249000</v>
      </c>
      <c r="Q14" s="3">
        <v>26159</v>
      </c>
      <c r="R14" s="3"/>
      <c r="S14" s="3"/>
      <c r="T14" s="3">
        <v>3229144</v>
      </c>
    </row>
    <row r="15" spans="1:20" x14ac:dyDescent="0.25">
      <c r="A15" s="4" t="s">
        <v>194</v>
      </c>
      <c r="B15" s="3">
        <v>530000</v>
      </c>
      <c r="C15" s="3"/>
      <c r="D15" s="3"/>
      <c r="E15" s="3"/>
      <c r="F15" s="3"/>
      <c r="G15" s="3"/>
      <c r="H15" s="3"/>
      <c r="I15" s="3"/>
      <c r="J15" s="3">
        <v>208000</v>
      </c>
      <c r="K15" s="3">
        <v>300000</v>
      </c>
      <c r="L15" s="3"/>
      <c r="M15" s="3">
        <v>76000</v>
      </c>
      <c r="N15" s="3"/>
      <c r="O15" s="3"/>
      <c r="P15" s="3">
        <v>10000</v>
      </c>
      <c r="Q15" s="3"/>
      <c r="R15" s="3">
        <v>8250</v>
      </c>
      <c r="S15" s="3"/>
      <c r="T15" s="3">
        <v>1132250</v>
      </c>
    </row>
    <row r="16" spans="1:20" x14ac:dyDescent="0.25">
      <c r="A16" s="4" t="s">
        <v>42</v>
      </c>
      <c r="B16" s="3">
        <v>1800000</v>
      </c>
      <c r="C16" s="3"/>
      <c r="D16" s="3"/>
      <c r="E16" s="3">
        <v>91283</v>
      </c>
      <c r="F16" s="3"/>
      <c r="G16" s="3"/>
      <c r="H16" s="3"/>
      <c r="I16" s="3"/>
      <c r="J16" s="3">
        <v>51400</v>
      </c>
      <c r="K16" s="3">
        <v>156000</v>
      </c>
      <c r="L16" s="3">
        <v>70200</v>
      </c>
      <c r="M16" s="3"/>
      <c r="N16" s="3"/>
      <c r="O16" s="3">
        <v>3000000</v>
      </c>
      <c r="P16" s="3"/>
      <c r="Q16" s="3"/>
      <c r="R16" s="3"/>
      <c r="S16" s="3"/>
      <c r="T16" s="3">
        <v>5168883</v>
      </c>
    </row>
    <row r="17" spans="1:20" x14ac:dyDescent="0.25">
      <c r="A17" s="4" t="s">
        <v>72</v>
      </c>
      <c r="B17" s="3"/>
      <c r="C17" s="3"/>
      <c r="D17" s="3"/>
      <c r="E17" s="3"/>
      <c r="F17" s="3"/>
      <c r="G17" s="3"/>
      <c r="H17" s="3"/>
      <c r="I17" s="3"/>
      <c r="J17" s="3"/>
      <c r="K17" s="3">
        <v>5000</v>
      </c>
      <c r="L17" s="3"/>
      <c r="M17" s="3"/>
      <c r="N17" s="3"/>
      <c r="O17" s="3">
        <v>68400</v>
      </c>
      <c r="P17" s="3"/>
      <c r="Q17" s="3"/>
      <c r="R17" s="3"/>
      <c r="S17" s="3"/>
      <c r="T17" s="3">
        <v>73400</v>
      </c>
    </row>
    <row r="18" spans="1:20" x14ac:dyDescent="0.25">
      <c r="A18" s="1" t="s">
        <v>18</v>
      </c>
      <c r="B18" s="3">
        <v>2661481</v>
      </c>
      <c r="C18" s="3">
        <v>101000</v>
      </c>
      <c r="D18" s="3">
        <v>473300</v>
      </c>
      <c r="E18" s="3">
        <v>184483</v>
      </c>
      <c r="F18" s="3">
        <v>609110</v>
      </c>
      <c r="G18" s="3">
        <v>112000</v>
      </c>
      <c r="H18" s="3">
        <v>134500</v>
      </c>
      <c r="I18" s="3">
        <v>39950</v>
      </c>
      <c r="J18" s="3">
        <v>765350</v>
      </c>
      <c r="K18" s="3">
        <v>893092</v>
      </c>
      <c r="L18" s="3">
        <v>70200</v>
      </c>
      <c r="M18" s="3">
        <v>181600</v>
      </c>
      <c r="N18" s="3"/>
      <c r="O18" s="3">
        <v>4709544</v>
      </c>
      <c r="P18" s="3">
        <v>259000</v>
      </c>
      <c r="Q18" s="3">
        <v>26159</v>
      </c>
      <c r="R18" s="3">
        <v>8250</v>
      </c>
      <c r="S18" s="3">
        <v>220000</v>
      </c>
      <c r="T18" s="3">
        <v>11449019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13" sqref="B13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2" t="s">
        <v>16</v>
      </c>
      <c r="B3" t="s">
        <v>17</v>
      </c>
    </row>
    <row r="4" spans="1:2" x14ac:dyDescent="0.25">
      <c r="A4" s="1" t="s">
        <v>41</v>
      </c>
      <c r="B4" s="3">
        <v>761000</v>
      </c>
    </row>
    <row r="5" spans="1:2" x14ac:dyDescent="0.25">
      <c r="A5" s="1" t="s">
        <v>12</v>
      </c>
      <c r="B5" s="3">
        <v>859288</v>
      </c>
    </row>
    <row r="6" spans="1:2" x14ac:dyDescent="0.25">
      <c r="A6" s="1" t="s">
        <v>20</v>
      </c>
      <c r="B6" s="3"/>
    </row>
    <row r="7" spans="1:2" x14ac:dyDescent="0.25">
      <c r="A7" s="1" t="s">
        <v>60</v>
      </c>
      <c r="B7" s="3">
        <v>260300</v>
      </c>
    </row>
    <row r="8" spans="1:2" x14ac:dyDescent="0.25">
      <c r="A8" s="1" t="s">
        <v>48</v>
      </c>
      <c r="B8" s="3">
        <v>7149100</v>
      </c>
    </row>
    <row r="9" spans="1:2" x14ac:dyDescent="0.25">
      <c r="A9" s="1" t="s">
        <v>40</v>
      </c>
      <c r="B9" s="3">
        <v>338500</v>
      </c>
    </row>
    <row r="10" spans="1:2" x14ac:dyDescent="0.25">
      <c r="A10" s="1" t="s">
        <v>57</v>
      </c>
      <c r="B10" s="3">
        <v>534407</v>
      </c>
    </row>
    <row r="11" spans="1:2" x14ac:dyDescent="0.25">
      <c r="A11" s="1" t="s">
        <v>58</v>
      </c>
      <c r="B11" s="3">
        <v>282507</v>
      </c>
    </row>
    <row r="12" spans="1:2" x14ac:dyDescent="0.25">
      <c r="A12" s="1" t="s">
        <v>74</v>
      </c>
      <c r="B12" s="3">
        <v>302490</v>
      </c>
    </row>
    <row r="13" spans="1:2" x14ac:dyDescent="0.25">
      <c r="A13" s="1" t="s">
        <v>77</v>
      </c>
      <c r="B13" s="3">
        <v>209690</v>
      </c>
    </row>
    <row r="14" spans="1:2" x14ac:dyDescent="0.25">
      <c r="A14" s="1" t="s">
        <v>115</v>
      </c>
      <c r="B14" s="3">
        <v>555357</v>
      </c>
    </row>
    <row r="15" spans="1:2" x14ac:dyDescent="0.25">
      <c r="A15" s="1" t="s">
        <v>119</v>
      </c>
      <c r="B15" s="3">
        <v>99790</v>
      </c>
    </row>
    <row r="16" spans="1:2" x14ac:dyDescent="0.25">
      <c r="A16" s="1" t="s">
        <v>182</v>
      </c>
      <c r="B16" s="3">
        <v>96590</v>
      </c>
    </row>
    <row r="17" spans="1:2" x14ac:dyDescent="0.25">
      <c r="A17" s="1" t="s">
        <v>18</v>
      </c>
      <c r="B17" s="3">
        <v>11449019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5"/>
  <sheetViews>
    <sheetView topLeftCell="A8" zoomScale="96" zoomScaleNormal="96" workbookViewId="0">
      <selection activeCell="K22" sqref="K22"/>
    </sheetView>
  </sheetViews>
  <sheetFormatPr baseColWidth="10" defaultColWidth="13.7109375" defaultRowHeight="15" x14ac:dyDescent="0.25"/>
  <cols>
    <col min="1" max="1" width="13.7109375" style="61"/>
    <col min="2" max="2" width="67.5703125" style="61" customWidth="1"/>
    <col min="3" max="3" width="19.28515625" style="61" customWidth="1"/>
    <col min="4" max="4" width="15.5703125" style="61" customWidth="1"/>
    <col min="5" max="5" width="24.140625" style="70" customWidth="1"/>
    <col min="6" max="6" width="13.7109375" style="61"/>
    <col min="7" max="7" width="15.5703125" style="61" customWidth="1"/>
    <col min="8" max="8" width="19" style="61" customWidth="1"/>
    <col min="9" max="16384" width="13.7109375" style="61"/>
  </cols>
  <sheetData>
    <row r="1" spans="1:12" s="63" customFormat="1" ht="42" customHeight="1" thickBot="1" x14ac:dyDescent="0.3">
      <c r="A1" s="66" t="s">
        <v>0</v>
      </c>
      <c r="B1" s="68" t="s">
        <v>1</v>
      </c>
      <c r="C1" s="68" t="s">
        <v>2</v>
      </c>
      <c r="D1" s="68" t="s">
        <v>3</v>
      </c>
      <c r="E1" s="69" t="s">
        <v>4</v>
      </c>
      <c r="F1" s="68" t="s">
        <v>5</v>
      </c>
      <c r="G1" s="68" t="s">
        <v>6</v>
      </c>
      <c r="H1" s="68" t="s">
        <v>7</v>
      </c>
      <c r="I1" s="67" t="s">
        <v>8</v>
      </c>
      <c r="K1" s="63" t="s">
        <v>10</v>
      </c>
      <c r="L1" s="63" t="s">
        <v>10</v>
      </c>
    </row>
    <row r="2" spans="1:12" x14ac:dyDescent="0.25">
      <c r="A2" s="96">
        <v>43041</v>
      </c>
      <c r="B2" s="97" t="s">
        <v>73</v>
      </c>
      <c r="C2" s="98" t="s">
        <v>11</v>
      </c>
      <c r="D2" s="97" t="s">
        <v>54</v>
      </c>
      <c r="E2" s="99">
        <v>3500</v>
      </c>
      <c r="F2" s="97" t="s">
        <v>74</v>
      </c>
      <c r="G2" s="115" t="s">
        <v>69</v>
      </c>
      <c r="H2" s="100" t="s">
        <v>75</v>
      </c>
      <c r="I2" s="101" t="s">
        <v>50</v>
      </c>
    </row>
    <row r="3" spans="1:12" x14ac:dyDescent="0.25">
      <c r="A3" s="96">
        <v>43041</v>
      </c>
      <c r="B3" s="97" t="s">
        <v>76</v>
      </c>
      <c r="C3" s="98" t="s">
        <v>11</v>
      </c>
      <c r="D3" s="97" t="s">
        <v>54</v>
      </c>
      <c r="E3" s="99">
        <v>1000</v>
      </c>
      <c r="F3" s="97" t="s">
        <v>77</v>
      </c>
      <c r="G3" s="115" t="s">
        <v>69</v>
      </c>
      <c r="H3" s="100" t="s">
        <v>78</v>
      </c>
      <c r="I3" s="102" t="s">
        <v>51</v>
      </c>
    </row>
    <row r="4" spans="1:12" x14ac:dyDescent="0.25">
      <c r="A4" s="103">
        <v>43041</v>
      </c>
      <c r="B4" s="97" t="s">
        <v>79</v>
      </c>
      <c r="C4" s="98" t="s">
        <v>11</v>
      </c>
      <c r="D4" s="97" t="s">
        <v>54</v>
      </c>
      <c r="E4" s="99">
        <v>3800</v>
      </c>
      <c r="F4" s="97" t="s">
        <v>60</v>
      </c>
      <c r="G4" s="115" t="s">
        <v>69</v>
      </c>
      <c r="H4" s="100" t="s">
        <v>80</v>
      </c>
      <c r="I4" s="102" t="s">
        <v>51</v>
      </c>
    </row>
    <row r="5" spans="1:12" x14ac:dyDescent="0.25">
      <c r="A5" s="96">
        <v>43041</v>
      </c>
      <c r="B5" s="97" t="s">
        <v>81</v>
      </c>
      <c r="C5" s="98" t="s">
        <v>21</v>
      </c>
      <c r="D5" s="97" t="s">
        <v>54</v>
      </c>
      <c r="E5" s="99">
        <v>1000</v>
      </c>
      <c r="F5" s="97" t="s">
        <v>60</v>
      </c>
      <c r="G5" s="115" t="s">
        <v>69</v>
      </c>
      <c r="H5" s="100" t="s">
        <v>80</v>
      </c>
      <c r="I5" s="101" t="s">
        <v>50</v>
      </c>
    </row>
    <row r="6" spans="1:12" x14ac:dyDescent="0.25">
      <c r="A6" s="96">
        <v>43041</v>
      </c>
      <c r="B6" s="97" t="s">
        <v>82</v>
      </c>
      <c r="C6" s="98" t="s">
        <v>13</v>
      </c>
      <c r="D6" s="97" t="s">
        <v>9</v>
      </c>
      <c r="E6" s="99">
        <v>8000</v>
      </c>
      <c r="F6" s="97" t="s">
        <v>60</v>
      </c>
      <c r="G6" s="115" t="s">
        <v>69</v>
      </c>
      <c r="H6" s="100" t="s">
        <v>80</v>
      </c>
      <c r="I6" s="102" t="s">
        <v>51</v>
      </c>
    </row>
    <row r="7" spans="1:12" x14ac:dyDescent="0.25">
      <c r="A7" s="96">
        <v>43041</v>
      </c>
      <c r="B7" s="97" t="s">
        <v>83</v>
      </c>
      <c r="C7" s="98" t="s">
        <v>47</v>
      </c>
      <c r="D7" s="97" t="s">
        <v>9</v>
      </c>
      <c r="E7" s="99">
        <v>9600</v>
      </c>
      <c r="F7" s="97" t="s">
        <v>12</v>
      </c>
      <c r="G7" s="115" t="s">
        <v>69</v>
      </c>
      <c r="H7" s="100" t="s">
        <v>84</v>
      </c>
      <c r="I7" s="102" t="s">
        <v>51</v>
      </c>
    </row>
    <row r="8" spans="1:12" x14ac:dyDescent="0.25">
      <c r="A8" s="96">
        <v>43042</v>
      </c>
      <c r="B8" s="105" t="s">
        <v>85</v>
      </c>
      <c r="C8" s="98" t="s">
        <v>43</v>
      </c>
      <c r="D8" s="97" t="s">
        <v>42</v>
      </c>
      <c r="E8" s="99">
        <v>700000</v>
      </c>
      <c r="F8" s="97" t="s">
        <v>48</v>
      </c>
      <c r="G8" s="115" t="s">
        <v>86</v>
      </c>
      <c r="H8" s="100" t="s">
        <v>307</v>
      </c>
      <c r="I8" s="101" t="s">
        <v>50</v>
      </c>
    </row>
    <row r="9" spans="1:12" x14ac:dyDescent="0.25">
      <c r="A9" s="96">
        <v>43042</v>
      </c>
      <c r="B9" s="105" t="s">
        <v>87</v>
      </c>
      <c r="C9" s="98" t="s">
        <v>14</v>
      </c>
      <c r="D9" s="97" t="s">
        <v>42</v>
      </c>
      <c r="E9" s="99">
        <v>500000</v>
      </c>
      <c r="F9" s="97" t="s">
        <v>48</v>
      </c>
      <c r="G9" s="115" t="s">
        <v>86</v>
      </c>
      <c r="H9" s="100" t="s">
        <v>308</v>
      </c>
      <c r="I9" s="101" t="s">
        <v>50</v>
      </c>
    </row>
    <row r="10" spans="1:12" x14ac:dyDescent="0.25">
      <c r="A10" s="96">
        <v>43042</v>
      </c>
      <c r="B10" s="105" t="s">
        <v>88</v>
      </c>
      <c r="C10" s="98" t="s">
        <v>43</v>
      </c>
      <c r="D10" s="97" t="s">
        <v>42</v>
      </c>
      <c r="E10" s="99">
        <v>500000</v>
      </c>
      <c r="F10" s="97" t="s">
        <v>48</v>
      </c>
      <c r="G10" s="115" t="s">
        <v>86</v>
      </c>
      <c r="H10" s="100" t="s">
        <v>309</v>
      </c>
      <c r="I10" s="101" t="s">
        <v>50</v>
      </c>
    </row>
    <row r="11" spans="1:12" x14ac:dyDescent="0.25">
      <c r="A11" s="96">
        <v>43042</v>
      </c>
      <c r="B11" s="105" t="s">
        <v>310</v>
      </c>
      <c r="C11" s="98" t="s">
        <v>43</v>
      </c>
      <c r="D11" s="97" t="s">
        <v>42</v>
      </c>
      <c r="E11" s="99">
        <v>300000</v>
      </c>
      <c r="F11" s="97" t="s">
        <v>41</v>
      </c>
      <c r="G11" s="115" t="s">
        <v>86</v>
      </c>
      <c r="H11" s="100" t="s">
        <v>309</v>
      </c>
      <c r="I11" s="101" t="s">
        <v>50</v>
      </c>
    </row>
    <row r="12" spans="1:12" x14ac:dyDescent="0.25">
      <c r="A12" s="96">
        <v>43042</v>
      </c>
      <c r="B12" s="105" t="s">
        <v>303</v>
      </c>
      <c r="C12" s="98" t="s">
        <v>14</v>
      </c>
      <c r="D12" s="97" t="s">
        <v>42</v>
      </c>
      <c r="E12" s="99">
        <v>400000</v>
      </c>
      <c r="F12" s="97" t="s">
        <v>41</v>
      </c>
      <c r="G12" s="115" t="s">
        <v>86</v>
      </c>
      <c r="H12" s="100" t="s">
        <v>311</v>
      </c>
      <c r="I12" s="101" t="s">
        <v>50</v>
      </c>
    </row>
    <row r="13" spans="1:12" x14ac:dyDescent="0.25">
      <c r="A13" s="96">
        <v>43042</v>
      </c>
      <c r="B13" s="97" t="s">
        <v>89</v>
      </c>
      <c r="C13" s="98" t="s">
        <v>90</v>
      </c>
      <c r="D13" s="97" t="s">
        <v>9</v>
      </c>
      <c r="E13" s="99">
        <v>51000</v>
      </c>
      <c r="F13" s="97" t="s">
        <v>12</v>
      </c>
      <c r="G13" s="115" t="s">
        <v>86</v>
      </c>
      <c r="H13" s="100" t="s">
        <v>93</v>
      </c>
      <c r="I13" s="101" t="s">
        <v>50</v>
      </c>
    </row>
    <row r="14" spans="1:12" x14ac:dyDescent="0.25">
      <c r="A14" s="96">
        <v>43042</v>
      </c>
      <c r="B14" s="97" t="s">
        <v>91</v>
      </c>
      <c r="C14" s="98" t="s">
        <v>47</v>
      </c>
      <c r="D14" s="97" t="s">
        <v>9</v>
      </c>
      <c r="E14" s="99">
        <v>294022</v>
      </c>
      <c r="F14" s="97" t="s">
        <v>48</v>
      </c>
      <c r="G14" s="115" t="s">
        <v>86</v>
      </c>
      <c r="H14" s="100" t="s">
        <v>95</v>
      </c>
      <c r="I14" s="101" t="s">
        <v>50</v>
      </c>
    </row>
    <row r="15" spans="1:12" x14ac:dyDescent="0.25">
      <c r="A15" s="96">
        <v>43042</v>
      </c>
      <c r="B15" s="97" t="s">
        <v>92</v>
      </c>
      <c r="C15" s="98" t="s">
        <v>59</v>
      </c>
      <c r="D15" s="97" t="s">
        <v>9</v>
      </c>
      <c r="E15" s="99">
        <v>15750</v>
      </c>
      <c r="F15" s="97" t="s">
        <v>12</v>
      </c>
      <c r="G15" s="115" t="s">
        <v>86</v>
      </c>
      <c r="H15" s="100" t="s">
        <v>312</v>
      </c>
      <c r="I15" s="101" t="s">
        <v>50</v>
      </c>
    </row>
    <row r="16" spans="1:12" x14ac:dyDescent="0.25">
      <c r="A16" s="96">
        <v>43042</v>
      </c>
      <c r="B16" s="97" t="s">
        <v>94</v>
      </c>
      <c r="C16" s="98" t="s">
        <v>11</v>
      </c>
      <c r="D16" s="97" t="s">
        <v>9</v>
      </c>
      <c r="E16" s="99">
        <v>5000</v>
      </c>
      <c r="F16" s="97" t="s">
        <v>12</v>
      </c>
      <c r="G16" s="115" t="s">
        <v>86</v>
      </c>
      <c r="H16" s="100" t="s">
        <v>313</v>
      </c>
      <c r="I16" s="102" t="s">
        <v>51</v>
      </c>
    </row>
    <row r="17" spans="1:10" x14ac:dyDescent="0.25">
      <c r="A17" s="96">
        <v>43042</v>
      </c>
      <c r="B17" s="97" t="s">
        <v>96</v>
      </c>
      <c r="C17" s="98" t="s">
        <v>11</v>
      </c>
      <c r="D17" s="97" t="s">
        <v>97</v>
      </c>
      <c r="E17" s="99">
        <v>10000</v>
      </c>
      <c r="F17" s="97" t="s">
        <v>41</v>
      </c>
      <c r="G17" s="115" t="s">
        <v>86</v>
      </c>
      <c r="H17" s="100" t="s">
        <v>98</v>
      </c>
      <c r="I17" s="102" t="s">
        <v>51</v>
      </c>
    </row>
    <row r="18" spans="1:10" x14ac:dyDescent="0.25">
      <c r="A18" s="109">
        <v>43045</v>
      </c>
      <c r="B18" s="97" t="s">
        <v>99</v>
      </c>
      <c r="C18" s="143" t="s">
        <v>43</v>
      </c>
      <c r="D18" s="97" t="s">
        <v>9</v>
      </c>
      <c r="E18" s="112">
        <v>2600</v>
      </c>
      <c r="F18" s="97" t="s">
        <v>40</v>
      </c>
      <c r="G18" s="115" t="s">
        <v>86</v>
      </c>
      <c r="H18" s="100" t="s">
        <v>314</v>
      </c>
      <c r="I18" s="101" t="s">
        <v>50</v>
      </c>
    </row>
    <row r="19" spans="1:10" x14ac:dyDescent="0.25">
      <c r="A19" s="96">
        <v>43045</v>
      </c>
      <c r="B19" s="97" t="s">
        <v>100</v>
      </c>
      <c r="C19" s="98" t="s">
        <v>11</v>
      </c>
      <c r="D19" s="97" t="s">
        <v>9</v>
      </c>
      <c r="E19" s="104">
        <v>3500</v>
      </c>
      <c r="F19" s="97" t="s">
        <v>12</v>
      </c>
      <c r="G19" s="115" t="s">
        <v>86</v>
      </c>
      <c r="H19" s="100" t="s">
        <v>101</v>
      </c>
      <c r="I19" s="102" t="s">
        <v>51</v>
      </c>
      <c r="J19" s="61" t="s">
        <v>10</v>
      </c>
    </row>
    <row r="20" spans="1:10" x14ac:dyDescent="0.25">
      <c r="A20" s="96">
        <v>43045</v>
      </c>
      <c r="B20" s="97" t="s">
        <v>102</v>
      </c>
      <c r="C20" s="98" t="s">
        <v>47</v>
      </c>
      <c r="D20" s="97" t="s">
        <v>9</v>
      </c>
      <c r="E20" s="99">
        <v>15000</v>
      </c>
      <c r="F20" s="97" t="s">
        <v>12</v>
      </c>
      <c r="G20" s="115" t="s">
        <v>86</v>
      </c>
      <c r="H20" s="100" t="s">
        <v>108</v>
      </c>
      <c r="I20" s="101" t="s">
        <v>50</v>
      </c>
    </row>
    <row r="21" spans="1:10" x14ac:dyDescent="0.25">
      <c r="A21" s="96">
        <v>43045</v>
      </c>
      <c r="B21" s="97" t="s">
        <v>103</v>
      </c>
      <c r="C21" s="98" t="s">
        <v>13</v>
      </c>
      <c r="D21" s="97" t="s">
        <v>9</v>
      </c>
      <c r="E21" s="99">
        <v>5000</v>
      </c>
      <c r="F21" s="97" t="s">
        <v>12</v>
      </c>
      <c r="G21" s="115" t="s">
        <v>86</v>
      </c>
      <c r="H21" s="100" t="s">
        <v>315</v>
      </c>
      <c r="I21" s="101" t="s">
        <v>50</v>
      </c>
    </row>
    <row r="22" spans="1:10" x14ac:dyDescent="0.25">
      <c r="A22" s="96">
        <v>43045</v>
      </c>
      <c r="B22" s="97" t="s">
        <v>104</v>
      </c>
      <c r="C22" s="98" t="s">
        <v>11</v>
      </c>
      <c r="D22" s="97" t="s">
        <v>54</v>
      </c>
      <c r="E22" s="99">
        <v>2000</v>
      </c>
      <c r="F22" s="97" t="s">
        <v>60</v>
      </c>
      <c r="G22" s="115" t="s">
        <v>86</v>
      </c>
      <c r="H22" s="100" t="s">
        <v>105</v>
      </c>
      <c r="I22" s="102" t="s">
        <v>51</v>
      </c>
    </row>
    <row r="23" spans="1:10" x14ac:dyDescent="0.25">
      <c r="A23" s="96">
        <v>43045</v>
      </c>
      <c r="B23" s="97" t="s">
        <v>106</v>
      </c>
      <c r="C23" s="98" t="s">
        <v>11</v>
      </c>
      <c r="D23" s="97" t="s">
        <v>9</v>
      </c>
      <c r="E23" s="99">
        <v>12000</v>
      </c>
      <c r="F23" s="97" t="s">
        <v>12</v>
      </c>
      <c r="G23" s="115" t="s">
        <v>86</v>
      </c>
      <c r="H23" s="100" t="s">
        <v>101</v>
      </c>
      <c r="I23" s="102" t="s">
        <v>51</v>
      </c>
    </row>
    <row r="24" spans="1:10" x14ac:dyDescent="0.25">
      <c r="A24" s="96">
        <v>43045</v>
      </c>
      <c r="B24" s="97" t="s">
        <v>107</v>
      </c>
      <c r="C24" s="98" t="s">
        <v>47</v>
      </c>
      <c r="D24" s="97" t="s">
        <v>9</v>
      </c>
      <c r="E24" s="99">
        <v>29280</v>
      </c>
      <c r="F24" s="97" t="s">
        <v>12</v>
      </c>
      <c r="G24" s="115" t="s">
        <v>86</v>
      </c>
      <c r="H24" s="100" t="s">
        <v>316</v>
      </c>
      <c r="I24" s="101" t="s">
        <v>50</v>
      </c>
    </row>
    <row r="25" spans="1:10" x14ac:dyDescent="0.25">
      <c r="A25" s="96">
        <v>43045</v>
      </c>
      <c r="B25" s="97" t="s">
        <v>109</v>
      </c>
      <c r="C25" s="98" t="s">
        <v>11</v>
      </c>
      <c r="D25" s="97" t="s">
        <v>9</v>
      </c>
      <c r="E25" s="104">
        <v>2000</v>
      </c>
      <c r="F25" s="97" t="s">
        <v>12</v>
      </c>
      <c r="G25" s="115" t="s">
        <v>86</v>
      </c>
      <c r="H25" s="100" t="s">
        <v>101</v>
      </c>
      <c r="I25" s="102" t="s">
        <v>51</v>
      </c>
    </row>
    <row r="26" spans="1:10" x14ac:dyDescent="0.25">
      <c r="A26" s="96">
        <v>43045</v>
      </c>
      <c r="B26" s="97" t="s">
        <v>110</v>
      </c>
      <c r="C26" s="98" t="s">
        <v>90</v>
      </c>
      <c r="D26" s="97" t="s">
        <v>9</v>
      </c>
      <c r="E26" s="104">
        <v>50000</v>
      </c>
      <c r="F26" s="97" t="s">
        <v>12</v>
      </c>
      <c r="G26" s="115" t="s">
        <v>86</v>
      </c>
      <c r="H26" s="100" t="s">
        <v>317</v>
      </c>
      <c r="I26" s="101" t="s">
        <v>50</v>
      </c>
    </row>
    <row r="27" spans="1:10" x14ac:dyDescent="0.25">
      <c r="A27" s="96">
        <v>43045</v>
      </c>
      <c r="B27" s="97" t="s">
        <v>396</v>
      </c>
      <c r="C27" s="98" t="s">
        <v>111</v>
      </c>
      <c r="D27" s="97" t="s">
        <v>97</v>
      </c>
      <c r="E27" s="104">
        <v>70200</v>
      </c>
      <c r="F27" s="97" t="s">
        <v>48</v>
      </c>
      <c r="G27" s="115" t="s">
        <v>86</v>
      </c>
      <c r="H27" s="100" t="s">
        <v>318</v>
      </c>
      <c r="I27" s="101" t="s">
        <v>50</v>
      </c>
    </row>
    <row r="28" spans="1:10" x14ac:dyDescent="0.25">
      <c r="A28" s="103">
        <v>43046</v>
      </c>
      <c r="B28" s="97" t="s">
        <v>112</v>
      </c>
      <c r="C28" s="98" t="s">
        <v>43</v>
      </c>
      <c r="D28" s="97" t="s">
        <v>9</v>
      </c>
      <c r="E28" s="99">
        <v>56700</v>
      </c>
      <c r="F28" s="97" t="s">
        <v>48</v>
      </c>
      <c r="G28" s="115" t="s">
        <v>86</v>
      </c>
      <c r="H28" s="100" t="s">
        <v>318</v>
      </c>
      <c r="I28" s="101" t="s">
        <v>50</v>
      </c>
    </row>
    <row r="29" spans="1:10" x14ac:dyDescent="0.25">
      <c r="A29" s="103">
        <v>43046</v>
      </c>
      <c r="B29" s="97" t="s">
        <v>113</v>
      </c>
      <c r="C29" s="98" t="s">
        <v>43</v>
      </c>
      <c r="D29" s="97" t="s">
        <v>9</v>
      </c>
      <c r="E29" s="99">
        <v>694933</v>
      </c>
      <c r="F29" s="97" t="s">
        <v>48</v>
      </c>
      <c r="G29" s="115" t="s">
        <v>86</v>
      </c>
      <c r="H29" s="100" t="s">
        <v>319</v>
      </c>
      <c r="I29" s="101" t="s">
        <v>50</v>
      </c>
    </row>
    <row r="30" spans="1:10" x14ac:dyDescent="0.25">
      <c r="A30" s="96">
        <v>43046</v>
      </c>
      <c r="B30" s="97" t="s">
        <v>114</v>
      </c>
      <c r="C30" s="98" t="s">
        <v>11</v>
      </c>
      <c r="D30" s="97" t="s">
        <v>54</v>
      </c>
      <c r="E30" s="99">
        <v>30000</v>
      </c>
      <c r="F30" s="97" t="s">
        <v>74</v>
      </c>
      <c r="G30" s="115" t="s">
        <v>86</v>
      </c>
      <c r="H30" s="100" t="s">
        <v>320</v>
      </c>
      <c r="I30" s="101" t="s">
        <v>50</v>
      </c>
    </row>
    <row r="31" spans="1:10" x14ac:dyDescent="0.25">
      <c r="A31" s="96">
        <v>43046</v>
      </c>
      <c r="B31" s="97" t="s">
        <v>304</v>
      </c>
      <c r="C31" s="98" t="s">
        <v>47</v>
      </c>
      <c r="D31" s="97" t="s">
        <v>9</v>
      </c>
      <c r="E31" s="99">
        <v>31700</v>
      </c>
      <c r="F31" s="97" t="s">
        <v>12</v>
      </c>
      <c r="G31" s="115" t="s">
        <v>86</v>
      </c>
      <c r="H31" s="100" t="s">
        <v>321</v>
      </c>
      <c r="I31" s="101" t="s">
        <v>50</v>
      </c>
    </row>
    <row r="32" spans="1:10" x14ac:dyDescent="0.25">
      <c r="A32" s="96">
        <v>43046</v>
      </c>
      <c r="B32" s="97" t="s">
        <v>305</v>
      </c>
      <c r="C32" s="98" t="s">
        <v>21</v>
      </c>
      <c r="D32" s="97" t="s">
        <v>9</v>
      </c>
      <c r="E32" s="99">
        <v>10000</v>
      </c>
      <c r="F32" s="97" t="s">
        <v>115</v>
      </c>
      <c r="G32" s="115" t="s">
        <v>86</v>
      </c>
      <c r="H32" s="100" t="s">
        <v>322</v>
      </c>
      <c r="I32" s="101" t="s">
        <v>50</v>
      </c>
    </row>
    <row r="33" spans="1:22" x14ac:dyDescent="0.25">
      <c r="A33" s="96">
        <v>43049</v>
      </c>
      <c r="B33" s="97" t="s">
        <v>116</v>
      </c>
      <c r="C33" s="98" t="s">
        <v>11</v>
      </c>
      <c r="D33" s="97" t="s">
        <v>54</v>
      </c>
      <c r="E33" s="99">
        <v>5000</v>
      </c>
      <c r="F33" s="97" t="s">
        <v>60</v>
      </c>
      <c r="G33" s="115" t="s">
        <v>86</v>
      </c>
      <c r="H33" s="100" t="s">
        <v>117</v>
      </c>
      <c r="I33" s="102" t="s">
        <v>51</v>
      </c>
    </row>
    <row r="34" spans="1:22" x14ac:dyDescent="0.25">
      <c r="A34" s="96">
        <v>43049</v>
      </c>
      <c r="B34" s="97" t="s">
        <v>67</v>
      </c>
      <c r="C34" s="98" t="s">
        <v>56</v>
      </c>
      <c r="D34" s="97" t="s">
        <v>54</v>
      </c>
      <c r="E34" s="99">
        <v>7000</v>
      </c>
      <c r="F34" s="97" t="s">
        <v>60</v>
      </c>
      <c r="G34" s="115" t="s">
        <v>86</v>
      </c>
      <c r="H34" s="100" t="s">
        <v>117</v>
      </c>
      <c r="I34" s="102" t="s">
        <v>51</v>
      </c>
    </row>
    <row r="35" spans="1:22" x14ac:dyDescent="0.25">
      <c r="A35" s="96">
        <v>43049</v>
      </c>
      <c r="B35" s="97" t="s">
        <v>68</v>
      </c>
      <c r="C35" s="98" t="s">
        <v>66</v>
      </c>
      <c r="D35" s="97" t="s">
        <v>54</v>
      </c>
      <c r="E35" s="99">
        <v>3000</v>
      </c>
      <c r="F35" s="97" t="s">
        <v>60</v>
      </c>
      <c r="G35" s="115" t="s">
        <v>86</v>
      </c>
      <c r="H35" s="100" t="s">
        <v>117</v>
      </c>
      <c r="I35" s="102" t="s">
        <v>51</v>
      </c>
    </row>
    <row r="36" spans="1:22" x14ac:dyDescent="0.25">
      <c r="A36" s="96">
        <v>43049</v>
      </c>
      <c r="B36" s="97" t="s">
        <v>118</v>
      </c>
      <c r="C36" s="98" t="s">
        <v>11</v>
      </c>
      <c r="D36" s="97" t="s">
        <v>54</v>
      </c>
      <c r="E36" s="99">
        <v>3000</v>
      </c>
      <c r="F36" s="97" t="s">
        <v>119</v>
      </c>
      <c r="G36" s="115" t="s">
        <v>86</v>
      </c>
      <c r="H36" s="100" t="s">
        <v>120</v>
      </c>
      <c r="I36" s="102" t="s">
        <v>51</v>
      </c>
    </row>
    <row r="37" spans="1:22" x14ac:dyDescent="0.25">
      <c r="A37" s="96">
        <v>43049</v>
      </c>
      <c r="B37" s="97" t="s">
        <v>121</v>
      </c>
      <c r="C37" s="98" t="s">
        <v>56</v>
      </c>
      <c r="D37" s="97" t="s">
        <v>54</v>
      </c>
      <c r="E37" s="99">
        <v>5000</v>
      </c>
      <c r="F37" s="97" t="s">
        <v>119</v>
      </c>
      <c r="G37" s="115" t="s">
        <v>86</v>
      </c>
      <c r="H37" s="100" t="s">
        <v>120</v>
      </c>
      <c r="I37" s="102" t="s">
        <v>51</v>
      </c>
    </row>
    <row r="38" spans="1:22" x14ac:dyDescent="0.25">
      <c r="A38" s="96">
        <v>43049</v>
      </c>
      <c r="B38" s="97" t="s">
        <v>122</v>
      </c>
      <c r="C38" s="98" t="s">
        <v>66</v>
      </c>
      <c r="D38" s="97" t="s">
        <v>54</v>
      </c>
      <c r="E38" s="99">
        <v>5000</v>
      </c>
      <c r="F38" s="97" t="s">
        <v>119</v>
      </c>
      <c r="G38" s="115" t="s">
        <v>86</v>
      </c>
      <c r="H38" s="100" t="s">
        <v>120</v>
      </c>
      <c r="I38" s="102" t="s">
        <v>51</v>
      </c>
    </row>
    <row r="39" spans="1:22" x14ac:dyDescent="0.25">
      <c r="A39" s="96">
        <v>43049</v>
      </c>
      <c r="B39" s="97" t="s">
        <v>123</v>
      </c>
      <c r="C39" s="98" t="s">
        <v>11</v>
      </c>
      <c r="D39" s="97" t="s">
        <v>54</v>
      </c>
      <c r="E39" s="99">
        <v>3000</v>
      </c>
      <c r="F39" s="97" t="s">
        <v>74</v>
      </c>
      <c r="G39" s="115" t="s">
        <v>86</v>
      </c>
      <c r="H39" s="100" t="s">
        <v>124</v>
      </c>
      <c r="I39" s="102" t="s">
        <v>51</v>
      </c>
      <c r="S39" s="61" t="s">
        <v>15</v>
      </c>
    </row>
    <row r="40" spans="1:22" x14ac:dyDescent="0.25">
      <c r="A40" s="96">
        <v>43049</v>
      </c>
      <c r="B40" s="97" t="s">
        <v>125</v>
      </c>
      <c r="C40" s="98" t="s">
        <v>56</v>
      </c>
      <c r="D40" s="97" t="s">
        <v>54</v>
      </c>
      <c r="E40" s="99">
        <v>7000</v>
      </c>
      <c r="F40" s="97" t="s">
        <v>74</v>
      </c>
      <c r="G40" s="115" t="s">
        <v>86</v>
      </c>
      <c r="H40" s="100" t="s">
        <v>124</v>
      </c>
      <c r="I40" s="102" t="s">
        <v>51</v>
      </c>
      <c r="L40" s="72"/>
      <c r="M40" s="72" t="s">
        <v>10</v>
      </c>
    </row>
    <row r="41" spans="1:22" s="71" customFormat="1" x14ac:dyDescent="0.25">
      <c r="A41" s="96">
        <v>43049</v>
      </c>
      <c r="B41" s="97" t="s">
        <v>126</v>
      </c>
      <c r="C41" s="98" t="s">
        <v>66</v>
      </c>
      <c r="D41" s="97" t="s">
        <v>54</v>
      </c>
      <c r="E41" s="99">
        <v>5000</v>
      </c>
      <c r="F41" s="97" t="s">
        <v>74</v>
      </c>
      <c r="G41" s="115" t="s">
        <v>86</v>
      </c>
      <c r="H41" s="100" t="s">
        <v>124</v>
      </c>
      <c r="I41" s="102" t="s">
        <v>51</v>
      </c>
      <c r="J41" s="61"/>
      <c r="K41" s="61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</row>
    <row r="42" spans="1:22" s="71" customFormat="1" x14ac:dyDescent="0.25">
      <c r="A42" s="96">
        <v>43049</v>
      </c>
      <c r="B42" s="97" t="s">
        <v>127</v>
      </c>
      <c r="C42" s="98" t="s">
        <v>11</v>
      </c>
      <c r="D42" s="97" t="s">
        <v>9</v>
      </c>
      <c r="E42" s="99">
        <v>4000</v>
      </c>
      <c r="F42" s="97" t="s">
        <v>60</v>
      </c>
      <c r="G42" s="115" t="s">
        <v>86</v>
      </c>
      <c r="H42" s="100" t="s">
        <v>117</v>
      </c>
      <c r="I42" s="102" t="s">
        <v>51</v>
      </c>
      <c r="J42" s="61"/>
      <c r="K42" s="61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</row>
    <row r="43" spans="1:22" x14ac:dyDescent="0.25">
      <c r="A43" s="103">
        <v>43049</v>
      </c>
      <c r="B43" s="97" t="s">
        <v>128</v>
      </c>
      <c r="C43" s="98" t="s">
        <v>11</v>
      </c>
      <c r="D43" s="97" t="s">
        <v>54</v>
      </c>
      <c r="E43" s="99">
        <v>4000</v>
      </c>
      <c r="F43" s="97" t="s">
        <v>60</v>
      </c>
      <c r="G43" s="115" t="s">
        <v>86</v>
      </c>
      <c r="H43" s="100" t="s">
        <v>117</v>
      </c>
      <c r="I43" s="102" t="s">
        <v>51</v>
      </c>
      <c r="L43" s="72"/>
      <c r="M43" s="72"/>
    </row>
    <row r="44" spans="1:22" x14ac:dyDescent="0.25">
      <c r="A44" s="103">
        <v>43049</v>
      </c>
      <c r="B44" s="97" t="s">
        <v>129</v>
      </c>
      <c r="C44" s="98" t="s">
        <v>52</v>
      </c>
      <c r="D44" s="142" t="s">
        <v>9</v>
      </c>
      <c r="E44" s="104">
        <v>28600</v>
      </c>
      <c r="F44" s="97" t="s">
        <v>48</v>
      </c>
      <c r="G44" s="115" t="s">
        <v>86</v>
      </c>
      <c r="H44" s="100" t="s">
        <v>323</v>
      </c>
      <c r="I44" s="101" t="s">
        <v>50</v>
      </c>
    </row>
    <row r="45" spans="1:22" x14ac:dyDescent="0.25">
      <c r="A45" s="96">
        <v>43052</v>
      </c>
      <c r="B45" s="110" t="s">
        <v>130</v>
      </c>
      <c r="C45" s="98" t="s">
        <v>11</v>
      </c>
      <c r="D45" s="97" t="s">
        <v>9</v>
      </c>
      <c r="E45" s="104">
        <v>3500</v>
      </c>
      <c r="F45" s="97" t="s">
        <v>12</v>
      </c>
      <c r="G45" s="115" t="s">
        <v>86</v>
      </c>
      <c r="H45" s="100" t="s">
        <v>131</v>
      </c>
      <c r="I45" s="102" t="s">
        <v>51</v>
      </c>
    </row>
    <row r="46" spans="1:22" x14ac:dyDescent="0.25">
      <c r="A46" s="96">
        <v>43052</v>
      </c>
      <c r="B46" s="110" t="s">
        <v>132</v>
      </c>
      <c r="C46" s="98" t="s">
        <v>11</v>
      </c>
      <c r="D46" s="97" t="s">
        <v>9</v>
      </c>
      <c r="E46" s="104">
        <v>5000</v>
      </c>
      <c r="F46" s="97" t="s">
        <v>12</v>
      </c>
      <c r="G46" s="115" t="s">
        <v>86</v>
      </c>
      <c r="H46" s="100" t="s">
        <v>131</v>
      </c>
      <c r="I46" s="102" t="s">
        <v>51</v>
      </c>
    </row>
    <row r="47" spans="1:22" x14ac:dyDescent="0.25">
      <c r="A47" s="96">
        <v>43052</v>
      </c>
      <c r="B47" s="97" t="s">
        <v>133</v>
      </c>
      <c r="C47" s="98" t="s">
        <v>47</v>
      </c>
      <c r="D47" s="97" t="s">
        <v>9</v>
      </c>
      <c r="E47" s="104">
        <v>1400</v>
      </c>
      <c r="F47" s="97" t="s">
        <v>77</v>
      </c>
      <c r="G47" s="115" t="s">
        <v>86</v>
      </c>
      <c r="H47" s="100" t="s">
        <v>324</v>
      </c>
      <c r="I47" s="101" t="s">
        <v>50</v>
      </c>
    </row>
    <row r="48" spans="1:22" x14ac:dyDescent="0.25">
      <c r="A48" s="96">
        <v>43052</v>
      </c>
      <c r="B48" s="97" t="s">
        <v>134</v>
      </c>
      <c r="C48" s="98" t="s">
        <v>11</v>
      </c>
      <c r="D48" s="97" t="s">
        <v>9</v>
      </c>
      <c r="E48" s="104">
        <v>3000</v>
      </c>
      <c r="F48" s="97" t="s">
        <v>74</v>
      </c>
      <c r="G48" s="115" t="s">
        <v>86</v>
      </c>
      <c r="H48" s="100" t="s">
        <v>135</v>
      </c>
      <c r="I48" s="102" t="s">
        <v>51</v>
      </c>
    </row>
    <row r="49" spans="1:13" x14ac:dyDescent="0.25">
      <c r="A49" s="96">
        <v>43052</v>
      </c>
      <c r="B49" s="97" t="s">
        <v>136</v>
      </c>
      <c r="C49" s="98" t="s">
        <v>11</v>
      </c>
      <c r="D49" s="97" t="s">
        <v>9</v>
      </c>
      <c r="E49" s="104">
        <v>4000</v>
      </c>
      <c r="F49" s="97" t="s">
        <v>60</v>
      </c>
      <c r="G49" s="115" t="s">
        <v>86</v>
      </c>
      <c r="H49" s="100" t="s">
        <v>137</v>
      </c>
      <c r="I49" s="102" t="s">
        <v>51</v>
      </c>
      <c r="J49" s="76" t="s">
        <v>138</v>
      </c>
    </row>
    <row r="50" spans="1:13" x14ac:dyDescent="0.25">
      <c r="A50" s="96">
        <v>43052</v>
      </c>
      <c r="B50" s="97" t="s">
        <v>139</v>
      </c>
      <c r="C50" s="98" t="s">
        <v>11</v>
      </c>
      <c r="D50" s="97" t="s">
        <v>9</v>
      </c>
      <c r="E50" s="104">
        <v>2000</v>
      </c>
      <c r="F50" s="97" t="s">
        <v>12</v>
      </c>
      <c r="G50" s="115" t="s">
        <v>86</v>
      </c>
      <c r="H50" s="100" t="s">
        <v>131</v>
      </c>
      <c r="I50" s="102" t="s">
        <v>51</v>
      </c>
      <c r="L50" s="65"/>
      <c r="M50" s="62"/>
    </row>
    <row r="51" spans="1:13" x14ac:dyDescent="0.25">
      <c r="A51" s="96">
        <v>43052</v>
      </c>
      <c r="B51" s="97" t="s">
        <v>140</v>
      </c>
      <c r="C51" s="98" t="s">
        <v>21</v>
      </c>
      <c r="D51" s="97" t="s">
        <v>9</v>
      </c>
      <c r="E51" s="104">
        <v>122500</v>
      </c>
      <c r="F51" s="97" t="s">
        <v>12</v>
      </c>
      <c r="G51" s="115" t="s">
        <v>86</v>
      </c>
      <c r="H51" s="100" t="s">
        <v>325</v>
      </c>
      <c r="I51" s="101" t="s">
        <v>50</v>
      </c>
      <c r="L51" s="65"/>
      <c r="M51" s="62"/>
    </row>
    <row r="52" spans="1:13" x14ac:dyDescent="0.25">
      <c r="A52" s="96">
        <v>43053</v>
      </c>
      <c r="B52" s="97" t="s">
        <v>141</v>
      </c>
      <c r="C52" s="98" t="s">
        <v>47</v>
      </c>
      <c r="D52" s="97" t="s">
        <v>9</v>
      </c>
      <c r="E52" s="104">
        <v>25358</v>
      </c>
      <c r="F52" s="97" t="s">
        <v>60</v>
      </c>
      <c r="G52" s="115" t="s">
        <v>86</v>
      </c>
      <c r="H52" s="100" t="s">
        <v>326</v>
      </c>
      <c r="I52" s="101" t="s">
        <v>50</v>
      </c>
      <c r="L52" s="65"/>
      <c r="M52" s="62"/>
    </row>
    <row r="53" spans="1:13" x14ac:dyDescent="0.25">
      <c r="A53" s="96">
        <v>43053</v>
      </c>
      <c r="B53" s="97" t="s">
        <v>106</v>
      </c>
      <c r="C53" s="98" t="s">
        <v>11</v>
      </c>
      <c r="D53" s="97" t="s">
        <v>9</v>
      </c>
      <c r="E53" s="104">
        <v>12500</v>
      </c>
      <c r="F53" s="97" t="s">
        <v>12</v>
      </c>
      <c r="G53" s="115" t="s">
        <v>86</v>
      </c>
      <c r="H53" s="100" t="s">
        <v>142</v>
      </c>
      <c r="I53" s="102" t="s">
        <v>51</v>
      </c>
      <c r="L53" s="65"/>
      <c r="M53" s="62"/>
    </row>
    <row r="54" spans="1:13" x14ac:dyDescent="0.25">
      <c r="A54" s="96">
        <v>43053</v>
      </c>
      <c r="B54" s="97" t="s">
        <v>143</v>
      </c>
      <c r="C54" s="98" t="s">
        <v>11</v>
      </c>
      <c r="D54" s="97" t="s">
        <v>9</v>
      </c>
      <c r="E54" s="104">
        <v>4000</v>
      </c>
      <c r="F54" s="97" t="s">
        <v>12</v>
      </c>
      <c r="G54" s="115" t="s">
        <v>86</v>
      </c>
      <c r="H54" s="100" t="s">
        <v>142</v>
      </c>
      <c r="I54" s="102" t="s">
        <v>51</v>
      </c>
      <c r="L54" s="65"/>
      <c r="M54" s="62"/>
    </row>
    <row r="55" spans="1:13" x14ac:dyDescent="0.25">
      <c r="A55" s="96">
        <v>43053</v>
      </c>
      <c r="B55" s="97" t="s">
        <v>144</v>
      </c>
      <c r="C55" s="98" t="s">
        <v>11</v>
      </c>
      <c r="D55" s="97" t="s">
        <v>9</v>
      </c>
      <c r="E55" s="104">
        <v>4500</v>
      </c>
      <c r="F55" s="97" t="s">
        <v>12</v>
      </c>
      <c r="G55" s="115" t="s">
        <v>86</v>
      </c>
      <c r="H55" s="100" t="s">
        <v>142</v>
      </c>
      <c r="I55" s="102" t="s">
        <v>51</v>
      </c>
      <c r="L55" s="65"/>
      <c r="M55" s="62"/>
    </row>
    <row r="56" spans="1:13" x14ac:dyDescent="0.25">
      <c r="A56" s="96">
        <v>43053</v>
      </c>
      <c r="B56" s="97" t="s">
        <v>145</v>
      </c>
      <c r="C56" s="98" t="s">
        <v>146</v>
      </c>
      <c r="D56" s="97" t="s">
        <v>9</v>
      </c>
      <c r="E56" s="104">
        <v>473300</v>
      </c>
      <c r="F56" s="97" t="s">
        <v>57</v>
      </c>
      <c r="G56" s="115" t="s">
        <v>86</v>
      </c>
      <c r="H56" s="100" t="s">
        <v>327</v>
      </c>
      <c r="I56" s="101" t="s">
        <v>50</v>
      </c>
      <c r="L56" s="65"/>
      <c r="M56" s="62"/>
    </row>
    <row r="57" spans="1:13" x14ac:dyDescent="0.25">
      <c r="A57" s="96" t="s">
        <v>147</v>
      </c>
      <c r="B57" s="97" t="s">
        <v>148</v>
      </c>
      <c r="C57" s="98" t="s">
        <v>11</v>
      </c>
      <c r="D57" s="97" t="s">
        <v>9</v>
      </c>
      <c r="E57" s="104">
        <v>10000</v>
      </c>
      <c r="F57" s="97" t="s">
        <v>57</v>
      </c>
      <c r="G57" s="115" t="s">
        <v>86</v>
      </c>
      <c r="H57" s="100" t="s">
        <v>149</v>
      </c>
      <c r="I57" s="102" t="s">
        <v>51</v>
      </c>
      <c r="L57" s="65"/>
      <c r="M57" s="62"/>
    </row>
    <row r="58" spans="1:13" x14ac:dyDescent="0.25">
      <c r="A58" s="96">
        <v>43053</v>
      </c>
      <c r="B58" s="97" t="s">
        <v>150</v>
      </c>
      <c r="C58" s="98" t="s">
        <v>59</v>
      </c>
      <c r="D58" s="97" t="s">
        <v>9</v>
      </c>
      <c r="E58" s="104">
        <v>21500</v>
      </c>
      <c r="F58" s="97" t="s">
        <v>12</v>
      </c>
      <c r="G58" s="115" t="s">
        <v>86</v>
      </c>
      <c r="H58" s="100" t="s">
        <v>328</v>
      </c>
      <c r="I58" s="101" t="s">
        <v>50</v>
      </c>
      <c r="L58" s="65"/>
      <c r="M58" s="62"/>
    </row>
    <row r="59" spans="1:13" x14ac:dyDescent="0.25">
      <c r="A59" s="96">
        <v>43053</v>
      </c>
      <c r="B59" s="97" t="s">
        <v>151</v>
      </c>
      <c r="C59" s="98" t="s">
        <v>43</v>
      </c>
      <c r="D59" s="97" t="s">
        <v>72</v>
      </c>
      <c r="E59" s="104">
        <v>68400</v>
      </c>
      <c r="F59" s="97" t="s">
        <v>12</v>
      </c>
      <c r="G59" s="115" t="s">
        <v>86</v>
      </c>
      <c r="H59" s="100" t="s">
        <v>329</v>
      </c>
      <c r="I59" s="101" t="s">
        <v>50</v>
      </c>
    </row>
    <row r="60" spans="1:13" x14ac:dyDescent="0.25">
      <c r="A60" s="96">
        <v>43054</v>
      </c>
      <c r="B60" s="97" t="s">
        <v>152</v>
      </c>
      <c r="C60" s="98" t="s">
        <v>56</v>
      </c>
      <c r="D60" s="97" t="s">
        <v>54</v>
      </c>
      <c r="E60" s="104">
        <v>10000</v>
      </c>
      <c r="F60" s="97" t="s">
        <v>74</v>
      </c>
      <c r="G60" s="115" t="s">
        <v>86</v>
      </c>
      <c r="H60" s="100" t="s">
        <v>330</v>
      </c>
      <c r="I60" s="101" t="s">
        <v>50</v>
      </c>
    </row>
    <row r="61" spans="1:13" x14ac:dyDescent="0.25">
      <c r="A61" s="96">
        <v>43054</v>
      </c>
      <c r="B61" s="97" t="s">
        <v>153</v>
      </c>
      <c r="C61" s="98" t="s">
        <v>11</v>
      </c>
      <c r="D61" s="97" t="s">
        <v>9</v>
      </c>
      <c r="E61" s="104">
        <v>80000</v>
      </c>
      <c r="F61" s="97" t="s">
        <v>40</v>
      </c>
      <c r="G61" s="115" t="s">
        <v>86</v>
      </c>
      <c r="H61" s="100" t="s">
        <v>331</v>
      </c>
      <c r="I61" s="101" t="s">
        <v>50</v>
      </c>
      <c r="J61" s="119"/>
      <c r="K61" s="72"/>
    </row>
    <row r="62" spans="1:13" x14ac:dyDescent="0.25">
      <c r="A62" s="103">
        <v>43054</v>
      </c>
      <c r="B62" s="97" t="s">
        <v>154</v>
      </c>
      <c r="C62" s="98" t="s">
        <v>11</v>
      </c>
      <c r="D62" s="97" t="s">
        <v>54</v>
      </c>
      <c r="E62" s="104">
        <v>4000</v>
      </c>
      <c r="F62" s="97" t="s">
        <v>60</v>
      </c>
      <c r="G62" s="115" t="s">
        <v>86</v>
      </c>
      <c r="H62" s="100" t="s">
        <v>155</v>
      </c>
      <c r="I62" s="102" t="s">
        <v>51</v>
      </c>
    </row>
    <row r="63" spans="1:13" x14ac:dyDescent="0.25">
      <c r="A63" s="103">
        <v>43054</v>
      </c>
      <c r="B63" s="97" t="s">
        <v>156</v>
      </c>
      <c r="C63" s="98" t="s">
        <v>52</v>
      </c>
      <c r="D63" s="142" t="s">
        <v>9</v>
      </c>
      <c r="E63" s="104">
        <v>32014</v>
      </c>
      <c r="F63" s="97" t="s">
        <v>48</v>
      </c>
      <c r="G63" s="115" t="s">
        <v>86</v>
      </c>
      <c r="H63" s="100" t="s">
        <v>332</v>
      </c>
      <c r="I63" s="101" t="s">
        <v>50</v>
      </c>
      <c r="J63" s="61" t="s">
        <v>333</v>
      </c>
    </row>
    <row r="64" spans="1:13" x14ac:dyDescent="0.25">
      <c r="A64" s="96">
        <v>43055</v>
      </c>
      <c r="B64" s="97" t="s">
        <v>157</v>
      </c>
      <c r="C64" s="98" t="s">
        <v>11</v>
      </c>
      <c r="D64" s="97" t="s">
        <v>9</v>
      </c>
      <c r="E64" s="104">
        <v>1500</v>
      </c>
      <c r="F64" s="97" t="s">
        <v>12</v>
      </c>
      <c r="G64" s="115" t="s">
        <v>86</v>
      </c>
      <c r="H64" s="100" t="s">
        <v>158</v>
      </c>
      <c r="I64" s="102" t="s">
        <v>51</v>
      </c>
    </row>
    <row r="65" spans="1:27" x14ac:dyDescent="0.25">
      <c r="A65" s="96">
        <v>43056</v>
      </c>
      <c r="B65" s="97" t="s">
        <v>159</v>
      </c>
      <c r="C65" s="98" t="s">
        <v>52</v>
      </c>
      <c r="D65" s="142" t="s">
        <v>9</v>
      </c>
      <c r="E65" s="104">
        <v>13119</v>
      </c>
      <c r="F65" s="97" t="s">
        <v>48</v>
      </c>
      <c r="G65" s="115" t="s">
        <v>86</v>
      </c>
      <c r="H65" s="100" t="s">
        <v>334</v>
      </c>
      <c r="I65" s="101" t="s">
        <v>50</v>
      </c>
      <c r="J65" s="61" t="s">
        <v>333</v>
      </c>
    </row>
    <row r="66" spans="1:27" x14ac:dyDescent="0.25">
      <c r="A66" s="103">
        <v>43056</v>
      </c>
      <c r="B66" s="97" t="s">
        <v>160</v>
      </c>
      <c r="C66" s="98" t="s">
        <v>11</v>
      </c>
      <c r="D66" s="97" t="s">
        <v>9</v>
      </c>
      <c r="E66" s="104">
        <v>1000</v>
      </c>
      <c r="F66" s="97" t="s">
        <v>12</v>
      </c>
      <c r="G66" s="115" t="s">
        <v>86</v>
      </c>
      <c r="H66" s="100" t="s">
        <v>161</v>
      </c>
      <c r="I66" s="102" t="s">
        <v>51</v>
      </c>
    </row>
    <row r="67" spans="1:27" x14ac:dyDescent="0.25">
      <c r="A67" s="103">
        <v>43056</v>
      </c>
      <c r="B67" s="97" t="s">
        <v>156</v>
      </c>
      <c r="C67" s="98" t="s">
        <v>52</v>
      </c>
      <c r="D67" s="142" t="s">
        <v>9</v>
      </c>
      <c r="E67" s="104">
        <v>17550</v>
      </c>
      <c r="F67" s="97" t="s">
        <v>48</v>
      </c>
      <c r="G67" s="115" t="s">
        <v>86</v>
      </c>
      <c r="H67" s="100" t="s">
        <v>335</v>
      </c>
      <c r="I67" s="101" t="s">
        <v>50</v>
      </c>
      <c r="J67" s="61" t="s">
        <v>333</v>
      </c>
    </row>
    <row r="68" spans="1:27" x14ac:dyDescent="0.25">
      <c r="A68" s="103">
        <v>43059</v>
      </c>
      <c r="B68" s="97" t="s">
        <v>162</v>
      </c>
      <c r="C68" s="98" t="s">
        <v>11</v>
      </c>
      <c r="D68" s="97" t="s">
        <v>42</v>
      </c>
      <c r="E68" s="104">
        <v>6000</v>
      </c>
      <c r="F68" s="97" t="s">
        <v>40</v>
      </c>
      <c r="G68" s="115" t="s">
        <v>86</v>
      </c>
      <c r="H68" s="100" t="s">
        <v>163</v>
      </c>
      <c r="I68" s="102" t="s">
        <v>51</v>
      </c>
    </row>
    <row r="69" spans="1:27" x14ac:dyDescent="0.25">
      <c r="A69" s="103">
        <v>43059</v>
      </c>
      <c r="B69" s="97" t="s">
        <v>164</v>
      </c>
      <c r="C69" s="98" t="s">
        <v>66</v>
      </c>
      <c r="D69" s="97" t="s">
        <v>42</v>
      </c>
      <c r="E69" s="99">
        <v>40000</v>
      </c>
      <c r="F69" s="97" t="s">
        <v>40</v>
      </c>
      <c r="G69" s="115" t="s">
        <v>86</v>
      </c>
      <c r="H69" s="100" t="s">
        <v>163</v>
      </c>
      <c r="I69" s="102" t="s">
        <v>51</v>
      </c>
      <c r="AA69" s="61" t="s">
        <v>10</v>
      </c>
    </row>
    <row r="70" spans="1:27" x14ac:dyDescent="0.25">
      <c r="A70" s="103">
        <v>43059</v>
      </c>
      <c r="B70" s="97" t="s">
        <v>165</v>
      </c>
      <c r="C70" s="98" t="s">
        <v>11</v>
      </c>
      <c r="D70" s="97" t="s">
        <v>42</v>
      </c>
      <c r="E70" s="99">
        <v>2200</v>
      </c>
      <c r="F70" s="97" t="s">
        <v>40</v>
      </c>
      <c r="G70" s="115" t="s">
        <v>86</v>
      </c>
      <c r="H70" s="100" t="s">
        <v>336</v>
      </c>
      <c r="I70" s="101" t="s">
        <v>50</v>
      </c>
    </row>
    <row r="71" spans="1:27" x14ac:dyDescent="0.25">
      <c r="A71" s="103">
        <v>43059</v>
      </c>
      <c r="B71" s="97" t="s">
        <v>166</v>
      </c>
      <c r="C71" s="98" t="s">
        <v>11</v>
      </c>
      <c r="D71" s="97" t="s">
        <v>42</v>
      </c>
      <c r="E71" s="99">
        <v>2200</v>
      </c>
      <c r="F71" s="97" t="s">
        <v>40</v>
      </c>
      <c r="G71" s="115" t="s">
        <v>86</v>
      </c>
      <c r="H71" s="100" t="s">
        <v>337</v>
      </c>
      <c r="I71" s="101" t="s">
        <v>50</v>
      </c>
    </row>
    <row r="72" spans="1:27" x14ac:dyDescent="0.25">
      <c r="A72" s="96">
        <v>43059</v>
      </c>
      <c r="B72" s="97" t="s">
        <v>167</v>
      </c>
      <c r="C72" s="98" t="s">
        <v>66</v>
      </c>
      <c r="D72" s="97" t="s">
        <v>42</v>
      </c>
      <c r="E72" s="99">
        <v>116000</v>
      </c>
      <c r="F72" s="97" t="s">
        <v>40</v>
      </c>
      <c r="G72" s="115" t="s">
        <v>86</v>
      </c>
      <c r="H72" s="100" t="s">
        <v>338</v>
      </c>
      <c r="I72" s="101" t="s">
        <v>50</v>
      </c>
    </row>
    <row r="73" spans="1:27" x14ac:dyDescent="0.25">
      <c r="A73" s="103">
        <v>43059</v>
      </c>
      <c r="B73" s="97" t="s">
        <v>168</v>
      </c>
      <c r="C73" s="98" t="s">
        <v>11</v>
      </c>
      <c r="D73" s="97" t="s">
        <v>42</v>
      </c>
      <c r="E73" s="99">
        <v>41000</v>
      </c>
      <c r="F73" s="97" t="s">
        <v>40</v>
      </c>
      <c r="G73" s="115" t="s">
        <v>86</v>
      </c>
      <c r="H73" s="100" t="s">
        <v>339</v>
      </c>
      <c r="I73" s="101" t="s">
        <v>50</v>
      </c>
    </row>
    <row r="74" spans="1:27" x14ac:dyDescent="0.25">
      <c r="A74" s="103">
        <v>43059</v>
      </c>
      <c r="B74" s="97" t="s">
        <v>306</v>
      </c>
      <c r="C74" s="98" t="s">
        <v>11</v>
      </c>
      <c r="D74" s="97" t="s">
        <v>9</v>
      </c>
      <c r="E74" s="99">
        <v>10000</v>
      </c>
      <c r="F74" s="97" t="s">
        <v>40</v>
      </c>
      <c r="G74" s="115" t="s">
        <v>86</v>
      </c>
      <c r="H74" s="100" t="s">
        <v>161</v>
      </c>
      <c r="I74" s="102" t="s">
        <v>51</v>
      </c>
    </row>
    <row r="75" spans="1:27" x14ac:dyDescent="0.25">
      <c r="A75" s="96">
        <v>43059</v>
      </c>
      <c r="B75" s="97" t="s">
        <v>152</v>
      </c>
      <c r="C75" s="98" t="s">
        <v>56</v>
      </c>
      <c r="D75" s="97" t="s">
        <v>54</v>
      </c>
      <c r="E75" s="99">
        <v>10000</v>
      </c>
      <c r="F75" s="97" t="s">
        <v>60</v>
      </c>
      <c r="G75" s="115" t="s">
        <v>86</v>
      </c>
      <c r="H75" s="100" t="s">
        <v>340</v>
      </c>
      <c r="I75" s="101" t="s">
        <v>50</v>
      </c>
      <c r="J75" s="120"/>
    </row>
    <row r="76" spans="1:27" x14ac:dyDescent="0.25">
      <c r="A76" s="96">
        <v>43059</v>
      </c>
      <c r="B76" s="97" t="s">
        <v>169</v>
      </c>
      <c r="C76" s="98" t="s">
        <v>11</v>
      </c>
      <c r="D76" s="97" t="s">
        <v>54</v>
      </c>
      <c r="E76" s="99">
        <v>16000</v>
      </c>
      <c r="F76" s="97" t="s">
        <v>60</v>
      </c>
      <c r="G76" s="115" t="s">
        <v>86</v>
      </c>
      <c r="H76" s="100" t="s">
        <v>170</v>
      </c>
      <c r="I76" s="102" t="s">
        <v>51</v>
      </c>
    </row>
    <row r="77" spans="1:27" x14ac:dyDescent="0.25">
      <c r="A77" s="96">
        <v>43059</v>
      </c>
      <c r="B77" s="97" t="s">
        <v>167</v>
      </c>
      <c r="C77" s="98" t="s">
        <v>66</v>
      </c>
      <c r="D77" s="97" t="s">
        <v>54</v>
      </c>
      <c r="E77" s="99">
        <v>12000</v>
      </c>
      <c r="F77" s="97" t="s">
        <v>60</v>
      </c>
      <c r="G77" s="115" t="s">
        <v>86</v>
      </c>
      <c r="H77" s="100" t="s">
        <v>170</v>
      </c>
      <c r="I77" s="102" t="s">
        <v>51</v>
      </c>
    </row>
    <row r="78" spans="1:27" x14ac:dyDescent="0.25">
      <c r="A78" s="96">
        <v>43059</v>
      </c>
      <c r="B78" s="97" t="s">
        <v>68</v>
      </c>
      <c r="C78" s="98" t="s">
        <v>66</v>
      </c>
      <c r="D78" s="97" t="s">
        <v>54</v>
      </c>
      <c r="E78" s="99">
        <v>10000</v>
      </c>
      <c r="F78" s="97" t="s">
        <v>60</v>
      </c>
      <c r="G78" s="115" t="s">
        <v>86</v>
      </c>
      <c r="H78" s="100" t="s">
        <v>170</v>
      </c>
      <c r="I78" s="102" t="s">
        <v>51</v>
      </c>
    </row>
    <row r="79" spans="1:27" x14ac:dyDescent="0.25">
      <c r="A79" s="96">
        <v>43059</v>
      </c>
      <c r="B79" s="97" t="s">
        <v>171</v>
      </c>
      <c r="C79" s="98" t="s">
        <v>56</v>
      </c>
      <c r="D79" s="97" t="s">
        <v>54</v>
      </c>
      <c r="E79" s="99">
        <v>6500</v>
      </c>
      <c r="F79" s="97" t="s">
        <v>77</v>
      </c>
      <c r="G79" s="115" t="s">
        <v>86</v>
      </c>
      <c r="H79" s="100" t="s">
        <v>172</v>
      </c>
      <c r="I79" s="102" t="s">
        <v>51</v>
      </c>
      <c r="K79" s="48"/>
    </row>
    <row r="80" spans="1:27" x14ac:dyDescent="0.25">
      <c r="A80" s="121">
        <v>43059</v>
      </c>
      <c r="B80" s="72" t="s">
        <v>173</v>
      </c>
      <c r="C80" s="98" t="s">
        <v>21</v>
      </c>
      <c r="D80" s="97" t="s">
        <v>54</v>
      </c>
      <c r="E80" s="99">
        <v>1000</v>
      </c>
      <c r="F80" s="97" t="s">
        <v>77</v>
      </c>
      <c r="G80" s="115" t="s">
        <v>86</v>
      </c>
      <c r="H80" s="100" t="s">
        <v>172</v>
      </c>
      <c r="I80" s="102" t="s">
        <v>51</v>
      </c>
      <c r="K80" s="48"/>
    </row>
    <row r="81" spans="1:11" x14ac:dyDescent="0.25">
      <c r="A81" s="96">
        <v>43059</v>
      </c>
      <c r="B81" s="97" t="s">
        <v>174</v>
      </c>
      <c r="C81" s="98" t="s">
        <v>11</v>
      </c>
      <c r="D81" s="97" t="s">
        <v>54</v>
      </c>
      <c r="E81" s="99">
        <v>4000</v>
      </c>
      <c r="F81" s="97" t="s">
        <v>77</v>
      </c>
      <c r="G81" s="115" t="s">
        <v>86</v>
      </c>
      <c r="H81" s="100" t="s">
        <v>172</v>
      </c>
      <c r="I81" s="102" t="s">
        <v>51</v>
      </c>
      <c r="K81" s="48"/>
    </row>
    <row r="82" spans="1:11" x14ac:dyDescent="0.25">
      <c r="A82" s="96">
        <v>43059</v>
      </c>
      <c r="B82" s="97" t="s">
        <v>175</v>
      </c>
      <c r="C82" s="98" t="s">
        <v>66</v>
      </c>
      <c r="D82" s="97" t="s">
        <v>54</v>
      </c>
      <c r="E82" s="99">
        <v>15000</v>
      </c>
      <c r="F82" s="97" t="s">
        <v>77</v>
      </c>
      <c r="G82" s="115" t="s">
        <v>86</v>
      </c>
      <c r="H82" s="100" t="s">
        <v>341</v>
      </c>
      <c r="I82" s="101" t="s">
        <v>50</v>
      </c>
      <c r="J82" s="119"/>
      <c r="K82" s="48"/>
    </row>
    <row r="83" spans="1:11" x14ac:dyDescent="0.25">
      <c r="A83" s="96">
        <v>43059</v>
      </c>
      <c r="B83" s="97" t="s">
        <v>176</v>
      </c>
      <c r="C83" s="98" t="s">
        <v>66</v>
      </c>
      <c r="D83" s="97" t="s">
        <v>54</v>
      </c>
      <c r="E83" s="99">
        <v>10000</v>
      </c>
      <c r="F83" s="97" t="s">
        <v>77</v>
      </c>
      <c r="G83" s="115" t="s">
        <v>86</v>
      </c>
      <c r="H83" s="100" t="s">
        <v>172</v>
      </c>
      <c r="I83" s="102" t="s">
        <v>51</v>
      </c>
      <c r="K83" s="48"/>
    </row>
    <row r="84" spans="1:11" x14ac:dyDescent="0.25">
      <c r="A84" s="96">
        <v>43059</v>
      </c>
      <c r="B84" s="97" t="s">
        <v>177</v>
      </c>
      <c r="C84" s="98" t="s">
        <v>11</v>
      </c>
      <c r="D84" s="97" t="s">
        <v>54</v>
      </c>
      <c r="E84" s="99">
        <v>15500</v>
      </c>
      <c r="F84" s="97" t="s">
        <v>74</v>
      </c>
      <c r="G84" s="115" t="s">
        <v>86</v>
      </c>
      <c r="H84" s="100" t="s">
        <v>178</v>
      </c>
      <c r="I84" s="102" t="s">
        <v>51</v>
      </c>
      <c r="K84" s="48"/>
    </row>
    <row r="85" spans="1:11" x14ac:dyDescent="0.25">
      <c r="A85" s="96">
        <v>43059</v>
      </c>
      <c r="B85" s="97" t="s">
        <v>179</v>
      </c>
      <c r="C85" s="98" t="s">
        <v>56</v>
      </c>
      <c r="D85" s="97" t="s">
        <v>54</v>
      </c>
      <c r="E85" s="99">
        <v>5000</v>
      </c>
      <c r="F85" s="97" t="s">
        <v>74</v>
      </c>
      <c r="G85" s="115" t="s">
        <v>86</v>
      </c>
      <c r="H85" s="100" t="s">
        <v>178</v>
      </c>
      <c r="I85" s="102" t="s">
        <v>51</v>
      </c>
      <c r="K85" s="48"/>
    </row>
    <row r="86" spans="1:11" x14ac:dyDescent="0.25">
      <c r="A86" s="96">
        <v>43059</v>
      </c>
      <c r="B86" s="97" t="s">
        <v>126</v>
      </c>
      <c r="C86" s="98" t="s">
        <v>66</v>
      </c>
      <c r="D86" s="97" t="s">
        <v>54</v>
      </c>
      <c r="E86" s="99">
        <v>10000</v>
      </c>
      <c r="F86" s="97" t="s">
        <v>74</v>
      </c>
      <c r="G86" s="115" t="s">
        <v>86</v>
      </c>
      <c r="H86" s="100" t="s">
        <v>178</v>
      </c>
      <c r="I86" s="102" t="s">
        <v>51</v>
      </c>
      <c r="K86" s="48"/>
    </row>
    <row r="87" spans="1:11" x14ac:dyDescent="0.25">
      <c r="A87" s="96">
        <v>43059</v>
      </c>
      <c r="B87" s="97" t="s">
        <v>180</v>
      </c>
      <c r="C87" s="98" t="s">
        <v>56</v>
      </c>
      <c r="D87" s="97" t="s">
        <v>54</v>
      </c>
      <c r="E87" s="99">
        <v>10000</v>
      </c>
      <c r="F87" s="97" t="s">
        <v>77</v>
      </c>
      <c r="G87" s="115" t="s">
        <v>86</v>
      </c>
      <c r="H87" s="100" t="s">
        <v>172</v>
      </c>
      <c r="I87" s="102" t="s">
        <v>51</v>
      </c>
      <c r="K87" s="48"/>
    </row>
    <row r="88" spans="1:11" x14ac:dyDescent="0.25">
      <c r="A88" s="96">
        <v>43059</v>
      </c>
      <c r="B88" s="97" t="s">
        <v>181</v>
      </c>
      <c r="C88" s="98" t="s">
        <v>11</v>
      </c>
      <c r="D88" s="97" t="s">
        <v>54</v>
      </c>
      <c r="E88" s="99">
        <v>16500</v>
      </c>
      <c r="F88" s="97" t="s">
        <v>182</v>
      </c>
      <c r="G88" s="115" t="s">
        <v>86</v>
      </c>
      <c r="H88" s="100" t="s">
        <v>183</v>
      </c>
      <c r="I88" s="102" t="s">
        <v>51</v>
      </c>
    </row>
    <row r="89" spans="1:11" x14ac:dyDescent="0.25">
      <c r="A89" s="96">
        <v>43059</v>
      </c>
      <c r="B89" s="97" t="s">
        <v>184</v>
      </c>
      <c r="C89" s="98" t="s">
        <v>56</v>
      </c>
      <c r="D89" s="97" t="s">
        <v>54</v>
      </c>
      <c r="E89" s="99">
        <v>6000</v>
      </c>
      <c r="F89" s="97" t="s">
        <v>182</v>
      </c>
      <c r="G89" s="115" t="s">
        <v>86</v>
      </c>
      <c r="H89" s="100" t="s">
        <v>183</v>
      </c>
      <c r="I89" s="102" t="s">
        <v>51</v>
      </c>
    </row>
    <row r="90" spans="1:11" x14ac:dyDescent="0.25">
      <c r="A90" s="96">
        <v>43059</v>
      </c>
      <c r="B90" s="97" t="s">
        <v>185</v>
      </c>
      <c r="C90" s="98" t="s">
        <v>66</v>
      </c>
      <c r="D90" s="97" t="s">
        <v>54</v>
      </c>
      <c r="E90" s="99">
        <v>8000</v>
      </c>
      <c r="F90" s="97" t="s">
        <v>182</v>
      </c>
      <c r="G90" s="115" t="s">
        <v>86</v>
      </c>
      <c r="H90" s="100" t="s">
        <v>183</v>
      </c>
      <c r="I90" s="102" t="s">
        <v>51</v>
      </c>
    </row>
    <row r="91" spans="1:11" x14ac:dyDescent="0.25">
      <c r="A91" s="96">
        <v>43059</v>
      </c>
      <c r="B91" s="97" t="s">
        <v>186</v>
      </c>
      <c r="C91" s="98" t="s">
        <v>56</v>
      </c>
      <c r="D91" s="97" t="s">
        <v>54</v>
      </c>
      <c r="E91" s="99">
        <v>10000</v>
      </c>
      <c r="F91" s="97" t="s">
        <v>119</v>
      </c>
      <c r="G91" s="115" t="s">
        <v>86</v>
      </c>
      <c r="H91" s="100" t="s">
        <v>187</v>
      </c>
      <c r="I91" s="102" t="s">
        <v>51</v>
      </c>
    </row>
    <row r="92" spans="1:11" x14ac:dyDescent="0.25">
      <c r="A92" s="96">
        <v>43059</v>
      </c>
      <c r="B92" s="97" t="s">
        <v>188</v>
      </c>
      <c r="C92" s="98" t="s">
        <v>11</v>
      </c>
      <c r="D92" s="97" t="s">
        <v>54</v>
      </c>
      <c r="E92" s="99">
        <v>19000</v>
      </c>
      <c r="F92" s="97" t="s">
        <v>119</v>
      </c>
      <c r="G92" s="115" t="s">
        <v>86</v>
      </c>
      <c r="H92" s="100" t="s">
        <v>187</v>
      </c>
      <c r="I92" s="102" t="s">
        <v>51</v>
      </c>
    </row>
    <row r="93" spans="1:11" x14ac:dyDescent="0.25">
      <c r="A93" s="96">
        <v>43059</v>
      </c>
      <c r="B93" s="97" t="s">
        <v>189</v>
      </c>
      <c r="C93" s="98" t="s">
        <v>66</v>
      </c>
      <c r="D93" s="97" t="s">
        <v>54</v>
      </c>
      <c r="E93" s="99">
        <v>12000</v>
      </c>
      <c r="F93" s="97" t="s">
        <v>119</v>
      </c>
      <c r="G93" s="115" t="s">
        <v>86</v>
      </c>
      <c r="H93" s="100" t="s">
        <v>342</v>
      </c>
      <c r="I93" s="101" t="s">
        <v>50</v>
      </c>
      <c r="J93" s="76"/>
    </row>
    <row r="94" spans="1:11" x14ac:dyDescent="0.25">
      <c r="A94" s="96">
        <v>43059</v>
      </c>
      <c r="B94" s="97" t="s">
        <v>122</v>
      </c>
      <c r="C94" s="98" t="s">
        <v>66</v>
      </c>
      <c r="D94" s="97" t="s">
        <v>54</v>
      </c>
      <c r="E94" s="99">
        <v>10000</v>
      </c>
      <c r="F94" s="97" t="s">
        <v>119</v>
      </c>
      <c r="G94" s="115" t="s">
        <v>86</v>
      </c>
      <c r="H94" s="100" t="s">
        <v>187</v>
      </c>
      <c r="I94" s="102" t="s">
        <v>51</v>
      </c>
    </row>
    <row r="95" spans="1:11" x14ac:dyDescent="0.25">
      <c r="A95" s="96">
        <v>43059</v>
      </c>
      <c r="B95" s="97" t="s">
        <v>190</v>
      </c>
      <c r="C95" s="98" t="s">
        <v>56</v>
      </c>
      <c r="D95" s="97" t="s">
        <v>54</v>
      </c>
      <c r="E95" s="99">
        <v>4000</v>
      </c>
      <c r="F95" s="97" t="s">
        <v>119</v>
      </c>
      <c r="G95" s="115" t="s">
        <v>86</v>
      </c>
      <c r="H95" s="100" t="s">
        <v>187</v>
      </c>
      <c r="I95" s="102" t="s">
        <v>51</v>
      </c>
    </row>
    <row r="96" spans="1:11" x14ac:dyDescent="0.25">
      <c r="A96" s="96">
        <v>43059</v>
      </c>
      <c r="B96" s="97" t="s">
        <v>191</v>
      </c>
      <c r="C96" s="98" t="s">
        <v>11</v>
      </c>
      <c r="D96" s="97" t="s">
        <v>9</v>
      </c>
      <c r="E96" s="99">
        <v>2000</v>
      </c>
      <c r="F96" s="97" t="s">
        <v>40</v>
      </c>
      <c r="G96" s="115" t="s">
        <v>86</v>
      </c>
      <c r="H96" s="100" t="s">
        <v>192</v>
      </c>
      <c r="I96" s="102" t="s">
        <v>51</v>
      </c>
    </row>
    <row r="97" spans="1:10" x14ac:dyDescent="0.25">
      <c r="A97" s="96">
        <v>43059</v>
      </c>
      <c r="B97" s="97" t="s">
        <v>139</v>
      </c>
      <c r="C97" s="98" t="s">
        <v>11</v>
      </c>
      <c r="D97" s="97" t="s">
        <v>9</v>
      </c>
      <c r="E97" s="104">
        <v>2500</v>
      </c>
      <c r="F97" s="97" t="s">
        <v>12</v>
      </c>
      <c r="G97" s="115" t="s">
        <v>86</v>
      </c>
      <c r="H97" s="100" t="s">
        <v>192</v>
      </c>
      <c r="I97" s="102" t="s">
        <v>51</v>
      </c>
    </row>
    <row r="98" spans="1:10" x14ac:dyDescent="0.25">
      <c r="A98" s="96">
        <v>43059</v>
      </c>
      <c r="B98" s="97" t="s">
        <v>193</v>
      </c>
      <c r="C98" s="98" t="s">
        <v>11</v>
      </c>
      <c r="D98" s="97" t="s">
        <v>194</v>
      </c>
      <c r="E98" s="99">
        <v>20000</v>
      </c>
      <c r="F98" s="97" t="s">
        <v>77</v>
      </c>
      <c r="G98" s="115" t="s">
        <v>86</v>
      </c>
      <c r="H98" s="100" t="s">
        <v>343</v>
      </c>
      <c r="I98" s="101" t="s">
        <v>50</v>
      </c>
      <c r="J98" s="119"/>
    </row>
    <row r="99" spans="1:10" x14ac:dyDescent="0.25">
      <c r="A99" s="96">
        <v>43059</v>
      </c>
      <c r="B99" s="97" t="s">
        <v>195</v>
      </c>
      <c r="C99" s="98" t="s">
        <v>11</v>
      </c>
      <c r="D99" s="97" t="s">
        <v>194</v>
      </c>
      <c r="E99" s="99">
        <v>35000</v>
      </c>
      <c r="F99" s="97" t="s">
        <v>60</v>
      </c>
      <c r="G99" s="115" t="s">
        <v>86</v>
      </c>
      <c r="H99" s="100" t="s">
        <v>344</v>
      </c>
      <c r="I99" s="101" t="s">
        <v>50</v>
      </c>
    </row>
    <row r="100" spans="1:10" x14ac:dyDescent="0.25">
      <c r="A100" s="103">
        <v>43061</v>
      </c>
      <c r="B100" s="97" t="s">
        <v>196</v>
      </c>
      <c r="C100" s="98" t="s">
        <v>11</v>
      </c>
      <c r="D100" s="97" t="s">
        <v>194</v>
      </c>
      <c r="E100" s="99">
        <v>3000</v>
      </c>
      <c r="F100" s="97" t="s">
        <v>40</v>
      </c>
      <c r="G100" s="115" t="s">
        <v>86</v>
      </c>
      <c r="H100" s="100" t="s">
        <v>345</v>
      </c>
      <c r="I100" s="101" t="s">
        <v>50</v>
      </c>
    </row>
    <row r="101" spans="1:10" x14ac:dyDescent="0.25">
      <c r="A101" s="103">
        <v>43061</v>
      </c>
      <c r="B101" s="97" t="s">
        <v>197</v>
      </c>
      <c r="C101" s="98" t="s">
        <v>11</v>
      </c>
      <c r="D101" s="97" t="s">
        <v>194</v>
      </c>
      <c r="E101" s="99">
        <v>3000</v>
      </c>
      <c r="F101" s="97" t="s">
        <v>40</v>
      </c>
      <c r="G101" s="115" t="s">
        <v>86</v>
      </c>
      <c r="H101" s="100" t="s">
        <v>346</v>
      </c>
      <c r="I101" s="101" t="s">
        <v>50</v>
      </c>
    </row>
    <row r="102" spans="1:10" x14ac:dyDescent="0.25">
      <c r="A102" s="96">
        <v>43061</v>
      </c>
      <c r="B102" s="97" t="s">
        <v>198</v>
      </c>
      <c r="C102" s="98" t="s">
        <v>11</v>
      </c>
      <c r="D102" s="97" t="s">
        <v>194</v>
      </c>
      <c r="E102" s="99">
        <v>75000</v>
      </c>
      <c r="F102" s="97" t="s">
        <v>60</v>
      </c>
      <c r="G102" s="115" t="s">
        <v>86</v>
      </c>
      <c r="H102" s="100" t="s">
        <v>347</v>
      </c>
      <c r="I102" s="101" t="s">
        <v>50</v>
      </c>
      <c r="J102" s="119"/>
    </row>
    <row r="103" spans="1:10" x14ac:dyDescent="0.25">
      <c r="A103" s="103">
        <v>43061</v>
      </c>
      <c r="B103" s="97" t="s">
        <v>199</v>
      </c>
      <c r="C103" s="98" t="s">
        <v>66</v>
      </c>
      <c r="D103" s="97" t="s">
        <v>194</v>
      </c>
      <c r="E103" s="99">
        <v>10000</v>
      </c>
      <c r="F103" s="97" t="s">
        <v>40</v>
      </c>
      <c r="G103" s="115" t="s">
        <v>86</v>
      </c>
      <c r="H103" s="100" t="s">
        <v>200</v>
      </c>
      <c r="I103" s="102" t="s">
        <v>51</v>
      </c>
    </row>
    <row r="104" spans="1:10" x14ac:dyDescent="0.25">
      <c r="A104" s="96">
        <v>43061</v>
      </c>
      <c r="B104" s="97" t="s">
        <v>201</v>
      </c>
      <c r="C104" s="98" t="s">
        <v>66</v>
      </c>
      <c r="D104" s="97" t="s">
        <v>72</v>
      </c>
      <c r="E104" s="99">
        <v>5000</v>
      </c>
      <c r="F104" s="97" t="s">
        <v>40</v>
      </c>
      <c r="G104" s="115" t="s">
        <v>86</v>
      </c>
      <c r="H104" s="100" t="s">
        <v>200</v>
      </c>
      <c r="I104" s="102" t="s">
        <v>51</v>
      </c>
    </row>
    <row r="105" spans="1:10" x14ac:dyDescent="0.25">
      <c r="A105" s="96">
        <v>43062</v>
      </c>
      <c r="B105" s="97" t="s">
        <v>202</v>
      </c>
      <c r="C105" s="98" t="s">
        <v>11</v>
      </c>
      <c r="D105" s="97" t="s">
        <v>194</v>
      </c>
      <c r="E105" s="99">
        <v>15000</v>
      </c>
      <c r="F105" s="97" t="s">
        <v>74</v>
      </c>
      <c r="G105" s="115" t="s">
        <v>86</v>
      </c>
      <c r="H105" s="100" t="s">
        <v>348</v>
      </c>
      <c r="I105" s="101" t="s">
        <v>50</v>
      </c>
    </row>
    <row r="106" spans="1:10" x14ac:dyDescent="0.25">
      <c r="A106" s="96">
        <v>43062</v>
      </c>
      <c r="B106" s="97" t="s">
        <v>203</v>
      </c>
      <c r="C106" s="98" t="s">
        <v>66</v>
      </c>
      <c r="D106" s="97" t="s">
        <v>194</v>
      </c>
      <c r="E106" s="99">
        <v>10000</v>
      </c>
      <c r="F106" s="97" t="s">
        <v>74</v>
      </c>
      <c r="G106" s="115" t="s">
        <v>86</v>
      </c>
      <c r="H106" s="100" t="s">
        <v>204</v>
      </c>
      <c r="I106" s="102" t="s">
        <v>51</v>
      </c>
    </row>
    <row r="107" spans="1:10" x14ac:dyDescent="0.25">
      <c r="A107" s="96">
        <v>43062</v>
      </c>
      <c r="B107" s="97" t="s">
        <v>205</v>
      </c>
      <c r="C107" s="98" t="s">
        <v>56</v>
      </c>
      <c r="D107" s="97" t="s">
        <v>194</v>
      </c>
      <c r="E107" s="99">
        <v>70000</v>
      </c>
      <c r="F107" s="97" t="s">
        <v>74</v>
      </c>
      <c r="G107" s="115" t="s">
        <v>86</v>
      </c>
      <c r="H107" s="100" t="s">
        <v>204</v>
      </c>
      <c r="I107" s="102" t="s">
        <v>51</v>
      </c>
    </row>
    <row r="108" spans="1:10" x14ac:dyDescent="0.25">
      <c r="A108" s="96">
        <v>43062</v>
      </c>
      <c r="B108" s="97" t="s">
        <v>206</v>
      </c>
      <c r="C108" s="98" t="s">
        <v>66</v>
      </c>
      <c r="D108" s="97" t="s">
        <v>194</v>
      </c>
      <c r="E108" s="99">
        <v>67000</v>
      </c>
      <c r="F108" s="97" t="s">
        <v>74</v>
      </c>
      <c r="G108" s="115" t="s">
        <v>86</v>
      </c>
      <c r="H108" s="100" t="s">
        <v>349</v>
      </c>
      <c r="I108" s="101" t="s">
        <v>50</v>
      </c>
    </row>
    <row r="109" spans="1:10" x14ac:dyDescent="0.25">
      <c r="A109" s="96">
        <v>43062</v>
      </c>
      <c r="B109" s="97" t="s">
        <v>207</v>
      </c>
      <c r="C109" s="98" t="s">
        <v>66</v>
      </c>
      <c r="D109" s="97" t="s">
        <v>194</v>
      </c>
      <c r="E109" s="99">
        <v>7000</v>
      </c>
      <c r="F109" s="97" t="s">
        <v>74</v>
      </c>
      <c r="G109" s="115" t="s">
        <v>86</v>
      </c>
      <c r="H109" s="100" t="s">
        <v>204</v>
      </c>
      <c r="I109" s="102" t="s">
        <v>51</v>
      </c>
      <c r="J109" s="76"/>
    </row>
    <row r="110" spans="1:10" x14ac:dyDescent="0.25">
      <c r="A110" s="96">
        <v>43062</v>
      </c>
      <c r="B110" s="97" t="s">
        <v>208</v>
      </c>
      <c r="C110" s="98" t="s">
        <v>66</v>
      </c>
      <c r="D110" s="97" t="s">
        <v>194</v>
      </c>
      <c r="E110" s="99">
        <v>58000</v>
      </c>
      <c r="F110" s="97" t="s">
        <v>77</v>
      </c>
      <c r="G110" s="115" t="s">
        <v>86</v>
      </c>
      <c r="H110" s="100" t="s">
        <v>350</v>
      </c>
      <c r="I110" s="101" t="s">
        <v>50</v>
      </c>
    </row>
    <row r="111" spans="1:10" x14ac:dyDescent="0.25">
      <c r="A111" s="96">
        <v>43062</v>
      </c>
      <c r="B111" s="97" t="s">
        <v>209</v>
      </c>
      <c r="C111" s="98" t="s">
        <v>66</v>
      </c>
      <c r="D111" s="97" t="s">
        <v>194</v>
      </c>
      <c r="E111" s="99">
        <v>15000</v>
      </c>
      <c r="F111" s="97" t="s">
        <v>77</v>
      </c>
      <c r="G111" s="115" t="s">
        <v>86</v>
      </c>
      <c r="H111" s="100" t="s">
        <v>210</v>
      </c>
      <c r="I111" s="102" t="s">
        <v>51</v>
      </c>
    </row>
    <row r="112" spans="1:10" x14ac:dyDescent="0.25">
      <c r="A112" s="96">
        <v>43062</v>
      </c>
      <c r="B112" s="97" t="s">
        <v>211</v>
      </c>
      <c r="C112" s="98" t="s">
        <v>11</v>
      </c>
      <c r="D112" s="97" t="s">
        <v>194</v>
      </c>
      <c r="E112" s="99">
        <v>15000</v>
      </c>
      <c r="F112" s="97" t="s">
        <v>77</v>
      </c>
      <c r="G112" s="115" t="s">
        <v>86</v>
      </c>
      <c r="H112" s="100" t="s">
        <v>351</v>
      </c>
      <c r="I112" s="101" t="s">
        <v>50</v>
      </c>
    </row>
    <row r="113" spans="1:12" x14ac:dyDescent="0.25">
      <c r="A113" s="103">
        <v>43062</v>
      </c>
      <c r="B113" s="97" t="s">
        <v>212</v>
      </c>
      <c r="C113" s="98" t="s">
        <v>11</v>
      </c>
      <c r="D113" s="97" t="s">
        <v>194</v>
      </c>
      <c r="E113" s="99">
        <v>5000</v>
      </c>
      <c r="F113" s="97" t="s">
        <v>77</v>
      </c>
      <c r="G113" s="115" t="s">
        <v>86</v>
      </c>
      <c r="H113" s="114" t="s">
        <v>352</v>
      </c>
      <c r="I113" s="118" t="s">
        <v>50</v>
      </c>
      <c r="J113" s="72"/>
    </row>
    <row r="114" spans="1:12" x14ac:dyDescent="0.25">
      <c r="A114" s="96">
        <v>43062</v>
      </c>
      <c r="B114" s="97" t="s">
        <v>213</v>
      </c>
      <c r="C114" s="98" t="s">
        <v>56</v>
      </c>
      <c r="D114" s="97" t="s">
        <v>194</v>
      </c>
      <c r="E114" s="99">
        <v>6000</v>
      </c>
      <c r="F114" s="97" t="s">
        <v>77</v>
      </c>
      <c r="G114" s="115" t="s">
        <v>86</v>
      </c>
      <c r="H114" s="100" t="s">
        <v>210</v>
      </c>
      <c r="I114" s="102" t="s">
        <v>51</v>
      </c>
    </row>
    <row r="115" spans="1:12" x14ac:dyDescent="0.25">
      <c r="A115" s="103">
        <v>43062</v>
      </c>
      <c r="B115" s="97" t="s">
        <v>214</v>
      </c>
      <c r="C115" s="98" t="s">
        <v>59</v>
      </c>
      <c r="D115" s="97" t="s">
        <v>9</v>
      </c>
      <c r="E115" s="99">
        <v>2700</v>
      </c>
      <c r="F115" s="97" t="s">
        <v>74</v>
      </c>
      <c r="G115" s="115" t="s">
        <v>86</v>
      </c>
      <c r="H115" s="100" t="s">
        <v>353</v>
      </c>
      <c r="I115" s="101" t="s">
        <v>50</v>
      </c>
    </row>
    <row r="116" spans="1:12" x14ac:dyDescent="0.25">
      <c r="A116" s="103">
        <v>43062</v>
      </c>
      <c r="B116" s="97" t="s">
        <v>215</v>
      </c>
      <c r="C116" s="98" t="s">
        <v>11</v>
      </c>
      <c r="D116" s="97" t="s">
        <v>97</v>
      </c>
      <c r="E116" s="99">
        <v>7000</v>
      </c>
      <c r="F116" s="97" t="s">
        <v>41</v>
      </c>
      <c r="G116" s="115" t="s">
        <v>86</v>
      </c>
      <c r="H116" s="100" t="s">
        <v>216</v>
      </c>
      <c r="I116" s="102" t="s">
        <v>51</v>
      </c>
    </row>
    <row r="117" spans="1:12" x14ac:dyDescent="0.25">
      <c r="A117" s="103">
        <v>43063</v>
      </c>
      <c r="B117" s="97" t="s">
        <v>217</v>
      </c>
      <c r="C117" s="98" t="s">
        <v>14</v>
      </c>
      <c r="D117" s="97" t="s">
        <v>194</v>
      </c>
      <c r="E117" s="99">
        <v>100000</v>
      </c>
      <c r="F117" s="97" t="s">
        <v>48</v>
      </c>
      <c r="G117" s="115" t="s">
        <v>86</v>
      </c>
      <c r="H117" s="100" t="s">
        <v>354</v>
      </c>
      <c r="I117" s="101" t="s">
        <v>50</v>
      </c>
    </row>
    <row r="118" spans="1:12" x14ac:dyDescent="0.25">
      <c r="A118" s="103">
        <v>43063</v>
      </c>
      <c r="B118" s="97" t="s">
        <v>218</v>
      </c>
      <c r="C118" s="98" t="s">
        <v>14</v>
      </c>
      <c r="D118" s="97" t="s">
        <v>194</v>
      </c>
      <c r="E118" s="99">
        <v>80000</v>
      </c>
      <c r="F118" s="97" t="s">
        <v>48</v>
      </c>
      <c r="G118" s="115" t="s">
        <v>86</v>
      </c>
      <c r="H118" s="100" t="s">
        <v>355</v>
      </c>
      <c r="I118" s="101" t="s">
        <v>50</v>
      </c>
    </row>
    <row r="119" spans="1:12" x14ac:dyDescent="0.25">
      <c r="A119" s="103">
        <v>43063</v>
      </c>
      <c r="B119" s="97" t="s">
        <v>219</v>
      </c>
      <c r="C119" s="98" t="s">
        <v>11</v>
      </c>
      <c r="D119" s="97" t="s">
        <v>97</v>
      </c>
      <c r="E119" s="99">
        <v>4000</v>
      </c>
      <c r="F119" s="97" t="s">
        <v>41</v>
      </c>
      <c r="G119" s="115" t="s">
        <v>86</v>
      </c>
      <c r="H119" s="100" t="s">
        <v>216</v>
      </c>
      <c r="I119" s="102" t="s">
        <v>51</v>
      </c>
    </row>
    <row r="120" spans="1:12" x14ac:dyDescent="0.25">
      <c r="A120" s="116">
        <v>43063</v>
      </c>
      <c r="B120" s="110" t="s">
        <v>220</v>
      </c>
      <c r="C120" s="98" t="s">
        <v>43</v>
      </c>
      <c r="D120" s="97" t="s">
        <v>42</v>
      </c>
      <c r="E120" s="112">
        <v>800000</v>
      </c>
      <c r="F120" s="97" t="s">
        <v>48</v>
      </c>
      <c r="G120" s="115" t="s">
        <v>86</v>
      </c>
      <c r="H120" s="100" t="s">
        <v>356</v>
      </c>
      <c r="I120" s="101" t="s">
        <v>50</v>
      </c>
      <c r="J120" s="120"/>
    </row>
    <row r="121" spans="1:12" x14ac:dyDescent="0.25">
      <c r="A121" s="116">
        <v>43063</v>
      </c>
      <c r="B121" s="110" t="s">
        <v>221</v>
      </c>
      <c r="C121" s="111" t="s">
        <v>14</v>
      </c>
      <c r="D121" s="97" t="s">
        <v>42</v>
      </c>
      <c r="E121" s="112">
        <v>400000</v>
      </c>
      <c r="F121" s="97" t="s">
        <v>48</v>
      </c>
      <c r="G121" s="115" t="s">
        <v>86</v>
      </c>
      <c r="H121" s="100" t="s">
        <v>357</v>
      </c>
      <c r="I121" s="101" t="s">
        <v>50</v>
      </c>
      <c r="J121" s="120"/>
    </row>
    <row r="122" spans="1:12" x14ac:dyDescent="0.25">
      <c r="A122" s="116">
        <v>43063</v>
      </c>
      <c r="B122" s="110" t="s">
        <v>222</v>
      </c>
      <c r="C122" s="98" t="s">
        <v>43</v>
      </c>
      <c r="D122" s="97" t="s">
        <v>42</v>
      </c>
      <c r="E122" s="112">
        <v>700000</v>
      </c>
      <c r="F122" s="97" t="s">
        <v>48</v>
      </c>
      <c r="G122" s="115" t="s">
        <v>86</v>
      </c>
      <c r="H122" s="114" t="s">
        <v>358</v>
      </c>
      <c r="I122" s="101" t="s">
        <v>50</v>
      </c>
      <c r="J122" s="120"/>
    </row>
    <row r="123" spans="1:12" x14ac:dyDescent="0.25">
      <c r="A123" s="116">
        <v>43063</v>
      </c>
      <c r="B123" s="110" t="s">
        <v>223</v>
      </c>
      <c r="C123" s="111" t="s">
        <v>14</v>
      </c>
      <c r="D123" s="97" t="s">
        <v>42</v>
      </c>
      <c r="E123" s="112">
        <v>500000</v>
      </c>
      <c r="F123" s="97" t="s">
        <v>48</v>
      </c>
      <c r="G123" s="115" t="s">
        <v>86</v>
      </c>
      <c r="H123" s="100" t="s">
        <v>359</v>
      </c>
      <c r="I123" s="101" t="s">
        <v>50</v>
      </c>
      <c r="J123" s="120"/>
    </row>
    <row r="124" spans="1:12" x14ac:dyDescent="0.25">
      <c r="A124" s="116">
        <v>43063</v>
      </c>
      <c r="B124" s="110" t="s">
        <v>224</v>
      </c>
      <c r="C124" s="98" t="s">
        <v>43</v>
      </c>
      <c r="D124" s="97" t="s">
        <v>9</v>
      </c>
      <c r="E124" s="112">
        <v>280000</v>
      </c>
      <c r="F124" s="97" t="s">
        <v>48</v>
      </c>
      <c r="G124" s="115" t="s">
        <v>86</v>
      </c>
      <c r="H124" s="100" t="s">
        <v>360</v>
      </c>
      <c r="I124" s="101" t="s">
        <v>50</v>
      </c>
      <c r="J124" s="120"/>
    </row>
    <row r="125" spans="1:12" x14ac:dyDescent="0.25">
      <c r="A125" s="116">
        <v>43063</v>
      </c>
      <c r="B125" s="110" t="s">
        <v>225</v>
      </c>
      <c r="C125" s="111" t="s">
        <v>14</v>
      </c>
      <c r="D125" s="97" t="s">
        <v>9</v>
      </c>
      <c r="E125" s="112">
        <v>20000</v>
      </c>
      <c r="F125" s="97" t="s">
        <v>48</v>
      </c>
      <c r="G125" s="115" t="s">
        <v>86</v>
      </c>
      <c r="H125" s="100" t="s">
        <v>361</v>
      </c>
      <c r="I125" s="101" t="s">
        <v>50</v>
      </c>
      <c r="J125" s="120"/>
      <c r="L125" s="61" t="s">
        <v>10</v>
      </c>
    </row>
    <row r="126" spans="1:12" x14ac:dyDescent="0.25">
      <c r="A126" s="113">
        <v>43063</v>
      </c>
      <c r="B126" s="110" t="s">
        <v>226</v>
      </c>
      <c r="C126" s="98" t="s">
        <v>43</v>
      </c>
      <c r="D126" s="97" t="s">
        <v>54</v>
      </c>
      <c r="E126" s="112">
        <v>82708</v>
      </c>
      <c r="F126" s="97" t="s">
        <v>48</v>
      </c>
      <c r="G126" s="115" t="s">
        <v>86</v>
      </c>
      <c r="H126" s="100" t="s">
        <v>362</v>
      </c>
      <c r="I126" s="101" t="s">
        <v>50</v>
      </c>
    </row>
    <row r="127" spans="1:12" x14ac:dyDescent="0.25">
      <c r="A127" s="113">
        <v>43063</v>
      </c>
      <c r="B127" s="110" t="s">
        <v>227</v>
      </c>
      <c r="C127" s="111" t="s">
        <v>14</v>
      </c>
      <c r="D127" s="97" t="s">
        <v>54</v>
      </c>
      <c r="E127" s="112">
        <v>17290</v>
      </c>
      <c r="F127" s="97" t="s">
        <v>77</v>
      </c>
      <c r="G127" s="115" t="s">
        <v>86</v>
      </c>
      <c r="H127" s="100" t="s">
        <v>363</v>
      </c>
      <c r="I127" s="101" t="s">
        <v>50</v>
      </c>
    </row>
    <row r="128" spans="1:12" x14ac:dyDescent="0.25">
      <c r="A128" s="113">
        <v>43063</v>
      </c>
      <c r="B128" s="110" t="s">
        <v>228</v>
      </c>
      <c r="C128" s="98" t="s">
        <v>43</v>
      </c>
      <c r="D128" s="97" t="s">
        <v>54</v>
      </c>
      <c r="E128" s="112">
        <v>82708</v>
      </c>
      <c r="F128" s="97" t="s">
        <v>48</v>
      </c>
      <c r="G128" s="115" t="s">
        <v>86</v>
      </c>
      <c r="H128" s="100" t="s">
        <v>364</v>
      </c>
      <c r="I128" s="101" t="s">
        <v>50</v>
      </c>
    </row>
    <row r="129" spans="1:9" x14ac:dyDescent="0.25">
      <c r="A129" s="113">
        <v>43063</v>
      </c>
      <c r="B129" s="110" t="s">
        <v>229</v>
      </c>
      <c r="C129" s="111" t="s">
        <v>14</v>
      </c>
      <c r="D129" s="97" t="s">
        <v>54</v>
      </c>
      <c r="E129" s="112">
        <v>17290</v>
      </c>
      <c r="F129" s="97" t="s">
        <v>74</v>
      </c>
      <c r="G129" s="115" t="s">
        <v>86</v>
      </c>
      <c r="H129" s="100" t="s">
        <v>365</v>
      </c>
      <c r="I129" s="101" t="s">
        <v>50</v>
      </c>
    </row>
    <row r="130" spans="1:9" x14ac:dyDescent="0.25">
      <c r="A130" s="113">
        <v>43063</v>
      </c>
      <c r="B130" s="110" t="s">
        <v>230</v>
      </c>
      <c r="C130" s="98" t="s">
        <v>43</v>
      </c>
      <c r="D130" s="97" t="s">
        <v>54</v>
      </c>
      <c r="E130" s="112">
        <v>82708</v>
      </c>
      <c r="F130" s="97" t="s">
        <v>48</v>
      </c>
      <c r="G130" s="115" t="s">
        <v>86</v>
      </c>
      <c r="H130" s="100" t="s">
        <v>366</v>
      </c>
      <c r="I130" s="101" t="s">
        <v>50</v>
      </c>
    </row>
    <row r="131" spans="1:9" x14ac:dyDescent="0.25">
      <c r="A131" s="113">
        <v>43063</v>
      </c>
      <c r="B131" s="110" t="s">
        <v>231</v>
      </c>
      <c r="C131" s="111" t="s">
        <v>14</v>
      </c>
      <c r="D131" s="97" t="s">
        <v>54</v>
      </c>
      <c r="E131" s="112">
        <v>7290</v>
      </c>
      <c r="F131" s="97" t="s">
        <v>119</v>
      </c>
      <c r="G131" s="115" t="s">
        <v>86</v>
      </c>
      <c r="H131" s="100" t="s">
        <v>367</v>
      </c>
      <c r="I131" s="101" t="s">
        <v>50</v>
      </c>
    </row>
    <row r="132" spans="1:9" x14ac:dyDescent="0.25">
      <c r="A132" s="113">
        <v>43063</v>
      </c>
      <c r="B132" s="110" t="s">
        <v>232</v>
      </c>
      <c r="C132" s="98" t="s">
        <v>43</v>
      </c>
      <c r="D132" s="97" t="s">
        <v>54</v>
      </c>
      <c r="E132" s="112">
        <v>82708</v>
      </c>
      <c r="F132" s="97" t="s">
        <v>48</v>
      </c>
      <c r="G132" s="115" t="s">
        <v>86</v>
      </c>
      <c r="H132" s="100" t="s">
        <v>368</v>
      </c>
      <c r="I132" s="101" t="s">
        <v>50</v>
      </c>
    </row>
    <row r="133" spans="1:9" x14ac:dyDescent="0.25">
      <c r="A133" s="113">
        <v>43063</v>
      </c>
      <c r="B133" s="110" t="s">
        <v>233</v>
      </c>
      <c r="C133" s="111" t="s">
        <v>14</v>
      </c>
      <c r="D133" s="97" t="s">
        <v>54</v>
      </c>
      <c r="E133" s="112">
        <v>12290</v>
      </c>
      <c r="F133" s="97" t="s">
        <v>182</v>
      </c>
      <c r="G133" s="115" t="s">
        <v>86</v>
      </c>
      <c r="H133" s="100" t="s">
        <v>369</v>
      </c>
      <c r="I133" s="101" t="s">
        <v>50</v>
      </c>
    </row>
    <row r="134" spans="1:9" x14ac:dyDescent="0.25">
      <c r="A134" s="96">
        <v>43063</v>
      </c>
      <c r="B134" s="97" t="s">
        <v>234</v>
      </c>
      <c r="C134" s="143" t="s">
        <v>43</v>
      </c>
      <c r="D134" s="97" t="s">
        <v>54</v>
      </c>
      <c r="E134" s="99">
        <v>90000</v>
      </c>
      <c r="F134" s="97" t="s">
        <v>48</v>
      </c>
      <c r="G134" s="115" t="s">
        <v>86</v>
      </c>
      <c r="H134" s="100" t="s">
        <v>370</v>
      </c>
      <c r="I134" s="101" t="s">
        <v>50</v>
      </c>
    </row>
    <row r="135" spans="1:9" x14ac:dyDescent="0.25">
      <c r="A135" s="113">
        <v>43063</v>
      </c>
      <c r="B135" s="110" t="s">
        <v>235</v>
      </c>
      <c r="C135" s="111" t="s">
        <v>14</v>
      </c>
      <c r="D135" s="97" t="s">
        <v>54</v>
      </c>
      <c r="E135" s="112">
        <v>10000</v>
      </c>
      <c r="F135" s="97" t="s">
        <v>60</v>
      </c>
      <c r="G135" s="115" t="s">
        <v>86</v>
      </c>
      <c r="H135" s="100" t="s">
        <v>371</v>
      </c>
      <c r="I135" s="101" t="s">
        <v>50</v>
      </c>
    </row>
    <row r="136" spans="1:9" x14ac:dyDescent="0.25">
      <c r="A136" s="96">
        <v>43063</v>
      </c>
      <c r="B136" s="97" t="s">
        <v>236</v>
      </c>
      <c r="C136" s="98" t="s">
        <v>43</v>
      </c>
      <c r="D136" s="97" t="s">
        <v>53</v>
      </c>
      <c r="E136" s="99">
        <v>92893</v>
      </c>
      <c r="F136" s="97" t="s">
        <v>48</v>
      </c>
      <c r="G136" s="115" t="s">
        <v>86</v>
      </c>
      <c r="H136" s="100" t="s">
        <v>372</v>
      </c>
      <c r="I136" s="101" t="s">
        <v>50</v>
      </c>
    </row>
    <row r="137" spans="1:9" x14ac:dyDescent="0.25">
      <c r="A137" s="96">
        <v>43063</v>
      </c>
      <c r="B137" s="97" t="s">
        <v>237</v>
      </c>
      <c r="C137" s="98" t="s">
        <v>14</v>
      </c>
      <c r="D137" s="97" t="s">
        <v>53</v>
      </c>
      <c r="E137" s="99">
        <v>47107</v>
      </c>
      <c r="F137" s="97" t="s">
        <v>57</v>
      </c>
      <c r="G137" s="115" t="s">
        <v>86</v>
      </c>
      <c r="H137" s="100" t="s">
        <v>373</v>
      </c>
      <c r="I137" s="101" t="s">
        <v>50</v>
      </c>
    </row>
    <row r="138" spans="1:9" x14ac:dyDescent="0.25">
      <c r="A138" s="96">
        <v>43063</v>
      </c>
      <c r="B138" s="97" t="s">
        <v>238</v>
      </c>
      <c r="C138" s="98" t="s">
        <v>43</v>
      </c>
      <c r="D138" s="97" t="s">
        <v>53</v>
      </c>
      <c r="E138" s="99">
        <v>92893</v>
      </c>
      <c r="F138" s="97" t="s">
        <v>48</v>
      </c>
      <c r="G138" s="115" t="s">
        <v>86</v>
      </c>
      <c r="H138" s="100" t="s">
        <v>374</v>
      </c>
      <c r="I138" s="101" t="s">
        <v>50</v>
      </c>
    </row>
    <row r="139" spans="1:9" x14ac:dyDescent="0.25">
      <c r="A139" s="96">
        <v>43063</v>
      </c>
      <c r="B139" s="97" t="s">
        <v>239</v>
      </c>
      <c r="C139" s="98" t="s">
        <v>14</v>
      </c>
      <c r="D139" s="97" t="s">
        <v>53</v>
      </c>
      <c r="E139" s="99">
        <v>47107</v>
      </c>
      <c r="F139" s="72" t="s">
        <v>58</v>
      </c>
      <c r="G139" s="115" t="s">
        <v>86</v>
      </c>
      <c r="H139" s="100" t="s">
        <v>375</v>
      </c>
      <c r="I139" s="101" t="s">
        <v>50</v>
      </c>
    </row>
    <row r="140" spans="1:9" x14ac:dyDescent="0.25">
      <c r="A140" s="96">
        <v>43063</v>
      </c>
      <c r="B140" s="97" t="s">
        <v>240</v>
      </c>
      <c r="C140" s="98" t="s">
        <v>43</v>
      </c>
      <c r="D140" s="97" t="s">
        <v>53</v>
      </c>
      <c r="E140" s="99">
        <v>92893</v>
      </c>
      <c r="F140" s="97" t="s">
        <v>48</v>
      </c>
      <c r="G140" s="115" t="s">
        <v>86</v>
      </c>
      <c r="H140" s="100" t="s">
        <v>376</v>
      </c>
      <c r="I140" s="101" t="s">
        <v>50</v>
      </c>
    </row>
    <row r="141" spans="1:9" x14ac:dyDescent="0.25">
      <c r="A141" s="96">
        <v>43063</v>
      </c>
      <c r="B141" s="97" t="s">
        <v>241</v>
      </c>
      <c r="C141" s="98" t="s">
        <v>14</v>
      </c>
      <c r="D141" s="97" t="s">
        <v>53</v>
      </c>
      <c r="E141" s="99">
        <v>7107</v>
      </c>
      <c r="F141" s="110" t="s">
        <v>115</v>
      </c>
      <c r="G141" s="115" t="s">
        <v>86</v>
      </c>
      <c r="H141" s="100" t="s">
        <v>377</v>
      </c>
      <c r="I141" s="101" t="s">
        <v>50</v>
      </c>
    </row>
    <row r="142" spans="1:9" x14ac:dyDescent="0.25">
      <c r="A142" s="96">
        <v>43066</v>
      </c>
      <c r="B142" s="97" t="s">
        <v>242</v>
      </c>
      <c r="C142" s="98" t="s">
        <v>11</v>
      </c>
      <c r="D142" s="97" t="s">
        <v>97</v>
      </c>
      <c r="E142" s="99">
        <v>5500</v>
      </c>
      <c r="F142" s="97" t="s">
        <v>40</v>
      </c>
      <c r="G142" s="115" t="s">
        <v>86</v>
      </c>
      <c r="H142" s="100" t="s">
        <v>243</v>
      </c>
      <c r="I142" s="102" t="s">
        <v>51</v>
      </c>
    </row>
    <row r="143" spans="1:9" x14ac:dyDescent="0.25">
      <c r="A143" s="96">
        <v>43066</v>
      </c>
      <c r="B143" s="97" t="s">
        <v>244</v>
      </c>
      <c r="C143" s="98" t="s">
        <v>11</v>
      </c>
      <c r="D143" s="97" t="s">
        <v>97</v>
      </c>
      <c r="E143" s="99">
        <v>4000</v>
      </c>
      <c r="F143" s="97" t="s">
        <v>40</v>
      </c>
      <c r="G143" s="115" t="s">
        <v>86</v>
      </c>
      <c r="H143" s="100" t="s">
        <v>243</v>
      </c>
      <c r="I143" s="102" t="s">
        <v>51</v>
      </c>
    </row>
    <row r="144" spans="1:9" x14ac:dyDescent="0.25">
      <c r="A144" s="96">
        <v>43066</v>
      </c>
      <c r="B144" s="97" t="s">
        <v>245</v>
      </c>
      <c r="C144" s="98" t="s">
        <v>11</v>
      </c>
      <c r="D144" s="97" t="s">
        <v>97</v>
      </c>
      <c r="E144" s="99">
        <v>30000</v>
      </c>
      <c r="F144" s="97" t="s">
        <v>41</v>
      </c>
      <c r="G144" s="115" t="s">
        <v>86</v>
      </c>
      <c r="H144" s="100" t="s">
        <v>246</v>
      </c>
      <c r="I144" s="102" t="s">
        <v>51</v>
      </c>
    </row>
    <row r="145" spans="1:10" x14ac:dyDescent="0.25">
      <c r="A145" s="109">
        <v>43066</v>
      </c>
      <c r="B145" s="110" t="s">
        <v>247</v>
      </c>
      <c r="C145" s="111" t="s">
        <v>66</v>
      </c>
      <c r="D145" s="110" t="s">
        <v>194</v>
      </c>
      <c r="E145" s="112">
        <v>51000</v>
      </c>
      <c r="F145" s="110" t="s">
        <v>115</v>
      </c>
      <c r="G145" s="115" t="s">
        <v>86</v>
      </c>
      <c r="H145" s="114" t="s">
        <v>248</v>
      </c>
      <c r="I145" s="117" t="s">
        <v>51</v>
      </c>
    </row>
    <row r="146" spans="1:10" x14ac:dyDescent="0.25">
      <c r="A146" s="109">
        <v>43066</v>
      </c>
      <c r="B146" s="110" t="s">
        <v>249</v>
      </c>
      <c r="C146" s="111" t="s">
        <v>11</v>
      </c>
      <c r="D146" s="110" t="s">
        <v>194</v>
      </c>
      <c r="E146" s="112">
        <v>24000</v>
      </c>
      <c r="F146" s="110" t="s">
        <v>115</v>
      </c>
      <c r="G146" s="115" t="s">
        <v>86</v>
      </c>
      <c r="H146" s="114" t="s">
        <v>248</v>
      </c>
      <c r="I146" s="117" t="s">
        <v>51</v>
      </c>
    </row>
    <row r="147" spans="1:10" x14ac:dyDescent="0.25">
      <c r="A147" s="109">
        <v>43066</v>
      </c>
      <c r="B147" s="110" t="s">
        <v>250</v>
      </c>
      <c r="C147" s="122" t="s">
        <v>21</v>
      </c>
      <c r="D147" s="110" t="s">
        <v>194</v>
      </c>
      <c r="E147" s="112">
        <v>10000</v>
      </c>
      <c r="F147" s="110" t="s">
        <v>115</v>
      </c>
      <c r="G147" s="115" t="s">
        <v>86</v>
      </c>
      <c r="H147" s="114" t="s">
        <v>378</v>
      </c>
      <c r="I147" s="118" t="s">
        <v>50</v>
      </c>
    </row>
    <row r="148" spans="1:10" x14ac:dyDescent="0.25">
      <c r="A148" s="109">
        <v>43066</v>
      </c>
      <c r="B148" s="110" t="s">
        <v>252</v>
      </c>
      <c r="C148" s="111" t="s">
        <v>253</v>
      </c>
      <c r="D148" s="142" t="s">
        <v>53</v>
      </c>
      <c r="E148" s="112">
        <v>8250</v>
      </c>
      <c r="F148" s="110" t="s">
        <v>115</v>
      </c>
      <c r="G148" s="115" t="s">
        <v>86</v>
      </c>
      <c r="H148" s="114" t="s">
        <v>248</v>
      </c>
      <c r="I148" s="117" t="s">
        <v>51</v>
      </c>
    </row>
    <row r="149" spans="1:10" x14ac:dyDescent="0.25">
      <c r="A149" s="109">
        <v>43066</v>
      </c>
      <c r="B149" s="110" t="s">
        <v>254</v>
      </c>
      <c r="C149" s="111" t="s">
        <v>66</v>
      </c>
      <c r="D149" s="110" t="s">
        <v>194</v>
      </c>
      <c r="E149" s="112">
        <v>80000</v>
      </c>
      <c r="F149" s="110" t="s">
        <v>115</v>
      </c>
      <c r="G149" s="115" t="s">
        <v>86</v>
      </c>
      <c r="H149" s="114" t="s">
        <v>379</v>
      </c>
      <c r="I149" s="118" t="s">
        <v>50</v>
      </c>
      <c r="J149" s="72"/>
    </row>
    <row r="150" spans="1:10" x14ac:dyDescent="0.25">
      <c r="A150" s="109">
        <v>43066</v>
      </c>
      <c r="B150" s="123" t="s">
        <v>255</v>
      </c>
      <c r="C150" s="111" t="s">
        <v>14</v>
      </c>
      <c r="D150" s="110" t="s">
        <v>194</v>
      </c>
      <c r="E150" s="112">
        <v>260000</v>
      </c>
      <c r="F150" s="110" t="s">
        <v>115</v>
      </c>
      <c r="G150" s="115" t="s">
        <v>86</v>
      </c>
      <c r="H150" s="114" t="s">
        <v>380</v>
      </c>
      <c r="I150" s="118" t="s">
        <v>50</v>
      </c>
      <c r="J150" s="72"/>
    </row>
    <row r="151" spans="1:10" x14ac:dyDescent="0.25">
      <c r="A151" s="109">
        <v>43066</v>
      </c>
      <c r="B151" s="123" t="s">
        <v>256</v>
      </c>
      <c r="C151" s="111" t="s">
        <v>14</v>
      </c>
      <c r="D151" s="110" t="s">
        <v>194</v>
      </c>
      <c r="E151" s="112">
        <v>90000</v>
      </c>
      <c r="F151" s="110" t="s">
        <v>115</v>
      </c>
      <c r="G151" s="115" t="s">
        <v>86</v>
      </c>
      <c r="H151" s="114" t="s">
        <v>381</v>
      </c>
      <c r="I151" s="118" t="s">
        <v>50</v>
      </c>
      <c r="J151" s="72"/>
    </row>
    <row r="152" spans="1:10" x14ac:dyDescent="0.25">
      <c r="A152" s="96">
        <v>43066</v>
      </c>
      <c r="B152" s="97" t="s">
        <v>257</v>
      </c>
      <c r="C152" s="98" t="s">
        <v>11</v>
      </c>
      <c r="D152" s="97" t="s">
        <v>97</v>
      </c>
      <c r="E152" s="99">
        <v>6000</v>
      </c>
      <c r="F152" s="97" t="s">
        <v>40</v>
      </c>
      <c r="G152" s="115" t="s">
        <v>86</v>
      </c>
      <c r="H152" s="100" t="s">
        <v>243</v>
      </c>
      <c r="I152" s="102" t="s">
        <v>51</v>
      </c>
    </row>
    <row r="153" spans="1:10" x14ac:dyDescent="0.25">
      <c r="A153" s="96">
        <v>43066</v>
      </c>
      <c r="B153" s="97" t="s">
        <v>258</v>
      </c>
      <c r="C153" s="98" t="s">
        <v>11</v>
      </c>
      <c r="D153" s="97" t="s">
        <v>97</v>
      </c>
      <c r="E153" s="99">
        <v>10000</v>
      </c>
      <c r="F153" s="97" t="s">
        <v>41</v>
      </c>
      <c r="G153" s="115" t="s">
        <v>86</v>
      </c>
      <c r="H153" s="100" t="s">
        <v>216</v>
      </c>
      <c r="I153" s="102" t="s">
        <v>51</v>
      </c>
    </row>
    <row r="154" spans="1:10" x14ac:dyDescent="0.25">
      <c r="A154" s="96">
        <v>43067</v>
      </c>
      <c r="B154" s="105" t="s">
        <v>259</v>
      </c>
      <c r="C154" s="98" t="s">
        <v>11</v>
      </c>
      <c r="D154" s="97" t="s">
        <v>54</v>
      </c>
      <c r="E154" s="99">
        <v>4000</v>
      </c>
      <c r="F154" s="97" t="s">
        <v>60</v>
      </c>
      <c r="G154" s="115" t="s">
        <v>86</v>
      </c>
      <c r="H154" s="100" t="s">
        <v>260</v>
      </c>
      <c r="I154" s="102" t="s">
        <v>51</v>
      </c>
    </row>
    <row r="155" spans="1:10" x14ac:dyDescent="0.25">
      <c r="A155" s="96">
        <v>43067</v>
      </c>
      <c r="B155" s="97" t="s">
        <v>261</v>
      </c>
      <c r="C155" s="98" t="s">
        <v>11</v>
      </c>
      <c r="D155" s="110" t="s">
        <v>194</v>
      </c>
      <c r="E155" s="99">
        <v>5000</v>
      </c>
      <c r="F155" s="110" t="s">
        <v>115</v>
      </c>
      <c r="G155" s="115" t="s">
        <v>86</v>
      </c>
      <c r="H155" s="114" t="s">
        <v>262</v>
      </c>
      <c r="I155" s="117" t="s">
        <v>51</v>
      </c>
    </row>
    <row r="156" spans="1:10" x14ac:dyDescent="0.25">
      <c r="A156" s="96">
        <v>43067</v>
      </c>
      <c r="B156" s="97" t="s">
        <v>263</v>
      </c>
      <c r="C156" s="98" t="s">
        <v>11</v>
      </c>
      <c r="D156" s="97" t="s">
        <v>53</v>
      </c>
      <c r="E156" s="99">
        <v>4000</v>
      </c>
      <c r="F156" s="97" t="s">
        <v>57</v>
      </c>
      <c r="G156" s="115" t="s">
        <v>86</v>
      </c>
      <c r="H156" s="100" t="s">
        <v>264</v>
      </c>
      <c r="I156" s="117" t="s">
        <v>51</v>
      </c>
    </row>
    <row r="157" spans="1:10" x14ac:dyDescent="0.25">
      <c r="A157" s="96">
        <v>43097</v>
      </c>
      <c r="B157" s="97" t="s">
        <v>265</v>
      </c>
      <c r="C157" s="98" t="s">
        <v>266</v>
      </c>
      <c r="D157" s="97" t="s">
        <v>53</v>
      </c>
      <c r="E157" s="99">
        <v>220000</v>
      </c>
      <c r="F157" s="97" t="s">
        <v>48</v>
      </c>
      <c r="G157" s="115" t="s">
        <v>86</v>
      </c>
      <c r="H157" s="114" t="s">
        <v>382</v>
      </c>
      <c r="I157" s="118" t="s">
        <v>50</v>
      </c>
    </row>
    <row r="158" spans="1:10" x14ac:dyDescent="0.25">
      <c r="A158" s="96">
        <v>43067</v>
      </c>
      <c r="B158" s="105" t="s">
        <v>267</v>
      </c>
      <c r="C158" s="111" t="s">
        <v>14</v>
      </c>
      <c r="D158" s="97" t="s">
        <v>268</v>
      </c>
      <c r="E158" s="99">
        <v>146000</v>
      </c>
      <c r="F158" s="97" t="s">
        <v>48</v>
      </c>
      <c r="G158" s="115" t="s">
        <v>86</v>
      </c>
      <c r="H158" s="114" t="s">
        <v>383</v>
      </c>
      <c r="I158" s="118" t="s">
        <v>50</v>
      </c>
    </row>
    <row r="159" spans="1:10" x14ac:dyDescent="0.25">
      <c r="A159" s="109">
        <v>43067</v>
      </c>
      <c r="B159" s="110" t="s">
        <v>269</v>
      </c>
      <c r="C159" s="111" t="s">
        <v>66</v>
      </c>
      <c r="D159" s="110" t="s">
        <v>194</v>
      </c>
      <c r="E159" s="112">
        <v>2000</v>
      </c>
      <c r="F159" s="110" t="s">
        <v>115</v>
      </c>
      <c r="G159" s="115" t="s">
        <v>86</v>
      </c>
      <c r="H159" s="114" t="s">
        <v>262</v>
      </c>
      <c r="I159" s="117" t="s">
        <v>51</v>
      </c>
    </row>
    <row r="160" spans="1:10" x14ac:dyDescent="0.25">
      <c r="A160" s="109">
        <v>43067</v>
      </c>
      <c r="B160" s="110" t="s">
        <v>270</v>
      </c>
      <c r="C160" s="111" t="s">
        <v>11</v>
      </c>
      <c r="D160" s="110" t="s">
        <v>194</v>
      </c>
      <c r="E160" s="112">
        <v>8000</v>
      </c>
      <c r="F160" s="110" t="s">
        <v>115</v>
      </c>
      <c r="G160" s="115" t="s">
        <v>86</v>
      </c>
      <c r="H160" s="114" t="s">
        <v>262</v>
      </c>
      <c r="I160" s="117" t="s">
        <v>51</v>
      </c>
    </row>
    <row r="161" spans="1:10" x14ac:dyDescent="0.25">
      <c r="A161" s="96">
        <v>43067</v>
      </c>
      <c r="B161" s="97" t="s">
        <v>271</v>
      </c>
      <c r="C161" s="98" t="s">
        <v>47</v>
      </c>
      <c r="D161" s="97" t="s">
        <v>9</v>
      </c>
      <c r="E161" s="99">
        <v>187750</v>
      </c>
      <c r="F161" s="72" t="s">
        <v>58</v>
      </c>
      <c r="G161" s="115" t="s">
        <v>86</v>
      </c>
      <c r="H161" s="100" t="s">
        <v>384</v>
      </c>
      <c r="I161" s="101" t="s">
        <v>50</v>
      </c>
    </row>
    <row r="162" spans="1:10" x14ac:dyDescent="0.25">
      <c r="A162" s="96">
        <v>43067</v>
      </c>
      <c r="B162" s="97" t="s">
        <v>272</v>
      </c>
      <c r="C162" s="98" t="s">
        <v>11</v>
      </c>
      <c r="D162" s="97" t="s">
        <v>53</v>
      </c>
      <c r="E162" s="99">
        <v>8000</v>
      </c>
      <c r="F162" s="72" t="s">
        <v>58</v>
      </c>
      <c r="G162" s="115" t="s">
        <v>86</v>
      </c>
      <c r="H162" s="100" t="s">
        <v>273</v>
      </c>
      <c r="I162" s="117" t="s">
        <v>51</v>
      </c>
    </row>
    <row r="163" spans="1:10" x14ac:dyDescent="0.25">
      <c r="A163" s="96">
        <v>43067</v>
      </c>
      <c r="B163" s="97" t="s">
        <v>302</v>
      </c>
      <c r="C163" s="98" t="s">
        <v>66</v>
      </c>
      <c r="D163" s="97" t="s">
        <v>9</v>
      </c>
      <c r="E163" s="104">
        <v>270292</v>
      </c>
      <c r="F163" s="97" t="s">
        <v>48</v>
      </c>
      <c r="G163" s="115" t="s">
        <v>86</v>
      </c>
      <c r="H163" s="100" t="s">
        <v>385</v>
      </c>
      <c r="I163" s="101" t="s">
        <v>50</v>
      </c>
      <c r="J163" s="61" t="s">
        <v>333</v>
      </c>
    </row>
    <row r="164" spans="1:10" x14ac:dyDescent="0.25">
      <c r="A164" s="64">
        <v>43068</v>
      </c>
      <c r="B164" s="97" t="s">
        <v>274</v>
      </c>
      <c r="C164" s="98" t="s">
        <v>11</v>
      </c>
      <c r="D164" s="97" t="s">
        <v>9</v>
      </c>
      <c r="E164" s="104">
        <v>4000</v>
      </c>
      <c r="F164" s="97" t="s">
        <v>12</v>
      </c>
      <c r="G164" s="115" t="s">
        <v>86</v>
      </c>
      <c r="H164" s="100" t="s">
        <v>275</v>
      </c>
      <c r="I164" s="102" t="s">
        <v>51</v>
      </c>
    </row>
    <row r="165" spans="1:10" x14ac:dyDescent="0.25">
      <c r="A165" s="64">
        <v>43068</v>
      </c>
      <c r="B165" s="105" t="s">
        <v>276</v>
      </c>
      <c r="C165" s="98" t="s">
        <v>11</v>
      </c>
      <c r="D165" s="97" t="s">
        <v>54</v>
      </c>
      <c r="E165" s="99">
        <v>2000</v>
      </c>
      <c r="F165" s="97" t="s">
        <v>60</v>
      </c>
      <c r="G165" s="115" t="s">
        <v>86</v>
      </c>
      <c r="H165" s="100" t="s">
        <v>277</v>
      </c>
      <c r="I165" s="102" t="s">
        <v>51</v>
      </c>
    </row>
    <row r="166" spans="1:10" x14ac:dyDescent="0.25">
      <c r="A166" s="64">
        <v>43068</v>
      </c>
      <c r="B166" s="97" t="s">
        <v>278</v>
      </c>
      <c r="C166" s="98" t="s">
        <v>47</v>
      </c>
      <c r="D166" s="97" t="s">
        <v>9</v>
      </c>
      <c r="E166" s="99">
        <v>8000</v>
      </c>
      <c r="F166" s="97" t="s">
        <v>60</v>
      </c>
      <c r="G166" s="115" t="s">
        <v>86</v>
      </c>
      <c r="H166" s="100" t="s">
        <v>386</v>
      </c>
      <c r="I166" s="101" t="s">
        <v>50</v>
      </c>
    </row>
    <row r="167" spans="1:10" x14ac:dyDescent="0.25">
      <c r="A167" s="64">
        <v>43068</v>
      </c>
      <c r="B167" s="105" t="s">
        <v>279</v>
      </c>
      <c r="C167" s="98" t="s">
        <v>47</v>
      </c>
      <c r="D167" s="97" t="s">
        <v>9</v>
      </c>
      <c r="E167" s="99">
        <v>2000</v>
      </c>
      <c r="F167" s="97" t="s">
        <v>60</v>
      </c>
      <c r="G167" s="115" t="s">
        <v>86</v>
      </c>
      <c r="H167" s="100" t="s">
        <v>277</v>
      </c>
      <c r="I167" s="102" t="s">
        <v>51</v>
      </c>
    </row>
    <row r="168" spans="1:10" x14ac:dyDescent="0.25">
      <c r="A168" s="103">
        <v>43068</v>
      </c>
      <c r="B168" s="97" t="s">
        <v>280</v>
      </c>
      <c r="C168" s="98" t="s">
        <v>52</v>
      </c>
      <c r="D168" s="97" t="s">
        <v>9</v>
      </c>
      <c r="E168" s="99">
        <v>64200</v>
      </c>
      <c r="F168" s="97" t="s">
        <v>12</v>
      </c>
      <c r="G168" s="115" t="s">
        <v>86</v>
      </c>
      <c r="H168" s="100" t="s">
        <v>387</v>
      </c>
      <c r="I168" s="101" t="s">
        <v>50</v>
      </c>
    </row>
    <row r="169" spans="1:10" x14ac:dyDescent="0.25">
      <c r="A169" s="103">
        <v>43068</v>
      </c>
      <c r="B169" s="97" t="s">
        <v>281</v>
      </c>
      <c r="C169" s="98" t="s">
        <v>52</v>
      </c>
      <c r="D169" s="142" t="s">
        <v>97</v>
      </c>
      <c r="E169" s="99">
        <v>29000</v>
      </c>
      <c r="F169" s="97" t="s">
        <v>12</v>
      </c>
      <c r="G169" s="115" t="s">
        <v>86</v>
      </c>
      <c r="H169" s="100" t="s">
        <v>388</v>
      </c>
      <c r="I169" s="101" t="s">
        <v>50</v>
      </c>
    </row>
    <row r="170" spans="1:10" x14ac:dyDescent="0.25">
      <c r="A170" s="64">
        <v>43068</v>
      </c>
      <c r="B170" s="97" t="s">
        <v>282</v>
      </c>
      <c r="C170" s="98" t="s">
        <v>47</v>
      </c>
      <c r="D170" s="142" t="s">
        <v>54</v>
      </c>
      <c r="E170" s="99">
        <v>2000</v>
      </c>
      <c r="F170" s="97" t="s">
        <v>60</v>
      </c>
      <c r="G170" s="115" t="s">
        <v>86</v>
      </c>
      <c r="H170" s="100" t="s">
        <v>389</v>
      </c>
      <c r="I170" s="101" t="s">
        <v>50</v>
      </c>
    </row>
    <row r="171" spans="1:10" x14ac:dyDescent="0.25">
      <c r="A171" s="64">
        <v>43068</v>
      </c>
      <c r="B171" s="105" t="s">
        <v>283</v>
      </c>
      <c r="C171" s="98" t="s">
        <v>47</v>
      </c>
      <c r="D171" s="142" t="s">
        <v>54</v>
      </c>
      <c r="E171" s="99">
        <v>3000</v>
      </c>
      <c r="F171" s="97" t="s">
        <v>60</v>
      </c>
      <c r="G171" s="115" t="s">
        <v>86</v>
      </c>
      <c r="H171" s="100" t="s">
        <v>277</v>
      </c>
      <c r="I171" s="102" t="s">
        <v>51</v>
      </c>
    </row>
    <row r="172" spans="1:10" x14ac:dyDescent="0.25">
      <c r="A172" s="64">
        <v>43068</v>
      </c>
      <c r="B172" s="97" t="s">
        <v>103</v>
      </c>
      <c r="C172" s="61" t="s">
        <v>13</v>
      </c>
      <c r="D172" s="97" t="s">
        <v>9</v>
      </c>
      <c r="E172" s="99">
        <v>9000</v>
      </c>
      <c r="F172" s="97" t="s">
        <v>12</v>
      </c>
      <c r="G172" s="115" t="s">
        <v>86</v>
      </c>
      <c r="H172" s="100" t="s">
        <v>390</v>
      </c>
      <c r="I172" s="101" t="s">
        <v>50</v>
      </c>
    </row>
    <row r="173" spans="1:10" x14ac:dyDescent="0.25">
      <c r="A173" s="64">
        <v>43068</v>
      </c>
      <c r="B173" s="97" t="s">
        <v>284</v>
      </c>
      <c r="C173" s="122" t="s">
        <v>21</v>
      </c>
      <c r="D173" s="97" t="s">
        <v>9</v>
      </c>
      <c r="E173" s="99">
        <v>249000</v>
      </c>
      <c r="F173" s="97" t="s">
        <v>12</v>
      </c>
      <c r="G173" s="115" t="s">
        <v>86</v>
      </c>
      <c r="H173" s="100" t="s">
        <v>391</v>
      </c>
      <c r="I173" s="101" t="s">
        <v>50</v>
      </c>
    </row>
    <row r="174" spans="1:10" x14ac:dyDescent="0.25">
      <c r="A174" s="96">
        <v>43068</v>
      </c>
      <c r="B174" s="97" t="s">
        <v>285</v>
      </c>
      <c r="C174" s="98" t="s">
        <v>11</v>
      </c>
      <c r="D174" s="97" t="s">
        <v>53</v>
      </c>
      <c r="E174" s="99">
        <v>13650</v>
      </c>
      <c r="F174" s="72" t="s">
        <v>58</v>
      </c>
      <c r="G174" s="115" t="s">
        <v>86</v>
      </c>
      <c r="H174" s="100" t="s">
        <v>286</v>
      </c>
      <c r="I174" s="117" t="s">
        <v>51</v>
      </c>
    </row>
    <row r="175" spans="1:10" x14ac:dyDescent="0.25">
      <c r="A175" s="96">
        <v>43068</v>
      </c>
      <c r="B175" s="97" t="s">
        <v>287</v>
      </c>
      <c r="C175" s="98" t="s">
        <v>66</v>
      </c>
      <c r="D175" s="97" t="s">
        <v>53</v>
      </c>
      <c r="E175" s="99">
        <v>8000</v>
      </c>
      <c r="F175" s="72" t="s">
        <v>58</v>
      </c>
      <c r="G175" s="115" t="s">
        <v>86</v>
      </c>
      <c r="H175" s="100" t="s">
        <v>286</v>
      </c>
      <c r="I175" s="117" t="s">
        <v>51</v>
      </c>
    </row>
    <row r="176" spans="1:10" x14ac:dyDescent="0.25">
      <c r="A176" s="96">
        <v>43068</v>
      </c>
      <c r="B176" s="110" t="s">
        <v>288</v>
      </c>
      <c r="C176" s="111" t="s">
        <v>66</v>
      </c>
      <c r="D176" s="97" t="s">
        <v>53</v>
      </c>
      <c r="E176" s="112">
        <v>18000</v>
      </c>
      <c r="F176" s="72" t="s">
        <v>58</v>
      </c>
      <c r="G176" s="115" t="s">
        <v>86</v>
      </c>
      <c r="H176" s="100" t="s">
        <v>392</v>
      </c>
      <c r="I176" s="118" t="s">
        <v>50</v>
      </c>
    </row>
    <row r="177" spans="1:9" x14ac:dyDescent="0.25">
      <c r="A177" s="96">
        <v>43069</v>
      </c>
      <c r="B177" s="97" t="s">
        <v>289</v>
      </c>
      <c r="C177" s="98" t="s">
        <v>11</v>
      </c>
      <c r="D177" s="97" t="s">
        <v>54</v>
      </c>
      <c r="E177" s="99">
        <v>18000</v>
      </c>
      <c r="F177" s="97" t="s">
        <v>60</v>
      </c>
      <c r="G177" s="115" t="s">
        <v>86</v>
      </c>
      <c r="H177" s="100" t="s">
        <v>290</v>
      </c>
      <c r="I177" s="102" t="s">
        <v>51</v>
      </c>
    </row>
    <row r="178" spans="1:9" x14ac:dyDescent="0.25">
      <c r="A178" s="96">
        <v>43069</v>
      </c>
      <c r="B178" s="97" t="s">
        <v>67</v>
      </c>
      <c r="C178" s="98" t="s">
        <v>56</v>
      </c>
      <c r="D178" s="97" t="s">
        <v>54</v>
      </c>
      <c r="E178" s="99">
        <v>2500</v>
      </c>
      <c r="F178" s="97" t="s">
        <v>60</v>
      </c>
      <c r="G178" s="115" t="s">
        <v>86</v>
      </c>
      <c r="H178" s="100" t="s">
        <v>290</v>
      </c>
      <c r="I178" s="102" t="s">
        <v>51</v>
      </c>
    </row>
    <row r="179" spans="1:9" x14ac:dyDescent="0.25">
      <c r="A179" s="96">
        <v>43069</v>
      </c>
      <c r="B179" s="97" t="s">
        <v>68</v>
      </c>
      <c r="C179" s="98" t="s">
        <v>66</v>
      </c>
      <c r="D179" s="97" t="s">
        <v>54</v>
      </c>
      <c r="E179" s="99">
        <v>5000</v>
      </c>
      <c r="F179" s="97" t="s">
        <v>60</v>
      </c>
      <c r="G179" s="115" t="s">
        <v>86</v>
      </c>
      <c r="H179" s="100" t="s">
        <v>290</v>
      </c>
      <c r="I179" s="102" t="s">
        <v>51</v>
      </c>
    </row>
    <row r="180" spans="1:9" x14ac:dyDescent="0.25">
      <c r="A180" s="96">
        <v>43069</v>
      </c>
      <c r="B180" s="97" t="s">
        <v>395</v>
      </c>
      <c r="C180" s="98" t="s">
        <v>11</v>
      </c>
      <c r="D180" s="97" t="s">
        <v>54</v>
      </c>
      <c r="E180" s="99">
        <v>17000</v>
      </c>
      <c r="F180" s="97" t="s">
        <v>77</v>
      </c>
      <c r="G180" s="115" t="s">
        <v>86</v>
      </c>
      <c r="H180" s="100" t="s">
        <v>290</v>
      </c>
      <c r="I180" s="102" t="s">
        <v>51</v>
      </c>
    </row>
    <row r="181" spans="1:9" x14ac:dyDescent="0.25">
      <c r="A181" s="96">
        <v>43069</v>
      </c>
      <c r="B181" s="97" t="s">
        <v>291</v>
      </c>
      <c r="C181" s="98" t="s">
        <v>56</v>
      </c>
      <c r="D181" s="97" t="s">
        <v>54</v>
      </c>
      <c r="E181" s="99">
        <v>2500</v>
      </c>
      <c r="F181" s="97" t="s">
        <v>77</v>
      </c>
      <c r="G181" s="115" t="s">
        <v>86</v>
      </c>
      <c r="H181" s="100" t="s">
        <v>290</v>
      </c>
      <c r="I181" s="102" t="s">
        <v>51</v>
      </c>
    </row>
    <row r="182" spans="1:9" x14ac:dyDescent="0.25">
      <c r="A182" s="96">
        <v>43069</v>
      </c>
      <c r="B182" s="97" t="s">
        <v>176</v>
      </c>
      <c r="C182" s="98" t="s">
        <v>66</v>
      </c>
      <c r="D182" s="97" t="s">
        <v>54</v>
      </c>
      <c r="E182" s="99">
        <v>5000</v>
      </c>
      <c r="F182" s="97" t="s">
        <v>77</v>
      </c>
      <c r="G182" s="115" t="s">
        <v>86</v>
      </c>
      <c r="H182" s="100" t="s">
        <v>290</v>
      </c>
      <c r="I182" s="102" t="s">
        <v>51</v>
      </c>
    </row>
    <row r="183" spans="1:9" x14ac:dyDescent="0.25">
      <c r="A183" s="96">
        <v>43069</v>
      </c>
      <c r="B183" s="97" t="s">
        <v>292</v>
      </c>
      <c r="C183" s="98" t="s">
        <v>11</v>
      </c>
      <c r="D183" s="97" t="s">
        <v>54</v>
      </c>
      <c r="E183" s="99">
        <v>17000</v>
      </c>
      <c r="F183" s="97" t="s">
        <v>119</v>
      </c>
      <c r="G183" s="115" t="s">
        <v>86</v>
      </c>
      <c r="H183" s="100" t="s">
        <v>290</v>
      </c>
      <c r="I183" s="102" t="s">
        <v>51</v>
      </c>
    </row>
    <row r="184" spans="1:9" x14ac:dyDescent="0.25">
      <c r="A184" s="96">
        <v>43069</v>
      </c>
      <c r="B184" s="97" t="s">
        <v>121</v>
      </c>
      <c r="C184" s="98" t="s">
        <v>56</v>
      </c>
      <c r="D184" s="97" t="s">
        <v>54</v>
      </c>
      <c r="E184" s="99">
        <v>2500</v>
      </c>
      <c r="F184" s="97" t="s">
        <v>119</v>
      </c>
      <c r="G184" s="115" t="s">
        <v>86</v>
      </c>
      <c r="H184" s="100" t="s">
        <v>290</v>
      </c>
      <c r="I184" s="102" t="s">
        <v>51</v>
      </c>
    </row>
    <row r="185" spans="1:9" x14ac:dyDescent="0.25">
      <c r="A185" s="96">
        <v>43069</v>
      </c>
      <c r="B185" s="97" t="s">
        <v>122</v>
      </c>
      <c r="C185" s="98" t="s">
        <v>66</v>
      </c>
      <c r="D185" s="97" t="s">
        <v>54</v>
      </c>
      <c r="E185" s="99">
        <v>5000</v>
      </c>
      <c r="F185" s="97" t="s">
        <v>119</v>
      </c>
      <c r="G185" s="115" t="s">
        <v>86</v>
      </c>
      <c r="H185" s="100" t="s">
        <v>290</v>
      </c>
      <c r="I185" s="102" t="s">
        <v>51</v>
      </c>
    </row>
    <row r="186" spans="1:9" x14ac:dyDescent="0.25">
      <c r="A186" s="96">
        <v>43069</v>
      </c>
      <c r="B186" s="97" t="s">
        <v>394</v>
      </c>
      <c r="C186" s="98" t="s">
        <v>11</v>
      </c>
      <c r="D186" s="97" t="s">
        <v>54</v>
      </c>
      <c r="E186" s="99">
        <v>20500</v>
      </c>
      <c r="F186" s="97" t="s">
        <v>182</v>
      </c>
      <c r="G186" s="115" t="s">
        <v>86</v>
      </c>
      <c r="H186" s="100" t="s">
        <v>290</v>
      </c>
      <c r="I186" s="102" t="s">
        <v>51</v>
      </c>
    </row>
    <row r="187" spans="1:9" x14ac:dyDescent="0.25">
      <c r="A187" s="96">
        <v>43069</v>
      </c>
      <c r="B187" s="97" t="s">
        <v>293</v>
      </c>
      <c r="C187" s="98" t="s">
        <v>56</v>
      </c>
      <c r="D187" s="97" t="s">
        <v>54</v>
      </c>
      <c r="E187" s="99">
        <v>2800</v>
      </c>
      <c r="F187" s="97" t="s">
        <v>182</v>
      </c>
      <c r="G187" s="115" t="s">
        <v>86</v>
      </c>
      <c r="H187" s="100" t="s">
        <v>290</v>
      </c>
      <c r="I187" s="102" t="s">
        <v>51</v>
      </c>
    </row>
    <row r="188" spans="1:9" x14ac:dyDescent="0.25">
      <c r="A188" s="96">
        <v>43069</v>
      </c>
      <c r="B188" s="97" t="s">
        <v>185</v>
      </c>
      <c r="C188" s="98" t="s">
        <v>66</v>
      </c>
      <c r="D188" s="97" t="s">
        <v>54</v>
      </c>
      <c r="E188" s="99">
        <v>5000</v>
      </c>
      <c r="F188" s="97" t="s">
        <v>182</v>
      </c>
      <c r="G188" s="115" t="s">
        <v>86</v>
      </c>
      <c r="H188" s="100" t="s">
        <v>290</v>
      </c>
      <c r="I188" s="102" t="s">
        <v>51</v>
      </c>
    </row>
    <row r="189" spans="1:9" x14ac:dyDescent="0.25">
      <c r="A189" s="96">
        <v>43069</v>
      </c>
      <c r="B189" s="97" t="s">
        <v>294</v>
      </c>
      <c r="C189" s="98" t="s">
        <v>11</v>
      </c>
      <c r="D189" s="97" t="s">
        <v>54</v>
      </c>
      <c r="E189" s="99">
        <v>5500</v>
      </c>
      <c r="F189" s="97" t="s">
        <v>182</v>
      </c>
      <c r="G189" s="115" t="s">
        <v>86</v>
      </c>
      <c r="H189" s="100" t="s">
        <v>290</v>
      </c>
      <c r="I189" s="102" t="s">
        <v>51</v>
      </c>
    </row>
    <row r="190" spans="1:9" x14ac:dyDescent="0.25">
      <c r="A190" s="96">
        <v>43069</v>
      </c>
      <c r="B190" s="97" t="s">
        <v>293</v>
      </c>
      <c r="C190" s="98" t="s">
        <v>56</v>
      </c>
      <c r="D190" s="97" t="s">
        <v>54</v>
      </c>
      <c r="E190" s="99">
        <v>9200</v>
      </c>
      <c r="F190" s="97" t="s">
        <v>182</v>
      </c>
      <c r="G190" s="115" t="s">
        <v>86</v>
      </c>
      <c r="H190" s="100" t="s">
        <v>290</v>
      </c>
      <c r="I190" s="102" t="s">
        <v>51</v>
      </c>
    </row>
    <row r="191" spans="1:9" x14ac:dyDescent="0.25">
      <c r="A191" s="96">
        <v>43069</v>
      </c>
      <c r="B191" s="97" t="s">
        <v>185</v>
      </c>
      <c r="C191" s="98" t="s">
        <v>66</v>
      </c>
      <c r="D191" s="97" t="s">
        <v>54</v>
      </c>
      <c r="E191" s="99">
        <v>10800</v>
      </c>
      <c r="F191" s="97" t="s">
        <v>182</v>
      </c>
      <c r="G191" s="115" t="s">
        <v>86</v>
      </c>
      <c r="H191" s="100" t="s">
        <v>290</v>
      </c>
      <c r="I191" s="102" t="s">
        <v>51</v>
      </c>
    </row>
    <row r="192" spans="1:9" x14ac:dyDescent="0.25">
      <c r="A192" s="96">
        <v>43069</v>
      </c>
      <c r="B192" s="97" t="s">
        <v>295</v>
      </c>
      <c r="C192" s="98" t="s">
        <v>11</v>
      </c>
      <c r="D192" s="97" t="s">
        <v>54</v>
      </c>
      <c r="E192" s="99">
        <v>13500</v>
      </c>
      <c r="F192" s="97" t="s">
        <v>74</v>
      </c>
      <c r="G192" s="115" t="s">
        <v>86</v>
      </c>
      <c r="H192" s="100" t="s">
        <v>290</v>
      </c>
      <c r="I192" s="102" t="s">
        <v>51</v>
      </c>
    </row>
    <row r="193" spans="1:10" x14ac:dyDescent="0.25">
      <c r="A193" s="96">
        <v>43069</v>
      </c>
      <c r="B193" s="97" t="s">
        <v>125</v>
      </c>
      <c r="C193" s="98" t="s">
        <v>56</v>
      </c>
      <c r="D193" s="97" t="s">
        <v>54</v>
      </c>
      <c r="E193" s="99">
        <v>3000</v>
      </c>
      <c r="F193" s="97" t="s">
        <v>74</v>
      </c>
      <c r="G193" s="115" t="s">
        <v>86</v>
      </c>
      <c r="H193" s="100" t="s">
        <v>290</v>
      </c>
      <c r="I193" s="102" t="s">
        <v>51</v>
      </c>
    </row>
    <row r="194" spans="1:10" x14ac:dyDescent="0.25">
      <c r="A194" s="96">
        <v>43069</v>
      </c>
      <c r="B194" s="97" t="s">
        <v>126</v>
      </c>
      <c r="C194" s="98" t="s">
        <v>66</v>
      </c>
      <c r="D194" s="97" t="s">
        <v>54</v>
      </c>
      <c r="E194" s="99">
        <v>5000</v>
      </c>
      <c r="F194" s="97" t="s">
        <v>74</v>
      </c>
      <c r="G194" s="115" t="s">
        <v>86</v>
      </c>
      <c r="H194" s="100" t="s">
        <v>290</v>
      </c>
      <c r="I194" s="102" t="s">
        <v>51</v>
      </c>
    </row>
    <row r="195" spans="1:10" x14ac:dyDescent="0.25">
      <c r="A195" s="64">
        <v>43069</v>
      </c>
      <c r="B195" s="97" t="s">
        <v>296</v>
      </c>
      <c r="C195" s="132" t="s">
        <v>70</v>
      </c>
      <c r="D195" s="72" t="s">
        <v>9</v>
      </c>
      <c r="E195" s="112">
        <v>26159</v>
      </c>
      <c r="F195" s="1" t="s">
        <v>48</v>
      </c>
      <c r="G195" s="115" t="s">
        <v>86</v>
      </c>
      <c r="H195" s="65" t="s">
        <v>393</v>
      </c>
      <c r="I195" s="62" t="s">
        <v>50</v>
      </c>
      <c r="J195" s="61" t="s">
        <v>333</v>
      </c>
    </row>
  </sheetData>
  <autoFilter ref="A1:I195"/>
  <conditionalFormatting sqref="G119:G120">
    <cfRule type="cellIs" dxfId="103" priority="937" operator="equal">
      <formula>"USFWS EAGLE2"</formula>
    </cfRule>
    <cfRule type="cellIs" dxfId="102" priority="938" operator="equal">
      <formula>"USFWS EAGLE1"</formula>
    </cfRule>
    <cfRule type="cellIs" dxfId="101" priority="939" operator="equal">
      <formula>"RUFFORD 2"</formula>
    </cfRule>
    <cfRule type="cellIs" dxfId="100" priority="940" operator="equal">
      <formula>"PPI"</formula>
    </cfRule>
    <cfRule type="cellIs" dxfId="99" priority="941" operator="equal">
      <formula>"BONDERMAN 5"</formula>
    </cfRule>
    <cfRule type="cellIs" dxfId="98" priority="942" operator="equal">
      <formula>"BONDERMAN 4"</formula>
    </cfRule>
    <cfRule type="cellIs" dxfId="97" priority="943" operator="equal">
      <formula>"BONDERMAN 3"</formula>
    </cfRule>
    <cfRule type="cellIs" dxfId="96" priority="944" operator="equal">
      <formula>"BONDERMAN 2"</formula>
    </cfRule>
    <cfRule type="cellIs" dxfId="95" priority="945" operator="equal">
      <formula>"WPT"</formula>
    </cfRule>
    <cfRule type="cellIs" dxfId="94" priority="946" operator="equal">
      <formula>"RUFFORD"</formula>
    </cfRule>
    <cfRule type="cellIs" dxfId="93" priority="947" operator="equal">
      <formula>"WWF"</formula>
    </cfRule>
    <cfRule type="cellIs" dxfId="92" priority="948" operator="equal">
      <formula>"BONDERMAN 1"</formula>
    </cfRule>
    <cfRule type="cellIs" dxfId="91" priority="949" operator="equal">
      <formula>"BORNFREE"</formula>
    </cfRule>
  </conditionalFormatting>
  <conditionalFormatting sqref="G121:G122">
    <cfRule type="cellIs" dxfId="90" priority="924" operator="equal">
      <formula>"USFWS EAGLE2"</formula>
    </cfRule>
    <cfRule type="cellIs" dxfId="89" priority="925" operator="equal">
      <formula>"USFWS EAGLE1"</formula>
    </cfRule>
    <cfRule type="cellIs" dxfId="88" priority="926" operator="equal">
      <formula>"RUFFORD 2"</formula>
    </cfRule>
    <cfRule type="cellIs" dxfId="87" priority="927" operator="equal">
      <formula>"PPI"</formula>
    </cfRule>
    <cfRule type="cellIs" dxfId="86" priority="928" operator="equal">
      <formula>"BONDERMAN 5"</formula>
    </cfRule>
    <cfRule type="cellIs" dxfId="85" priority="929" operator="equal">
      <formula>"BONDERMAN 4"</formula>
    </cfRule>
    <cfRule type="cellIs" dxfId="84" priority="930" operator="equal">
      <formula>"BONDERMAN 3"</formula>
    </cfRule>
    <cfRule type="cellIs" dxfId="83" priority="931" operator="equal">
      <formula>"BONDERMAN 2"</formula>
    </cfRule>
    <cfRule type="cellIs" dxfId="82" priority="932" operator="equal">
      <formula>"WPT"</formula>
    </cfRule>
    <cfRule type="cellIs" dxfId="81" priority="933" operator="equal">
      <formula>"RUFFORD"</formula>
    </cfRule>
    <cfRule type="cellIs" dxfId="80" priority="934" operator="equal">
      <formula>"WWF"</formula>
    </cfRule>
    <cfRule type="cellIs" dxfId="79" priority="935" operator="equal">
      <formula>"BONDERMAN 1"</formula>
    </cfRule>
    <cfRule type="cellIs" dxfId="78" priority="936" operator="equal">
      <formula>"BORNFREE"</formula>
    </cfRule>
  </conditionalFormatting>
  <conditionalFormatting sqref="G129">
    <cfRule type="cellIs" dxfId="77" priority="755" operator="equal">
      <formula>"USFWS EAGLE2"</formula>
    </cfRule>
    <cfRule type="cellIs" dxfId="76" priority="756" operator="equal">
      <formula>"USFWS EAGLE1"</formula>
    </cfRule>
    <cfRule type="cellIs" dxfId="75" priority="757" operator="equal">
      <formula>"RUFFORD 2"</formula>
    </cfRule>
    <cfRule type="cellIs" dxfId="74" priority="758" operator="equal">
      <formula>"PPI"</formula>
    </cfRule>
    <cfRule type="cellIs" dxfId="73" priority="759" operator="equal">
      <formula>"BONDERMAN 5"</formula>
    </cfRule>
    <cfRule type="cellIs" dxfId="72" priority="760" operator="equal">
      <formula>"BONDERMAN 4"</formula>
    </cfRule>
    <cfRule type="cellIs" dxfId="71" priority="761" operator="equal">
      <formula>"BONDERMAN 3"</formula>
    </cfRule>
    <cfRule type="cellIs" dxfId="70" priority="762" operator="equal">
      <formula>"BONDERMAN 2"</formula>
    </cfRule>
    <cfRule type="cellIs" dxfId="69" priority="763" operator="equal">
      <formula>"WPT"</formula>
    </cfRule>
    <cfRule type="cellIs" dxfId="68" priority="764" operator="equal">
      <formula>"RUFFORD"</formula>
    </cfRule>
    <cfRule type="cellIs" dxfId="67" priority="765" operator="equal">
      <formula>"WWF"</formula>
    </cfRule>
    <cfRule type="cellIs" dxfId="66" priority="766" operator="equal">
      <formula>"BONDERMAN 1"</formula>
    </cfRule>
    <cfRule type="cellIs" dxfId="65" priority="767" operator="equal">
      <formula>"BORNFREE"</formula>
    </cfRule>
  </conditionalFormatting>
  <conditionalFormatting sqref="G128">
    <cfRule type="cellIs" dxfId="64" priority="742" operator="equal">
      <formula>"USFWS EAGLE2"</formula>
    </cfRule>
    <cfRule type="cellIs" dxfId="63" priority="743" operator="equal">
      <formula>"USFWS EAGLE1"</formula>
    </cfRule>
    <cfRule type="cellIs" dxfId="62" priority="744" operator="equal">
      <formula>"RUFFORD 2"</formula>
    </cfRule>
    <cfRule type="cellIs" dxfId="61" priority="745" operator="equal">
      <formula>"PPI"</formula>
    </cfRule>
    <cfRule type="cellIs" dxfId="60" priority="746" operator="equal">
      <formula>"BONDERMAN 5"</formula>
    </cfRule>
    <cfRule type="cellIs" dxfId="59" priority="747" operator="equal">
      <formula>"BONDERMAN 4"</formula>
    </cfRule>
    <cfRule type="cellIs" dxfId="58" priority="748" operator="equal">
      <formula>"BONDERMAN 3"</formula>
    </cfRule>
    <cfRule type="cellIs" dxfId="57" priority="749" operator="equal">
      <formula>"BONDERMAN 2"</formula>
    </cfRule>
    <cfRule type="cellIs" dxfId="56" priority="750" operator="equal">
      <formula>"WPT"</formula>
    </cfRule>
    <cfRule type="cellIs" dxfId="55" priority="751" operator="equal">
      <formula>"RUFFORD"</formula>
    </cfRule>
    <cfRule type="cellIs" dxfId="54" priority="752" operator="equal">
      <formula>"WWF"</formula>
    </cfRule>
    <cfRule type="cellIs" dxfId="53" priority="753" operator="equal">
      <formula>"BONDERMAN 1"</formula>
    </cfRule>
    <cfRule type="cellIs" dxfId="52" priority="754" operator="equal">
      <formula>"BORNFREE"</formula>
    </cfRule>
  </conditionalFormatting>
  <conditionalFormatting sqref="G124">
    <cfRule type="cellIs" dxfId="51" priority="729" operator="equal">
      <formula>"USFWS EAGLE2"</formula>
    </cfRule>
    <cfRule type="cellIs" dxfId="50" priority="730" operator="equal">
      <formula>"USFWS EAGLE1"</formula>
    </cfRule>
    <cfRule type="cellIs" dxfId="49" priority="731" operator="equal">
      <formula>"RUFFORD 2"</formula>
    </cfRule>
    <cfRule type="cellIs" dxfId="48" priority="732" operator="equal">
      <formula>"PPI"</formula>
    </cfRule>
    <cfRule type="cellIs" dxfId="47" priority="733" operator="equal">
      <formula>"BONDERMAN 5"</formula>
    </cfRule>
    <cfRule type="cellIs" dxfId="46" priority="734" operator="equal">
      <formula>"BONDERMAN 4"</formula>
    </cfRule>
    <cfRule type="cellIs" dxfId="45" priority="735" operator="equal">
      <formula>"BONDERMAN 3"</formula>
    </cfRule>
    <cfRule type="cellIs" dxfId="44" priority="736" operator="equal">
      <formula>"BONDERMAN 2"</formula>
    </cfRule>
    <cfRule type="cellIs" dxfId="43" priority="737" operator="equal">
      <formula>"WPT"</formula>
    </cfRule>
    <cfRule type="cellIs" dxfId="42" priority="738" operator="equal">
      <formula>"RUFFORD"</formula>
    </cfRule>
    <cfRule type="cellIs" dxfId="41" priority="739" operator="equal">
      <formula>"WWF"</formula>
    </cfRule>
    <cfRule type="cellIs" dxfId="40" priority="740" operator="equal">
      <formula>"BONDERMAN 1"</formula>
    </cfRule>
    <cfRule type="cellIs" dxfId="39" priority="741" operator="equal">
      <formula>"BORNFREE"</formula>
    </cfRule>
  </conditionalFormatting>
  <conditionalFormatting sqref="G118">
    <cfRule type="cellIs" dxfId="38" priority="703" operator="equal">
      <formula>"USFWS EAGLE2"</formula>
    </cfRule>
    <cfRule type="cellIs" dxfId="37" priority="704" operator="equal">
      <formula>"USFWS EAGLE1"</formula>
    </cfRule>
    <cfRule type="cellIs" dxfId="36" priority="705" operator="equal">
      <formula>"RUFFORD 2"</formula>
    </cfRule>
    <cfRule type="cellIs" dxfId="35" priority="706" operator="equal">
      <formula>"PPI"</formula>
    </cfRule>
    <cfRule type="cellIs" dxfId="34" priority="707" operator="equal">
      <formula>"BONDERMAN 5"</formula>
    </cfRule>
    <cfRule type="cellIs" dxfId="33" priority="708" operator="equal">
      <formula>"BONDERMAN 4"</formula>
    </cfRule>
    <cfRule type="cellIs" dxfId="32" priority="709" operator="equal">
      <formula>"BONDERMAN 3"</formula>
    </cfRule>
    <cfRule type="cellIs" dxfId="31" priority="710" operator="equal">
      <formula>"BONDERMAN 2"</formula>
    </cfRule>
    <cfRule type="cellIs" dxfId="30" priority="711" operator="equal">
      <formula>"WPT"</formula>
    </cfRule>
    <cfRule type="cellIs" dxfId="29" priority="712" operator="equal">
      <formula>"RUFFORD"</formula>
    </cfRule>
    <cfRule type="cellIs" dxfId="28" priority="713" operator="equal">
      <formula>"WWF"</formula>
    </cfRule>
    <cfRule type="cellIs" dxfId="27" priority="714" operator="equal">
      <formula>"BONDERMAN 1"</formula>
    </cfRule>
    <cfRule type="cellIs" dxfId="26" priority="715" operator="equal">
      <formula>"BORNFREE"</formula>
    </cfRule>
  </conditionalFormatting>
  <conditionalFormatting sqref="G62:G66">
    <cfRule type="cellIs" dxfId="25" priority="14" operator="equal">
      <formula>"USFWS EAGLE2"</formula>
    </cfRule>
    <cfRule type="cellIs" dxfId="24" priority="15" operator="equal">
      <formula>"USFWS EAGLE1"</formula>
    </cfRule>
    <cfRule type="cellIs" dxfId="23" priority="16" operator="equal">
      <formula>"RUFFORD 2"</formula>
    </cfRule>
    <cfRule type="cellIs" dxfId="22" priority="17" operator="equal">
      <formula>"PPI"</formula>
    </cfRule>
    <cfRule type="cellIs" dxfId="21" priority="18" operator="equal">
      <formula>"BONDERMAN 5"</formula>
    </cfRule>
    <cfRule type="cellIs" dxfId="20" priority="19" operator="equal">
      <formula>"BONDERMAN 4"</formula>
    </cfRule>
    <cfRule type="cellIs" dxfId="19" priority="20" operator="equal">
      <formula>"BONDERMAN 3"</formula>
    </cfRule>
    <cfRule type="cellIs" dxfId="18" priority="21" operator="equal">
      <formula>"BONDERMAN 2"</formula>
    </cfRule>
    <cfRule type="cellIs" dxfId="17" priority="22" operator="equal">
      <formula>"WPT"</formula>
    </cfRule>
    <cfRule type="cellIs" dxfId="16" priority="23" operator="equal">
      <formula>"RUFFORD"</formula>
    </cfRule>
    <cfRule type="cellIs" dxfId="15" priority="24" operator="equal">
      <formula>"WWF"</formula>
    </cfRule>
    <cfRule type="cellIs" dxfId="14" priority="25" operator="equal">
      <formula>"BONDERMAN 1"</formula>
    </cfRule>
    <cfRule type="cellIs" dxfId="13" priority="26" operator="equal">
      <formula>"BORNFREE"</formula>
    </cfRule>
  </conditionalFormatting>
  <conditionalFormatting sqref="G67">
    <cfRule type="cellIs" dxfId="12" priority="1" operator="equal">
      <formula>"USFWS EAGLE2"</formula>
    </cfRule>
    <cfRule type="cellIs" dxfId="11" priority="2" operator="equal">
      <formula>"USFWS EAGLE1"</formula>
    </cfRule>
    <cfRule type="cellIs" dxfId="10" priority="3" operator="equal">
      <formula>"RUFFORD 2"</formula>
    </cfRule>
    <cfRule type="cellIs" dxfId="9" priority="4" operator="equal">
      <formula>"PPI"</formula>
    </cfRule>
    <cfRule type="cellIs" dxfId="8" priority="5" operator="equal">
      <formula>"BONDERMAN 5"</formula>
    </cfRule>
    <cfRule type="cellIs" dxfId="7" priority="6" operator="equal">
      <formula>"BONDERMAN 4"</formula>
    </cfRule>
    <cfRule type="cellIs" dxfId="6" priority="7" operator="equal">
      <formula>"BONDERMAN 3"</formula>
    </cfRule>
    <cfRule type="cellIs" dxfId="5" priority="8" operator="equal">
      <formula>"BONDERMAN 2"</formula>
    </cfRule>
    <cfRule type="cellIs" dxfId="4" priority="9" operator="equal">
      <formula>"WPT"</formula>
    </cfRule>
    <cfRule type="cellIs" dxfId="3" priority="10" operator="equal">
      <formula>"RUFFORD"</formula>
    </cfRule>
    <cfRule type="cellIs" dxfId="2" priority="11" operator="equal">
      <formula>"WWF"</formula>
    </cfRule>
    <cfRule type="cellIs" dxfId="1" priority="12" operator="equal">
      <formula>"BONDERMAN 1"</formula>
    </cfRule>
    <cfRule type="cellIs" dxfId="0" priority="13" operator="equal">
      <formula>"BORNFREE"</formula>
    </cfRule>
  </conditionalFormatting>
  <dataValidations count="1">
    <dataValidation type="list" allowBlank="1" showInputMessage="1" showErrorMessage="1" errorTitle="Mauvaise écriture" error="Vous avez entré une mauvaise écriture pour le bailleur merci de vérifier qu'il n'y a pas d'espace en trop ou que le bilan soit bien mis à jour," sqref="G18 G2:G7 G69:G71 G100:G101 G103:G104 G113 G147">
      <formula1>$A$1:$A$20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pane ySplit="1" topLeftCell="A13" activePane="bottomLeft" state="frozen"/>
      <selection pane="bottomLeft" activeCell="L34" sqref="L34"/>
    </sheetView>
  </sheetViews>
  <sheetFormatPr baseColWidth="10" defaultColWidth="10.28515625" defaultRowHeight="12.75" x14ac:dyDescent="0.2"/>
  <cols>
    <col min="1" max="1" width="17.7109375" style="8" customWidth="1"/>
    <col min="2" max="2" width="18.140625" style="8" customWidth="1"/>
    <col min="3" max="3" width="14.85546875" style="8" customWidth="1"/>
    <col min="4" max="5" width="15.28515625" style="8" customWidth="1"/>
    <col min="6" max="6" width="14.140625" style="8" customWidth="1"/>
    <col min="7" max="7" width="13.7109375" style="8" customWidth="1"/>
    <col min="8" max="8" width="19" style="8" customWidth="1"/>
    <col min="9" max="9" width="17.85546875" style="8" customWidth="1"/>
    <col min="10" max="10" width="18" style="8" customWidth="1"/>
    <col min="11" max="16384" width="10.28515625" style="8"/>
  </cols>
  <sheetData>
    <row r="1" spans="1:10" ht="25.5" x14ac:dyDescent="0.2">
      <c r="A1" s="6" t="s">
        <v>27</v>
      </c>
      <c r="B1" s="6" t="s">
        <v>22</v>
      </c>
      <c r="C1" s="7" t="s">
        <v>298</v>
      </c>
      <c r="D1" s="7" t="s">
        <v>28</v>
      </c>
      <c r="E1" s="7" t="s">
        <v>29</v>
      </c>
      <c r="F1" s="49" t="s">
        <v>49</v>
      </c>
      <c r="G1" s="73" t="s">
        <v>64</v>
      </c>
      <c r="H1" s="73" t="s">
        <v>63</v>
      </c>
      <c r="I1" s="6">
        <v>43069</v>
      </c>
      <c r="J1" s="7" t="s">
        <v>23</v>
      </c>
    </row>
    <row r="2" spans="1:10" x14ac:dyDescent="0.2">
      <c r="A2" s="9" t="s">
        <v>41</v>
      </c>
      <c r="B2" s="10" t="s">
        <v>42</v>
      </c>
      <c r="C2" s="106">
        <v>1087127</v>
      </c>
      <c r="D2" s="124">
        <v>761000</v>
      </c>
      <c r="E2" s="124">
        <v>761000</v>
      </c>
      <c r="F2" s="12"/>
      <c r="G2" s="11"/>
      <c r="H2" s="12">
        <v>0</v>
      </c>
      <c r="I2" s="11" t="s">
        <v>10</v>
      </c>
      <c r="J2" s="12">
        <f>C2+D2-E2-H2</f>
        <v>1087127</v>
      </c>
    </row>
    <row r="3" spans="1:10" x14ac:dyDescent="0.2">
      <c r="A3" s="9" t="s">
        <v>12</v>
      </c>
      <c r="B3" s="10" t="s">
        <v>9</v>
      </c>
      <c r="C3" s="106" t="s">
        <v>10</v>
      </c>
      <c r="D3" s="124">
        <v>859288</v>
      </c>
      <c r="E3" s="124">
        <v>859288</v>
      </c>
      <c r="F3" s="12"/>
      <c r="G3" s="11"/>
      <c r="H3" s="12"/>
      <c r="I3" s="11"/>
      <c r="J3" s="12"/>
    </row>
    <row r="4" spans="1:10" x14ac:dyDescent="0.2">
      <c r="A4" s="9" t="s">
        <v>40</v>
      </c>
      <c r="B4" s="10" t="s">
        <v>42</v>
      </c>
      <c r="C4" s="106">
        <v>300000</v>
      </c>
      <c r="D4" s="124">
        <v>338500</v>
      </c>
      <c r="E4" s="124">
        <f>+GETPIVOTDATA("spent",IndividuelNOV17!$A$3,"nom","Cécile")</f>
        <v>338500</v>
      </c>
      <c r="F4" s="12"/>
      <c r="G4" s="11"/>
      <c r="H4" s="12">
        <v>0</v>
      </c>
      <c r="I4" s="11"/>
      <c r="J4" s="12">
        <f>C4+D4-E4-H4</f>
        <v>300000</v>
      </c>
    </row>
    <row r="5" spans="1:10" x14ac:dyDescent="0.2">
      <c r="A5" s="9" t="s">
        <v>60</v>
      </c>
      <c r="B5" s="10" t="s">
        <v>61</v>
      </c>
      <c r="C5" s="106"/>
      <c r="D5" s="125">
        <v>260300</v>
      </c>
      <c r="E5" s="125">
        <v>260300</v>
      </c>
      <c r="F5" s="12"/>
      <c r="G5" s="11"/>
      <c r="H5" s="12"/>
      <c r="I5" s="11"/>
      <c r="J5" s="12"/>
    </row>
    <row r="6" spans="1:10" x14ac:dyDescent="0.2">
      <c r="A6" s="9" t="s">
        <v>57</v>
      </c>
      <c r="B6" s="10" t="s">
        <v>62</v>
      </c>
      <c r="C6" s="106"/>
      <c r="D6" s="125">
        <v>534407</v>
      </c>
      <c r="E6" s="125">
        <f>+GETPIVOTDATA("spent",IndividuelNOV17!$A$3,"nom","Bassirou")</f>
        <v>534407</v>
      </c>
      <c r="F6" s="12"/>
      <c r="G6" s="11"/>
      <c r="H6" s="12"/>
      <c r="I6" s="11"/>
      <c r="J6" s="12">
        <f t="shared" ref="J6:J7" si="0">C6+D6-E6+H6</f>
        <v>0</v>
      </c>
    </row>
    <row r="7" spans="1:10" x14ac:dyDescent="0.2">
      <c r="A7" s="9" t="s">
        <v>58</v>
      </c>
      <c r="B7" s="10" t="s">
        <v>62</v>
      </c>
      <c r="C7" s="106"/>
      <c r="D7" s="125">
        <v>282507</v>
      </c>
      <c r="E7" s="125">
        <v>282507</v>
      </c>
      <c r="F7" s="12"/>
      <c r="G7" s="11"/>
      <c r="H7" s="12"/>
      <c r="I7" s="11"/>
      <c r="J7" s="12">
        <f t="shared" si="0"/>
        <v>0</v>
      </c>
    </row>
    <row r="8" spans="1:10" x14ac:dyDescent="0.2">
      <c r="A8" s="9" t="s">
        <v>297</v>
      </c>
      <c r="B8" s="10" t="s">
        <v>62</v>
      </c>
      <c r="C8" s="106"/>
      <c r="D8" s="125">
        <v>555357</v>
      </c>
      <c r="E8" s="125">
        <v>555357</v>
      </c>
      <c r="F8" s="12"/>
      <c r="G8" s="11"/>
      <c r="H8" s="12"/>
      <c r="I8" s="11"/>
      <c r="J8" s="12"/>
    </row>
    <row r="9" spans="1:10" x14ac:dyDescent="0.2">
      <c r="A9" s="9" t="s">
        <v>77</v>
      </c>
      <c r="B9" s="10" t="s">
        <v>61</v>
      </c>
      <c r="C9" s="106"/>
      <c r="D9" s="125">
        <v>209690</v>
      </c>
      <c r="E9" s="125">
        <v>209690</v>
      </c>
      <c r="F9" s="12"/>
      <c r="G9" s="11"/>
      <c r="H9" s="12"/>
      <c r="I9" s="11"/>
      <c r="J9" s="12"/>
    </row>
    <row r="10" spans="1:10" x14ac:dyDescent="0.2">
      <c r="A10" s="9" t="s">
        <v>119</v>
      </c>
      <c r="B10" s="10" t="s">
        <v>61</v>
      </c>
      <c r="C10" s="106"/>
      <c r="D10" s="125">
        <v>99790</v>
      </c>
      <c r="E10" s="125">
        <v>99790</v>
      </c>
      <c r="F10" s="12"/>
      <c r="G10" s="11"/>
      <c r="H10" s="12"/>
      <c r="I10" s="11"/>
      <c r="J10" s="12"/>
    </row>
    <row r="11" spans="1:10" x14ac:dyDescent="0.2">
      <c r="A11" s="9" t="s">
        <v>182</v>
      </c>
      <c r="B11" s="10" t="s">
        <v>61</v>
      </c>
      <c r="C11" s="106"/>
      <c r="D11" s="125">
        <v>96590</v>
      </c>
      <c r="E11" s="125">
        <v>96590</v>
      </c>
      <c r="F11" s="12"/>
      <c r="G11" s="11"/>
      <c r="H11" s="12"/>
      <c r="I11" s="11"/>
      <c r="J11" s="12"/>
    </row>
    <row r="12" spans="1:10" x14ac:dyDescent="0.2">
      <c r="A12" s="9" t="s">
        <v>74</v>
      </c>
      <c r="B12" s="10" t="s">
        <v>61</v>
      </c>
      <c r="C12" s="106"/>
      <c r="D12" s="125">
        <v>302490</v>
      </c>
      <c r="E12" s="125">
        <v>302490</v>
      </c>
      <c r="F12" s="12"/>
      <c r="G12" s="11"/>
      <c r="H12" s="12"/>
      <c r="I12" s="11"/>
      <c r="J12" s="12"/>
    </row>
    <row r="13" spans="1:10" x14ac:dyDescent="0.2">
      <c r="A13" s="13" t="s">
        <v>45</v>
      </c>
      <c r="B13" s="14"/>
      <c r="C13" s="107">
        <f>SUM(C2:C7)</f>
        <v>1387127</v>
      </c>
      <c r="D13" s="108">
        <f>SUM(D2:D12)</f>
        <v>4299919</v>
      </c>
      <c r="E13" s="108">
        <f>SUM(E2:E12)</f>
        <v>4299919</v>
      </c>
      <c r="F13" s="15"/>
      <c r="G13" s="15"/>
      <c r="H13" s="15"/>
      <c r="I13" s="15">
        <f>SUM(I2:I4)</f>
        <v>0</v>
      </c>
      <c r="J13" s="16">
        <f>SUM(J2:J7)</f>
        <v>1387127</v>
      </c>
    </row>
    <row r="14" spans="1:10" x14ac:dyDescent="0.2">
      <c r="A14" s="35" t="s">
        <v>37</v>
      </c>
      <c r="B14" s="36"/>
      <c r="C14" s="46"/>
      <c r="D14" s="37"/>
      <c r="E14" s="38"/>
      <c r="F14" s="38"/>
      <c r="G14" s="37"/>
      <c r="H14" s="37">
        <v>0</v>
      </c>
      <c r="I14" s="39"/>
      <c r="J14" s="20">
        <f>+C14+D14-E14+F14-G14</f>
        <v>0</v>
      </c>
    </row>
    <row r="15" spans="1:10" x14ac:dyDescent="0.2">
      <c r="A15" s="40" t="s">
        <v>38</v>
      </c>
      <c r="B15" s="17"/>
      <c r="C15" s="21"/>
      <c r="D15" s="19"/>
      <c r="E15" s="19"/>
      <c r="F15" s="19"/>
      <c r="G15" s="19"/>
      <c r="H15" s="19"/>
      <c r="I15" s="41"/>
      <c r="J15" s="20">
        <f>+C15+D15-E15+F15-G15</f>
        <v>0</v>
      </c>
    </row>
    <row r="16" spans="1:10" x14ac:dyDescent="0.2">
      <c r="A16" s="40" t="s">
        <v>39</v>
      </c>
      <c r="B16" s="18">
        <v>0</v>
      </c>
      <c r="C16" s="52">
        <v>-18230</v>
      </c>
      <c r="D16" s="18">
        <v>16741126</v>
      </c>
      <c r="E16" s="52">
        <f>+GETPIVOTDATA("spent",IndividuelNOV17!$A$3,"nom","SGBS")</f>
        <v>7149100</v>
      </c>
      <c r="F16" s="53">
        <f>1900000+1360000+1900000+840000</f>
        <v>6000000</v>
      </c>
      <c r="G16" s="18">
        <v>1087136</v>
      </c>
      <c r="H16" s="18"/>
      <c r="I16" s="41">
        <v>0</v>
      </c>
      <c r="J16" s="54">
        <f>+C16+D16-E16-F16-G16+H16</f>
        <v>2486660</v>
      </c>
    </row>
    <row r="17" spans="1:10" x14ac:dyDescent="0.2">
      <c r="A17" s="40"/>
      <c r="B17" s="18">
        <v>0</v>
      </c>
      <c r="C17" s="18">
        <v>0</v>
      </c>
      <c r="D17" s="18">
        <v>0</v>
      </c>
      <c r="E17" s="18"/>
      <c r="F17" s="22">
        <v>0</v>
      </c>
      <c r="G17" s="18"/>
      <c r="H17" s="18">
        <v>0</v>
      </c>
      <c r="I17" s="41">
        <v>0</v>
      </c>
      <c r="J17" s="20">
        <f>+C17+D17-E17+F17</f>
        <v>0</v>
      </c>
    </row>
    <row r="18" spans="1:10" x14ac:dyDescent="0.2">
      <c r="A18" s="42"/>
      <c r="B18" s="43">
        <v>0</v>
      </c>
      <c r="C18" s="43"/>
      <c r="D18" s="43"/>
      <c r="E18" s="43"/>
      <c r="F18" s="44"/>
      <c r="G18" s="43"/>
      <c r="H18" s="43"/>
      <c r="I18" s="45">
        <v>0</v>
      </c>
      <c r="J18" s="20">
        <f>+C18+D18-E18+F18</f>
        <v>0</v>
      </c>
    </row>
    <row r="19" spans="1:10" ht="13.5" thickBot="1" x14ac:dyDescent="0.25">
      <c r="A19" s="23" t="s">
        <v>24</v>
      </c>
      <c r="B19" s="23"/>
      <c r="C19" s="24">
        <f>SUM(C14:C18)</f>
        <v>-18230</v>
      </c>
      <c r="D19" s="24">
        <f>SUM(D14:D18)</f>
        <v>16741126</v>
      </c>
      <c r="E19" s="24">
        <f>SUM(E14:E18)</f>
        <v>7149100</v>
      </c>
      <c r="F19" s="24">
        <f t="shared" ref="F19:I19" si="1">SUM(F14:F18)</f>
        <v>6000000</v>
      </c>
      <c r="G19" s="24"/>
      <c r="H19" s="24">
        <f>SUM(H14:H18)</f>
        <v>0</v>
      </c>
      <c r="I19" s="24">
        <f t="shared" si="1"/>
        <v>0</v>
      </c>
      <c r="J19" s="33">
        <f>SUM(J14:J18)</f>
        <v>2486660</v>
      </c>
    </row>
    <row r="20" spans="1:10" ht="13.5" thickBot="1" x14ac:dyDescent="0.25">
      <c r="A20" s="25" t="s">
        <v>46</v>
      </c>
      <c r="B20" s="26"/>
      <c r="C20" s="27">
        <f>+C13+C16</f>
        <v>1368897</v>
      </c>
      <c r="D20" s="27">
        <f>+D13+D19</f>
        <v>21041045</v>
      </c>
      <c r="E20" s="27">
        <f>+E13+E19</f>
        <v>11449019</v>
      </c>
      <c r="F20" s="27">
        <f t="shared" ref="F20:I20" si="2">+F13+F19</f>
        <v>6000000</v>
      </c>
      <c r="G20" s="27">
        <f t="shared" si="2"/>
        <v>0</v>
      </c>
      <c r="H20" s="27">
        <f t="shared" si="2"/>
        <v>0</v>
      </c>
      <c r="I20" s="27">
        <f t="shared" si="2"/>
        <v>0</v>
      </c>
      <c r="J20" s="34">
        <f>+J13+J19</f>
        <v>3873787</v>
      </c>
    </row>
    <row r="22" spans="1:10" x14ac:dyDescent="0.2">
      <c r="A22" s="5" t="s">
        <v>44</v>
      </c>
      <c r="B22" s="5"/>
      <c r="C22" s="5">
        <v>3038040</v>
      </c>
      <c r="D22" s="55">
        <v>6000000</v>
      </c>
      <c r="E22" s="5">
        <v>4299919</v>
      </c>
      <c r="F22" s="5"/>
      <c r="G22" s="55">
        <v>300000</v>
      </c>
      <c r="H22" s="5"/>
      <c r="I22" s="55">
        <f>+C22+D22-E22-F22-G22</f>
        <v>4438121</v>
      </c>
      <c r="J22" s="51"/>
    </row>
    <row r="23" spans="1:10" x14ac:dyDescent="0.2">
      <c r="A23" s="28"/>
      <c r="B23" s="28"/>
      <c r="C23" s="28"/>
      <c r="D23" s="28"/>
      <c r="E23" s="28"/>
      <c r="F23" s="28"/>
      <c r="G23" s="28"/>
      <c r="H23" s="28"/>
      <c r="I23" s="28"/>
    </row>
    <row r="24" spans="1:10" x14ac:dyDescent="0.2">
      <c r="A24" s="29" t="s">
        <v>299</v>
      </c>
      <c r="B24" s="30"/>
      <c r="C24" s="28"/>
      <c r="D24" s="29" t="s">
        <v>36</v>
      </c>
      <c r="E24" s="30"/>
      <c r="F24" s="28"/>
      <c r="G24" s="29" t="s">
        <v>300</v>
      </c>
      <c r="H24" s="30"/>
      <c r="I24" s="28"/>
      <c r="J24" s="51"/>
    </row>
    <row r="25" spans="1:10" x14ac:dyDescent="0.2">
      <c r="A25" s="31" t="s">
        <v>30</v>
      </c>
      <c r="B25" s="32">
        <v>3038040</v>
      </c>
      <c r="C25" s="28"/>
      <c r="D25" s="31" t="s">
        <v>33</v>
      </c>
      <c r="E25" s="32">
        <f>+D19</f>
        <v>16741126</v>
      </c>
      <c r="F25" s="28"/>
      <c r="G25" s="31" t="s">
        <v>30</v>
      </c>
      <c r="H25" s="32">
        <f>+I22</f>
        <v>4438121</v>
      </c>
      <c r="I25" s="47"/>
    </row>
    <row r="26" spans="1:10" x14ac:dyDescent="0.2">
      <c r="A26" s="31" t="s">
        <v>31</v>
      </c>
      <c r="B26" s="57">
        <v>-18230</v>
      </c>
      <c r="C26" s="58"/>
      <c r="D26" s="56" t="s">
        <v>32</v>
      </c>
      <c r="E26" s="57">
        <f>+E20</f>
        <v>11449019</v>
      </c>
      <c r="F26" s="58" t="s">
        <v>65</v>
      </c>
      <c r="G26" s="56" t="s">
        <v>31</v>
      </c>
      <c r="H26" s="57">
        <f>+J19</f>
        <v>2486660</v>
      </c>
      <c r="I26" s="47"/>
    </row>
    <row r="27" spans="1:10" x14ac:dyDescent="0.2">
      <c r="A27" s="31" t="s">
        <v>55</v>
      </c>
      <c r="B27" s="57">
        <v>1387127</v>
      </c>
      <c r="C27" s="58"/>
      <c r="D27" s="56"/>
      <c r="E27" s="57"/>
      <c r="F27" s="58"/>
      <c r="G27" s="31" t="s">
        <v>55</v>
      </c>
      <c r="H27" s="57">
        <f>+J13</f>
        <v>1387127</v>
      </c>
      <c r="I27" s="47"/>
    </row>
    <row r="28" spans="1:10" x14ac:dyDescent="0.2">
      <c r="A28" s="74" t="s">
        <v>25</v>
      </c>
      <c r="B28" s="60">
        <f>SUM(B25:B27)</f>
        <v>4406937</v>
      </c>
      <c r="C28" s="58"/>
      <c r="D28" s="59"/>
      <c r="E28" s="60">
        <f>+E25-E26</f>
        <v>5292107</v>
      </c>
      <c r="F28" s="58"/>
      <c r="G28" s="59" t="s">
        <v>25</v>
      </c>
      <c r="H28" s="60">
        <f>SUM(H25:H27)</f>
        <v>8311908</v>
      </c>
      <c r="I28" s="47"/>
    </row>
    <row r="29" spans="1:10" x14ac:dyDescent="0.2">
      <c r="A29" s="75"/>
      <c r="B29" s="75"/>
      <c r="C29" s="58"/>
      <c r="D29" s="75"/>
      <c r="E29" s="75"/>
      <c r="F29" s="58"/>
      <c r="G29" s="75"/>
      <c r="H29" s="75"/>
      <c r="I29" s="47"/>
    </row>
    <row r="30" spans="1:10" x14ac:dyDescent="0.2">
      <c r="A30" s="28"/>
      <c r="B30" s="28"/>
      <c r="C30" s="28"/>
      <c r="D30" s="28"/>
      <c r="E30" s="28"/>
      <c r="F30" s="28"/>
      <c r="G30" s="28"/>
      <c r="H30" s="28"/>
      <c r="I30" s="28"/>
    </row>
    <row r="31" spans="1:10" x14ac:dyDescent="0.2">
      <c r="A31" s="28" t="s">
        <v>34</v>
      </c>
      <c r="B31" s="58">
        <f>+B28+E28</f>
        <v>9699044</v>
      </c>
      <c r="C31" s="58"/>
      <c r="D31" s="28"/>
      <c r="E31" s="50"/>
      <c r="F31" s="50"/>
      <c r="G31" s="28"/>
      <c r="H31" s="28"/>
      <c r="I31" s="28"/>
    </row>
    <row r="32" spans="1:10" x14ac:dyDescent="0.2">
      <c r="A32" s="28" t="s">
        <v>35</v>
      </c>
      <c r="B32" s="58">
        <f>+H28</f>
        <v>8311908</v>
      </c>
      <c r="C32" s="58"/>
      <c r="D32" s="28"/>
      <c r="E32" s="28"/>
      <c r="F32" s="28"/>
      <c r="G32" s="28"/>
      <c r="H32" s="28"/>
      <c r="I32" s="28"/>
    </row>
    <row r="33" spans="1:14" ht="15" x14ac:dyDescent="0.25">
      <c r="A33" s="28" t="s">
        <v>26</v>
      </c>
      <c r="B33" s="127">
        <f>+B31-B32</f>
        <v>1387136</v>
      </c>
      <c r="C33" s="127"/>
      <c r="D33" s="128" t="s">
        <v>71</v>
      </c>
      <c r="E33" s="128"/>
      <c r="F33" s="129"/>
      <c r="G33" s="129"/>
      <c r="H33" s="138"/>
      <c r="I33" s="28"/>
      <c r="K33" s="141"/>
      <c r="L33" s="141"/>
    </row>
    <row r="34" spans="1:14" ht="15" x14ac:dyDescent="0.25">
      <c r="A34" s="28"/>
      <c r="B34" s="127"/>
      <c r="C34" s="127"/>
      <c r="D34" s="128" t="s">
        <v>301</v>
      </c>
      <c r="E34" s="128"/>
      <c r="F34" s="130">
        <v>1087136</v>
      </c>
      <c r="G34" s="131"/>
      <c r="H34" s="28"/>
      <c r="I34" s="28"/>
      <c r="K34" s="134"/>
      <c r="L34" s="72"/>
      <c r="M34" s="139"/>
      <c r="N34" s="28"/>
    </row>
    <row r="35" spans="1:14" ht="15" x14ac:dyDescent="0.25">
      <c r="A35" s="28"/>
      <c r="B35" s="28"/>
      <c r="C35" s="28"/>
      <c r="D35" s="134"/>
      <c r="E35" s="72"/>
      <c r="F35" s="135"/>
      <c r="G35" s="28"/>
      <c r="H35" s="28"/>
      <c r="I35" s="28"/>
      <c r="K35" s="134"/>
      <c r="L35" s="72"/>
      <c r="M35" s="139"/>
      <c r="N35" s="28"/>
    </row>
    <row r="36" spans="1:14" ht="15" x14ac:dyDescent="0.25">
      <c r="A36" s="28"/>
      <c r="B36" s="28"/>
      <c r="C36" s="28"/>
      <c r="D36" s="134"/>
      <c r="E36" s="72"/>
      <c r="F36" s="135"/>
      <c r="G36" s="28"/>
      <c r="H36" s="28"/>
      <c r="I36" s="28"/>
      <c r="K36" s="134"/>
      <c r="L36" s="72"/>
      <c r="M36" s="139"/>
      <c r="N36" s="95"/>
    </row>
    <row r="37" spans="1:14" ht="15" x14ac:dyDescent="0.25">
      <c r="A37" s="95"/>
      <c r="B37" s="95"/>
      <c r="C37" s="95"/>
      <c r="D37" s="134"/>
      <c r="E37" s="72"/>
      <c r="F37" s="135"/>
      <c r="G37" s="95"/>
      <c r="H37" s="50"/>
      <c r="I37" s="28"/>
      <c r="K37" s="134"/>
      <c r="L37" s="72"/>
      <c r="M37" s="139"/>
      <c r="N37" s="50"/>
    </row>
    <row r="38" spans="1:14" ht="15" x14ac:dyDescent="0.25">
      <c r="A38" s="50"/>
      <c r="B38" s="50"/>
      <c r="C38" s="50"/>
      <c r="D38" s="134"/>
      <c r="E38" s="72"/>
      <c r="F38" s="135"/>
      <c r="G38" s="50"/>
      <c r="H38" s="50"/>
      <c r="I38" s="28"/>
      <c r="K38" s="136"/>
      <c r="L38" s="137"/>
      <c r="M38" s="126"/>
      <c r="N38" s="81"/>
    </row>
    <row r="39" spans="1:14" ht="15" x14ac:dyDescent="0.25">
      <c r="A39" s="77"/>
      <c r="B39" s="78"/>
      <c r="C39" s="79"/>
      <c r="D39" s="136"/>
      <c r="E39" s="137"/>
      <c r="F39" s="133"/>
      <c r="G39" s="81"/>
      <c r="H39" s="82"/>
      <c r="I39" s="83"/>
      <c r="J39" s="84"/>
      <c r="K39" s="140"/>
      <c r="L39" s="140"/>
      <c r="M39" s="140"/>
    </row>
    <row r="40" spans="1:14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4"/>
    </row>
    <row r="41" spans="1:14" ht="15" x14ac:dyDescent="0.25">
      <c r="A41" s="77"/>
      <c r="B41" s="85"/>
      <c r="C41" s="85"/>
      <c r="D41" s="79"/>
      <c r="E41" s="80"/>
      <c r="F41" s="78"/>
      <c r="G41" s="81"/>
      <c r="H41" s="82"/>
      <c r="I41" s="83"/>
      <c r="J41" s="84"/>
    </row>
    <row r="42" spans="1:14" ht="15" x14ac:dyDescent="0.25">
      <c r="A42" s="77"/>
      <c r="B42" s="78"/>
      <c r="C42" s="79"/>
      <c r="D42" s="79"/>
      <c r="E42" s="80"/>
      <c r="F42" s="78"/>
      <c r="G42" s="81"/>
      <c r="H42" s="82"/>
      <c r="I42" s="83"/>
      <c r="J42" s="84"/>
    </row>
    <row r="43" spans="1:14" x14ac:dyDescent="0.2">
      <c r="E43" s="86"/>
    </row>
    <row r="44" spans="1:14" ht="15" x14ac:dyDescent="0.25">
      <c r="A44" s="87"/>
      <c r="B44" s="78"/>
      <c r="C44" s="88"/>
      <c r="D44" s="78"/>
      <c r="E44" s="89"/>
      <c r="F44" s="78"/>
      <c r="G44" s="90"/>
      <c r="H44" s="91"/>
      <c r="I44" s="92"/>
      <c r="J44" s="84"/>
    </row>
    <row r="45" spans="1:14" ht="15" x14ac:dyDescent="0.25">
      <c r="A45" s="87"/>
      <c r="B45" s="78"/>
      <c r="C45" s="88"/>
      <c r="D45" s="78"/>
      <c r="E45" s="89"/>
      <c r="F45" s="93"/>
      <c r="G45" s="94"/>
      <c r="H45" s="91"/>
      <c r="I45" s="92"/>
      <c r="J45" s="84"/>
    </row>
    <row r="46" spans="1:14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BILANNOV17</vt:lpstr>
      <vt:lpstr>IndividuelNOV17</vt:lpstr>
      <vt:lpstr>DATANOV17</vt:lpstr>
      <vt:lpstr>RECAPNOV17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2017-12-06T14:37:16Z</cp:lastPrinted>
  <dcterms:created xsi:type="dcterms:W3CDTF">2016-04-25T11:19:09Z</dcterms:created>
  <dcterms:modified xsi:type="dcterms:W3CDTF">2018-01-03T12:46:59Z</dcterms:modified>
</cp:coreProperties>
</file>