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CP-PC\Desktop\Compta corrigé envoiyé et validé\"/>
    </mc:Choice>
  </mc:AlternateContent>
  <bookViews>
    <workbookView xWindow="0" yWindow="0" windowWidth="20490" windowHeight="7755" activeTab="5"/>
  </bookViews>
  <sheets>
    <sheet name="Reçu caisse individuel" sheetId="7" r:id="rId1"/>
    <sheet name="Journal caisse déc" sheetId="1" r:id="rId2"/>
    <sheet name="Individuel" sheetId="9" r:id="rId3"/>
    <sheet name="Tableau" sheetId="11" r:id="rId4"/>
    <sheet name="Compta Déc" sheetId="4" r:id="rId5"/>
    <sheet name="RECAP" sheetId="6" r:id="rId6"/>
    <sheet name="Journal Banque Compte GNF" sheetId="8" r:id="rId7"/>
    <sheet name="Journal Banque compte USD" sheetId="10" r:id="rId8"/>
    <sheet name="Rapprochement bancaire GNF" sheetId="18" r:id="rId9"/>
    <sheet name="Rapprochement bancaire USD" sheetId="19" r:id="rId10"/>
  </sheets>
  <definedNames>
    <definedName name="_xlnm._FilterDatabase" localSheetId="4" hidden="1">'Compta Déc'!$A$1:$I$373</definedName>
    <definedName name="_xlnm._FilterDatabase" localSheetId="1" hidden="1">'Journal caisse déc'!$A$5:$E$143</definedName>
  </definedNames>
  <calcPr calcId="152511"/>
  <pivotCaches>
    <pivotCache cacheId="66" r:id="rId11"/>
    <pivotCache cacheId="67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D2" i="6"/>
  <c r="E2" i="6"/>
  <c r="D3" i="6"/>
  <c r="E3" i="6"/>
  <c r="J10" i="6" l="1"/>
  <c r="J25" i="19"/>
  <c r="E27" i="19"/>
  <c r="F25" i="19"/>
  <c r="D25" i="19"/>
  <c r="A25" i="19"/>
  <c r="F19" i="19"/>
  <c r="A19" i="19"/>
  <c r="J23" i="18"/>
  <c r="F23" i="18"/>
  <c r="D23" i="18"/>
  <c r="A23" i="18"/>
  <c r="F17" i="18"/>
  <c r="A17" i="18"/>
  <c r="E25" i="18"/>
  <c r="C13" i="6"/>
  <c r="C18" i="6" s="1"/>
  <c r="D15" i="6"/>
  <c r="E15" i="6"/>
  <c r="G14" i="6"/>
  <c r="D12" i="6"/>
  <c r="D11" i="6"/>
  <c r="D10" i="6"/>
  <c r="D9" i="6"/>
  <c r="E12" i="6"/>
  <c r="E10" i="6"/>
  <c r="E14" i="6"/>
  <c r="E11" i="6"/>
  <c r="E9" i="6"/>
  <c r="B23" i="6"/>
  <c r="I20" i="6"/>
  <c r="I23" i="6"/>
  <c r="I17" i="6"/>
  <c r="H17" i="6"/>
  <c r="D17" i="6"/>
  <c r="E23" i="6"/>
  <c r="C17" i="6"/>
  <c r="B24" i="6"/>
  <c r="J16" i="6"/>
  <c r="G17" i="6"/>
  <c r="F17" i="6"/>
  <c r="I13" i="6"/>
  <c r="H13" i="6"/>
  <c r="G13" i="6"/>
  <c r="D8" i="6"/>
  <c r="D7" i="6"/>
  <c r="D6" i="6"/>
  <c r="D5" i="6"/>
  <c r="D4" i="6"/>
  <c r="E6" i="6"/>
  <c r="E5" i="6"/>
  <c r="E8" i="6"/>
  <c r="E4" i="6"/>
  <c r="E7" i="6"/>
  <c r="J3" i="6"/>
  <c r="J2" i="6"/>
  <c r="G18" i="6"/>
  <c r="H18" i="6"/>
  <c r="I18" i="6"/>
  <c r="E13" i="6"/>
  <c r="E18" i="6" s="1"/>
  <c r="E24" i="6" s="1"/>
  <c r="E26" i="6" s="1"/>
  <c r="J4" i="6"/>
  <c r="J8" i="6"/>
  <c r="J12" i="6"/>
  <c r="D13" i="6"/>
  <c r="D18" i="6" s="1"/>
  <c r="J5" i="6"/>
  <c r="J9" i="6"/>
  <c r="J7" i="6"/>
  <c r="J11" i="6"/>
  <c r="J6" i="6"/>
  <c r="J14" i="6"/>
  <c r="E17" i="6"/>
  <c r="J15" i="6"/>
  <c r="J17" i="6"/>
  <c r="I24" i="6"/>
  <c r="D13" i="10"/>
  <c r="E13" i="10"/>
  <c r="D14" i="10"/>
  <c r="D22" i="8"/>
  <c r="E22" i="8"/>
  <c r="D23" i="8"/>
  <c r="D142" i="1"/>
  <c r="D143" i="1" s="1"/>
  <c r="E142" i="1"/>
  <c r="J18" i="6" l="1"/>
  <c r="I25" i="6"/>
  <c r="I26" i="6" s="1"/>
  <c r="B29" i="6" s="1"/>
  <c r="B25" i="6"/>
  <c r="B26" i="6" s="1"/>
  <c r="B28" i="6" s="1"/>
  <c r="B30" i="6" l="1"/>
</calcChain>
</file>

<file path=xl/sharedStrings.xml><?xml version="1.0" encoding="utf-8"?>
<sst xmlns="http://schemas.openxmlformats.org/spreadsheetml/2006/main" count="3114" uniqueCount="673">
  <si>
    <t>PROJET: GALF</t>
  </si>
  <si>
    <t>DATE</t>
  </si>
  <si>
    <t>Nom</t>
  </si>
  <si>
    <t>LIBELLE</t>
  </si>
  <si>
    <t>ENTREES</t>
  </si>
  <si>
    <t>SORTIES</t>
  </si>
  <si>
    <t>E14</t>
  </si>
  <si>
    <t>E17</t>
  </si>
  <si>
    <t>Sessou</t>
  </si>
  <si>
    <t>Odette</t>
  </si>
  <si>
    <t>E19</t>
  </si>
  <si>
    <t>E37</t>
  </si>
  <si>
    <t>Frais de fonctionnement Tamba pour la semaine</t>
  </si>
  <si>
    <t>Baldé</t>
  </si>
  <si>
    <t>TOTAL ENTREES / SORTIES</t>
  </si>
  <si>
    <t>JOURNAL DE CAISSE  DECEMBRE  2017</t>
  </si>
  <si>
    <t>Repport solde au 30/11/2017</t>
  </si>
  <si>
    <t xml:space="preserve">Moné </t>
  </si>
  <si>
    <t>Frais de fonctionnement Maïmouna pour la semaine</t>
  </si>
  <si>
    <t>N°</t>
  </si>
  <si>
    <t>Frais taxi moto bureau-DNEF pour paiement bonus agent de faune pour la relâche du bébé chimpanzé</t>
  </si>
  <si>
    <t>17/12/GALFR13FS</t>
  </si>
  <si>
    <t>17/12/GALFR</t>
  </si>
  <si>
    <t>17/12/GALFR15TU</t>
  </si>
  <si>
    <t>Achat de (10) carnets de reçus</t>
  </si>
  <si>
    <t xml:space="preserve">Castro </t>
  </si>
  <si>
    <t>Frais de taxi moto bureau-haut commandement de la Gendarmerie pour recupération de reçu de paiement bonus  informateur</t>
  </si>
  <si>
    <t>17/12/GALFR17TU</t>
  </si>
  <si>
    <t xml:space="preserve">Tamba </t>
  </si>
  <si>
    <t>Frais taxi moto  Tamba pour recuperation du journal sur l'affaire confirmation de la décision cas Sidimé</t>
  </si>
  <si>
    <t>17/12/GALFR18TU</t>
  </si>
  <si>
    <t>Complement transport Baldé transport bureau-Cabinet Me cas Alimou</t>
  </si>
  <si>
    <t>17/12/GALFR19TU</t>
  </si>
  <si>
    <t>17/12/GALFR20FS</t>
  </si>
  <si>
    <t>17/12/GALFR21TU</t>
  </si>
  <si>
    <t>Frais de fonctionnemet Odette pour la semaine</t>
  </si>
  <si>
    <t>17/12/GALFR22FS</t>
  </si>
  <si>
    <t>17/12/GALFR23FS</t>
  </si>
  <si>
    <t>Frais de fonctionnement Sessou pour la semaine</t>
  </si>
  <si>
    <t>Frais de fonctionnement  E19 pour la semaine</t>
  </si>
  <si>
    <t>Frais de fonctionnement  E37  pour la semaine</t>
  </si>
  <si>
    <t>17/12/GALFR24FS</t>
  </si>
  <si>
    <t>Frais de fonctionnement Moné pour la semaine</t>
  </si>
  <si>
    <t>17/12/GALFR25FS</t>
  </si>
  <si>
    <t>Frais de fonctionnement Castro  pour la semaine</t>
  </si>
  <si>
    <t>17/12/GALFR26FS</t>
  </si>
  <si>
    <t>Frais taxi bureau-Belle vue pour certification chèque de paiement RTS Novembre</t>
  </si>
  <si>
    <t>17/12/GALFR27TU</t>
  </si>
  <si>
    <t>17/12/GALFR28TC</t>
  </si>
  <si>
    <t>Remboursement transfert  E-recharge pour l'équipe du bureau</t>
  </si>
  <si>
    <t>17/12/GALFR29TC</t>
  </si>
  <si>
    <t>Frais taxi bureau-Cours d'Appel pour suivi Audiance Cas Alpha Alimou Doumbouya</t>
  </si>
  <si>
    <t>17/12/GALFR30TU</t>
  </si>
  <si>
    <t>Complement transport  Tamba pour recuperation de journal sur l'affaire confirmation de la décision cas Sidimé</t>
  </si>
  <si>
    <t>17/12/GALFR31TU</t>
  </si>
  <si>
    <t>Versement à Tamba pour paiement Bonus media cas confirmation de la decision par la Cour d'Appel cas Sidimé et autres ivoires</t>
  </si>
  <si>
    <t>Frais transport Castro pour une rencontre avec l'informateur sur les points de ses enquête</t>
  </si>
  <si>
    <t>17/12/GALFR33TU</t>
  </si>
  <si>
    <t>17/12/GALFR34TU</t>
  </si>
  <si>
    <t>Frais taxi Moné maison-centre ville (BPMG)-bureau pour retrait et recupération des relevés de banque</t>
  </si>
  <si>
    <t>Frais taxi Baldé bureau-Cabinet Me Sovogui pour dépôt jugement cas Alpha Alimou Doumbouya</t>
  </si>
  <si>
    <t>17/12/GALFR35TU</t>
  </si>
  <si>
    <t>Achat de (3) paquets d'eau coyah pour l'équipe bureau</t>
  </si>
  <si>
    <t>17/12/GALFR36A</t>
  </si>
  <si>
    <t>Frais taxi Castro bureau-DNEF rencontre avec le point focal de la CITES pour finalisation lettre pour le contrôle du port et de l'Aéroport</t>
  </si>
  <si>
    <t>17/12/GALFR37TU</t>
  </si>
  <si>
    <t>Transfert  de crédit Areeba à E14 pour communication pour (4) jours</t>
  </si>
  <si>
    <t>17/12/GALFR38TC</t>
  </si>
  <si>
    <t>Transport E14 Aéroport,tanérie, Matoto, Kissosso, Enta,Kagbelen pour enquête</t>
  </si>
  <si>
    <t>17/12/GALFR39TE</t>
  </si>
  <si>
    <t>Transport Tamba bureau-centre ville pour recupération du reste des journaux sur l'affaire Sidimé</t>
  </si>
  <si>
    <t>17/12/GALFR40TU</t>
  </si>
  <si>
    <t>Transport Odettte bureau-centre A/R</t>
  </si>
  <si>
    <t>17/12/GALFR42TU</t>
  </si>
  <si>
    <t>Transport E17 bureau coyah pour enquête</t>
  </si>
  <si>
    <t>17/12/GALFR43TE</t>
  </si>
  <si>
    <t>17/12/GALFR44TU</t>
  </si>
  <si>
    <t>Versement à Baldé pour paiement arrêt cas Alpha Alimou Doumbouya</t>
  </si>
  <si>
    <t>Versement à Baldé pour paiement Bonus requisition numéros téléphone</t>
  </si>
  <si>
    <t>17/12/GALFR46BR</t>
  </si>
  <si>
    <t>Frais transport Castro  bureau-Haut Commandement Gendarmerie pour suivi formation des Gendarme en formation contre la criminalité faunique</t>
  </si>
  <si>
    <t>17/12/GALFR47TU</t>
  </si>
  <si>
    <t>Achat d'un bidon d'eau de javel et une brosse pour bureau</t>
  </si>
  <si>
    <t>17/12/GALFR48AM</t>
  </si>
  <si>
    <t>Versement 50% Budget à E19 pour enquête à Boké, Gaoual et Koudara</t>
  </si>
  <si>
    <t xml:space="preserve">Frais taxi Castro bureau-HCGN pour suivi dossier de formation des gendarmes contre la criminalité faunique </t>
  </si>
  <si>
    <t>17/12/GALFR50TU</t>
  </si>
  <si>
    <t>Paiement frais deplacement véhicule pour (2) jours pour la relâche du bébé cimpanzé à Somoria (Faranah)</t>
  </si>
  <si>
    <t>17/12/GALFF001288</t>
  </si>
  <si>
    <t>17/12/GALFF181676</t>
  </si>
  <si>
    <t>17/12/GALFFAC354</t>
  </si>
  <si>
    <t>Chèque 01366711 Approvisionnement de caisse</t>
  </si>
  <si>
    <t>Achat de (3)  cachets,  (1) paquet de bic, et (2) tubes  recharge encre cachet</t>
  </si>
  <si>
    <t>17/12/GALFF046089</t>
  </si>
  <si>
    <t>Remboursement 50% frais médicaux informateur</t>
  </si>
  <si>
    <t>17/12/GALFR25FM</t>
  </si>
  <si>
    <t>Paiement frais poubelle pour ramassage d'ordure bureau</t>
  </si>
  <si>
    <t>17/12/GALFR02UJAD</t>
  </si>
  <si>
    <t>17/12/GALFR232962</t>
  </si>
  <si>
    <t xml:space="preserve">Achat de (2) paquets de rame </t>
  </si>
  <si>
    <t>Versement à E17 50% frais enquête à Boffa et Télimélé</t>
  </si>
  <si>
    <t>Chèque 01366712 Approvisionnement de caisse</t>
  </si>
  <si>
    <t>Achat de (05) Manifol, (4) facturier, (10) carnet de reçu, (1) paquet enveloppe A4, (2) paquets de rame, (1) bompe depoussière</t>
  </si>
  <si>
    <t>Transfert/orange money (1 500 000 GNF) à E19 en enquête à Koudara</t>
  </si>
  <si>
    <t>Frais de transfert/orange money (1 500 000 GNF) à E19 en enquête à Koudara</t>
  </si>
  <si>
    <t>17/12/GALFR217667</t>
  </si>
  <si>
    <t xml:space="preserve">Versement à Tamba pour paiement Bonus media </t>
  </si>
  <si>
    <t>Frais taxi bureau-centre ville (HCGN) pour suivi dossier formation des Gendarme en lutte contre la criminalité faunique</t>
  </si>
  <si>
    <t>17/12/GALF1TU</t>
  </si>
  <si>
    <t>Achat de crédits Areeba pour E14 pour la communication et connéxion pour (5) jours</t>
  </si>
  <si>
    <t>17/12/GALFCR</t>
  </si>
  <si>
    <t xml:space="preserve">Frais taxi bureau- centre ville (Cabinet Me Sovogui) A/R pour dépôt de l'analyse juridique </t>
  </si>
  <si>
    <t>17/12/GALFR3TU</t>
  </si>
  <si>
    <t>Frais de fonctionnement E37 pour la semaine</t>
  </si>
  <si>
    <t>17/12/GALFR4FS</t>
  </si>
  <si>
    <t>17/12/GALFR5FS</t>
  </si>
  <si>
    <t>17/12/GALFR6FS</t>
  </si>
  <si>
    <t>17/12/GALFR7FS</t>
  </si>
  <si>
    <t>17/12/GALFR8FS</t>
  </si>
  <si>
    <t>Frais de fonctionnement E14 pour la semaine</t>
  </si>
  <si>
    <t>17/12/GALFR10FS</t>
  </si>
  <si>
    <t>Versement à E14 50% frais enquête à Maferenya</t>
  </si>
  <si>
    <t>Paiement reliquat à Thierno Ousmane Baldé  soigneur chimpanzé pour relâche du bébé chimpanzé à Somoria</t>
  </si>
  <si>
    <t>17/12/GALFR12</t>
  </si>
  <si>
    <t>Transport bureau-IPM pour la recherche d'un informaticien pour l'installation de l'anti virus sur les ordinateurs</t>
  </si>
  <si>
    <t>17/12/GALFR14TU</t>
  </si>
  <si>
    <t>Frais de taxi moto Odette bureau-centre (Cour d'Appel) pour cas peaux de panthère Alpha Alimou Doumbouya</t>
  </si>
  <si>
    <t>17/12/GALFR03A</t>
  </si>
  <si>
    <t>17/12/GALFR16P</t>
  </si>
  <si>
    <t>17/12/GALFR17TC</t>
  </si>
  <si>
    <t>Frais taxi bureau-maison centrale pour sivite de prison cas peaux de crocodiles (Lancinet Doumbouya)</t>
  </si>
  <si>
    <t>Achat de sandwich + jus pour jail visit contrevenant</t>
  </si>
  <si>
    <t>17/12/GALFR19JV</t>
  </si>
  <si>
    <t>17/12/GALFR20TU</t>
  </si>
  <si>
    <t>Frais taxi bureua-centre ville (HCGN) Baldé pour suivi dossier formation des Gendarmes pour la lutte contre la criminalité faunique</t>
  </si>
  <si>
    <t>Paiement Alwadoudou Konaté frais installation d'anti virus sur (5) ordinateurs portables du bureau</t>
  </si>
  <si>
    <t>Frais taxi bureua-centre ville (HCGN) Castro  pour suivi dossier formation des Gendarmes pour la lutte contre la criminalité faunique</t>
  </si>
  <si>
    <t>Frais transport Tamba bureau-centre voir l'imprimeur pour les depliants de Wara-GALF</t>
  </si>
  <si>
    <t>Frais transport bureau-centre ville (BPMG) pour le retrait</t>
  </si>
  <si>
    <t>17/12/GALFR24TU</t>
  </si>
  <si>
    <t>Transfert par orange money (500 000 GNF) à E14 en enquête à Maferenya</t>
  </si>
  <si>
    <t>Frais de transfert /orange money (500 000 GNF) à E14 en enquête à Maferenya</t>
  </si>
  <si>
    <t>Transport E37  bureau-Cabine orange money pour un dépôt à E19 en enquête à Koundara</t>
  </si>
  <si>
    <t>17/12/GALFF014165</t>
  </si>
  <si>
    <t>17/12/GALFR26TU</t>
  </si>
  <si>
    <t>17/12/GALFR27TC</t>
  </si>
  <si>
    <t>17/12/GALFR27A</t>
  </si>
  <si>
    <t>Chèque 01366713  Approvisionnement de caisse</t>
  </si>
  <si>
    <t>17/12/GALFR32FS</t>
  </si>
  <si>
    <t>17/12/GALFR34FS</t>
  </si>
  <si>
    <t>Transport E14  bureau-Aéroport, Tanerie, Matoto, Entag, Sonfonia pour enquête</t>
  </si>
  <si>
    <t>17/12/GALFR36TE</t>
  </si>
  <si>
    <t>Transport E14  bureau-Kipé, Taouya, Madina, Bonfi A/R pour enquête</t>
  </si>
  <si>
    <t>17/12/GALFR38TE</t>
  </si>
  <si>
    <t>Achat de carte de recharge crédits Areeba pour E14 pour la communication et connéxion</t>
  </si>
  <si>
    <t>Achat de carte de recharge crédits Areeba pour E14 pour la communication et connéxion (3) jours</t>
  </si>
  <si>
    <t>Paiement  facture 007 Déc/17 pour la sécurité bureau (1) agent de jour  et (1) agent de nuit</t>
  </si>
  <si>
    <t>17/12/GALFF007BSPS</t>
  </si>
  <si>
    <t>Transfert par orange money (1 500 000 GNF) à E17 en enquête à Télimélé</t>
  </si>
  <si>
    <t>Frais de transfert par orange money (1 500 000 GNF) à E17 en enquête à Télimélé</t>
  </si>
  <si>
    <t>17/12/GALFR0029717</t>
  </si>
  <si>
    <t>Paiement facture Internet FAC410 du  bureau pour le mois Décembre/17</t>
  </si>
  <si>
    <t>Paiement Facture Internet FAC354  du bureau pour le mois Décembre/17</t>
  </si>
  <si>
    <t>17/12/GALFRFAC410</t>
  </si>
  <si>
    <t>17/12/GALFR35TC</t>
  </si>
  <si>
    <t>Somme de SORTIES</t>
  </si>
  <si>
    <t>Étiquettes de lignes</t>
  </si>
  <si>
    <t>(vide)</t>
  </si>
  <si>
    <t>Total général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</si>
  <si>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</si>
  <si>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</si>
  <si>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</si>
  <si>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(Investigations,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</si>
  <si>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</si>
  <si>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</si>
  <si>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</si>
  <si>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</si>
  <si>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Transport</t>
  </si>
  <si>
    <t>Legal</t>
  </si>
  <si>
    <t>WILDCAT</t>
  </si>
  <si>
    <t>Castro</t>
  </si>
  <si>
    <t>Investigations</t>
  </si>
  <si>
    <t>Moné</t>
  </si>
  <si>
    <t>Services</t>
  </si>
  <si>
    <t>Personnel</t>
  </si>
  <si>
    <t>Telephone</t>
  </si>
  <si>
    <t>Office Materials</t>
  </si>
  <si>
    <t>Office</t>
  </si>
  <si>
    <t>Transport Maison-Bureau AR</t>
  </si>
  <si>
    <t>Trust building</t>
  </si>
  <si>
    <t>Travel subsistence</t>
  </si>
  <si>
    <t>Transfer Fees</t>
  </si>
  <si>
    <t>17/11/GALFR17FS</t>
  </si>
  <si>
    <t>Transport  bureau-Cabinet Me Sovogui pour dépôt jugement cas Alpha Alimou Doumbouya</t>
  </si>
  <si>
    <t xml:space="preserve">Transport  bureau-Cours d'Appel pour paiement frais d'arrêt cas Alpha Alimou Doumbouya </t>
  </si>
  <si>
    <t>Paiement Bonus requisition numéros téléphone</t>
  </si>
  <si>
    <t>Transport  bureau-centre ville (HCGN) pour suivi dossier formation des Gendarme en lutte contre la criminalité faunique</t>
  </si>
  <si>
    <t>Transport  bureua-centre ville (HCGN) Baldé pour suivi dossier formation des Gendarmes pour la lutte contre la criminalité faunique</t>
  </si>
  <si>
    <t>Paiement  Transfert  crédits  E-Recharge pour l'équipe du bureau</t>
  </si>
  <si>
    <t>Paiement   Transfert  crédits  E-Recharge pour l'équipe du bureau</t>
  </si>
  <si>
    <t>Remboursement  pour Transfert  crédits  E-Recharge pour l'équipe du bureau du 17/12/2017</t>
  </si>
  <si>
    <t>Transport bureau- Aéroport,Tanérie, Matoto, Kissosso, Enta,Kagbelen pour enquête</t>
  </si>
  <si>
    <t>Achat de crédits Areeba  pour la communication et connéxion pour (5) jours</t>
  </si>
  <si>
    <t>Transport   bureau-Aéroport, Tanerie, Matoto, Entag, Sonfonia pour enquête</t>
  </si>
  <si>
    <t>Transport  bureau-Kipé, Taouya, Madina, Bonfi A/R pour enquête</t>
  </si>
  <si>
    <t>17/12/GALFR06TE</t>
  </si>
  <si>
    <t>Transport maison-gare routière pour enquête à Marefenya</t>
  </si>
  <si>
    <t>Transport Gare routière-Marefenya</t>
  </si>
  <si>
    <t>17/12/GALFR7TE</t>
  </si>
  <si>
    <t>Transport Gare routière-hôtel</t>
  </si>
  <si>
    <t>17/12/GALFR8TE</t>
  </si>
  <si>
    <t>Transport hôtel-marché pour enquête</t>
  </si>
  <si>
    <t>17/12/GALFR9TE</t>
  </si>
  <si>
    <t>Transport marché-hôtel</t>
  </si>
  <si>
    <t>17/12/GALFR10TE</t>
  </si>
  <si>
    <t>Ration journalière pour enquête</t>
  </si>
  <si>
    <t>17/12/GALFR11FA</t>
  </si>
  <si>
    <t>17/12/GALFR12TE</t>
  </si>
  <si>
    <t>Transport marché-localité d'enquête</t>
  </si>
  <si>
    <t>17/12/GALFR13TE</t>
  </si>
  <si>
    <t>17/12/GALFR14TE</t>
  </si>
  <si>
    <t>17/12/GALFR15TE</t>
  </si>
  <si>
    <t>Achat de cartes de recharges pour un informateur</t>
  </si>
  <si>
    <t>17/12/GALFR16TB</t>
  </si>
  <si>
    <t>17/12/GALFR17TB</t>
  </si>
  <si>
    <t>Achat de (2) cartes de recharges pour deux informateurs</t>
  </si>
  <si>
    <t>17/12/GALFR18FA</t>
  </si>
  <si>
    <t>Transport  hôtel-gare routière</t>
  </si>
  <si>
    <t>17/12/GALFR19TE</t>
  </si>
  <si>
    <t>Transport gare-Kagbelen</t>
  </si>
  <si>
    <t>17/12/GALFR20TE</t>
  </si>
  <si>
    <t>Frais hôtel (2) jours</t>
  </si>
  <si>
    <t>Transport Kagbelen-maison</t>
  </si>
  <si>
    <t>17/12/GALFR21TE</t>
  </si>
  <si>
    <t>17/12/GALFF01H</t>
  </si>
  <si>
    <t>Transport Forécaria-Conakry pour enquête</t>
  </si>
  <si>
    <t>17/12/GALFR40FA</t>
  </si>
  <si>
    <t xml:space="preserve">Transport pour les enquêtes </t>
  </si>
  <si>
    <t>17/12/GALFR41TE</t>
  </si>
  <si>
    <t>17/12/GALFR42FA</t>
  </si>
  <si>
    <t>Transfert de crédit téléphone pour communication avec une cible</t>
  </si>
  <si>
    <t>17/12/GALFR45FA</t>
  </si>
  <si>
    <t>17/12/GALFR46TE</t>
  </si>
  <si>
    <t>17/12/GALFR47TE</t>
  </si>
  <si>
    <t>17/12/GALFR48FA</t>
  </si>
  <si>
    <t>17/12/GALFR49TE</t>
  </si>
  <si>
    <t>17/12/GALFR50FA</t>
  </si>
  <si>
    <t>Frais hôtel (5) nuitées</t>
  </si>
  <si>
    <t>17/12/GALFF23H</t>
  </si>
  <si>
    <t>Transport pour certifier un chèque</t>
  </si>
  <si>
    <t>Transport pour Achat d'eau en sachet</t>
  </si>
  <si>
    <t>Prix d'achat d'eau</t>
  </si>
  <si>
    <t>Team building</t>
  </si>
  <si>
    <t>Internet</t>
  </si>
  <si>
    <t>Frais Caretaker pour le soigneur  du bébé chimpanzé</t>
  </si>
  <si>
    <t>17/12/GALFR22S</t>
  </si>
  <si>
    <t>Transport soigneur chimpanzé Faranah-Mamou retour relâche bébé chimpanzé au  PARC du Haut Niger</t>
  </si>
  <si>
    <t>Transport soigneur chimpanzé Mamou-Conakry retour relâche bébé chimpanzé au  PARC du Haut Niger</t>
  </si>
  <si>
    <t>Transport soigneur chimpanzé  Sidakoro-Faranah retour relâche bébé chimpanzé au  PARC du Haut Niger</t>
  </si>
  <si>
    <t>Achat de bananes pour le bébé chimpanzé</t>
  </si>
  <si>
    <t>Achat de carotte, comcombre et autre aliments  pour le bébé chimpanzé</t>
  </si>
  <si>
    <t>17/12/GALFR15TB</t>
  </si>
  <si>
    <t>Food Allowance pour (3) jours Agent de faune pour la relâche du bébé chimpanzé</t>
  </si>
  <si>
    <t>Achat de cartes de recharges orange et areeba pour communication du soigneur du bébé chimpanzé avec les conserteurs du par et GALF</t>
  </si>
  <si>
    <t>Achat de (57,50l) de gasoil pour le véhicule de la relâche du bébé chimpanzé</t>
  </si>
  <si>
    <t>17/12/GALFR48C</t>
  </si>
  <si>
    <t>Achat de (24l) de gasoil pour le véhicule de la relâche du bébé chimpanzé</t>
  </si>
  <si>
    <t>17/12/GALFR007C</t>
  </si>
  <si>
    <t>Achat de (40l) de gasoil pour le véhicule de la relâche du bébé chimpanzé</t>
  </si>
  <si>
    <t>17/12/GALFR15C</t>
  </si>
  <si>
    <t>Achat de melon pour nourriture bébé chimpanzé</t>
  </si>
  <si>
    <t>17/12/GALFR14TB</t>
  </si>
  <si>
    <t>Achat de banane pour nourriture bébé chimpanzé</t>
  </si>
  <si>
    <t>17/12/GALFR12TB</t>
  </si>
  <si>
    <t>17/12/GALFR13TB</t>
  </si>
  <si>
    <t>Achat des orange pour nourriture du bébé chimpanzé</t>
  </si>
  <si>
    <t>Versement à Baldé pour paiement frais Huissier  affaire Alpha Alimou Doumbouya</t>
  </si>
  <si>
    <t>17/12/GALF</t>
  </si>
  <si>
    <t>Transpor maison-centre ville (BPMG)-bureau pour depôt de la lettre de virement salaire Déc/17</t>
  </si>
  <si>
    <t>17/12/GALFR40TC</t>
  </si>
  <si>
    <t>Transport bureau-Radio bonheur fm pour une interview sur condamanation au temps de Alpha Alimou Doumbouya /Cour d'appel cas peau de panthère à Conakry</t>
  </si>
  <si>
    <t>17/12/GALFR41TU</t>
  </si>
  <si>
    <t>Chèque 01366715  Approvisionnement de caisse</t>
  </si>
  <si>
    <t>Paiement facure 001289 pour la location du véhicule RC3169 pour (6) jour l'opération peau de panthère à Koundara</t>
  </si>
  <si>
    <t>17/12/GALFF001289</t>
  </si>
  <si>
    <t>Paiement salaire Déc/17 Maïmouna Baldé  pour l'entretien des bureaux</t>
  </si>
  <si>
    <t>17/12/GALFR43PS</t>
  </si>
  <si>
    <t>Versement à Tamba Bonus Média pour la condamnation au temps du trafiquant Alpha Alimou Doumbouya par la Cour d'Appel cas peaux de panthère Conakry</t>
  </si>
  <si>
    <t>Transpor maison-centre ville (BPMG)-bureau pour retrait</t>
  </si>
  <si>
    <t>Transport E14 bureau-bambeto, Kagbelen, km36, Kissosso,Aéroport-bureau</t>
  </si>
  <si>
    <t>17/12/GALFR45TE</t>
  </si>
  <si>
    <t>17/12/GALFR46TU</t>
  </si>
  <si>
    <t xml:space="preserve">Frais de fonctionnement pour la semaine </t>
  </si>
  <si>
    <t>Transport maison-bureau A/R</t>
  </si>
  <si>
    <t>17/11/GALFR20FS</t>
  </si>
  <si>
    <t>Achat carte de recharge pour cummunication et connexion</t>
  </si>
  <si>
    <t>17/11/GALFCR</t>
  </si>
  <si>
    <t>Achat de la carte de recharge areeba</t>
  </si>
  <si>
    <t>Taxi maison-bureau(aller-retour)</t>
  </si>
  <si>
    <t xml:space="preserve">Déplacement taxi motar maison-ville bureau au sujet des dépliants </t>
  </si>
  <si>
    <t>Taxi bureau-maison( retour simple)</t>
  </si>
  <si>
    <t xml:space="preserve">Paiement bonus media au site www,ledeclic,info sur comdamnation au temps mis du trafiquant alpha alimou doumbouya par la cour d'appel de conakry </t>
  </si>
  <si>
    <t xml:space="preserve">Bonus </t>
  </si>
  <si>
    <t xml:space="preserve">Paiement bonus media au site www,visionguinee,info  sur comdamnation au temps mis du trafiquant alpha alimou doumbouya par la cour d'appel de conakry </t>
  </si>
  <si>
    <t xml:space="preserve">Paiement bonus media au site www,guineematin,com   sur comdamnation au temps mis du trafiquant alpha alimou doumbouya par la cour d'appel de conakry </t>
  </si>
  <si>
    <t xml:space="preserve">déplacement taxi motar bureau siège de la radio bonheur fm pour une interview sur le cas d'alpha alimou doumbouya </t>
  </si>
  <si>
    <t xml:space="preserve">Paiement de bonus média  au site www,leverificateur,net sur condamnation au temps mis par la cour d'appel de conakry du traf alpha alimou diumbouya </t>
  </si>
  <si>
    <t xml:space="preserve">Paiement de bonus média  au site www,conakryweb,com  sur condamnation au temps mis par la cour d'appel de conakry du traf alpha alimou diumbouya </t>
  </si>
  <si>
    <t xml:space="preserve">Paiement de bonus média  au site www,bcmedia,org   sur condamnation au temps mis par la cour d'appel de conakry du traf alpha alimou diumbouya </t>
  </si>
  <si>
    <t xml:space="preserve">Paiement de bonus média  au site www,lemakona,com    sur condamnation au temps mis par la cour d'appel de conakry du traf alpha alimou diumbouya </t>
  </si>
  <si>
    <t xml:space="preserve">Paiement de bonus média  au site www,soleilfmguinee,net     sur condamnation au temps mis par la cour d'appel de conakry du traf alpha alimou diumbouya </t>
  </si>
  <si>
    <t xml:space="preserve">Paiement de bonus média  au site www,flammeguinee,com   sur condamnation au temps mis par la cour d'appel de conakry du traf alpha alimou diumbouya </t>
  </si>
  <si>
    <t xml:space="preserve">Paiement de bonus média  au site www,africamedia224,com    sur condamnation au temps mis par la cour d'appel de conakry du traf alpha alimou diumbouya </t>
  </si>
  <si>
    <t xml:space="preserve">Déplacement moto taxi maison pour le paiement des bonus média dans différentes rédactions des organes de presse et puis bureau </t>
  </si>
  <si>
    <t>Tamba</t>
  </si>
  <si>
    <t>17/12/GALFR40BM</t>
  </si>
  <si>
    <t>17/12/GALFR41BM</t>
  </si>
  <si>
    <t>17/12/GALFR42BM</t>
  </si>
  <si>
    <t>17/12/GALFR43BM</t>
  </si>
  <si>
    <t>17/12/GALFR44BM</t>
  </si>
  <si>
    <t>17/12/GALFR45BM</t>
  </si>
  <si>
    <t>17/12/GALFR46BM</t>
  </si>
  <si>
    <t>17/12/GALFR47BM</t>
  </si>
  <si>
    <t>17/12/GALFR48BM</t>
  </si>
  <si>
    <t>17/12/GALFR49BM</t>
  </si>
  <si>
    <t>Paiement Bonus media cas confirmation de la decision par la Cour d'Appel cas Sidimé et autres ivoires</t>
  </si>
  <si>
    <t>frais de transport bureau haut commandement de la gendarmerie pour le suivi de la demande de formation</t>
  </si>
  <si>
    <t>Transport bureau maison Ba/r</t>
  </si>
  <si>
    <t>Taxi bureau-Eaux et forets pour rencontre avec le point focal CITES</t>
  </si>
  <si>
    <t>Taxi bureau-HCGN pour suivi de la demande de formation</t>
  </si>
  <si>
    <t>Taxi maison-bureau A/R</t>
  </si>
  <si>
    <t>Taxi bureau-maison A/R</t>
  </si>
  <si>
    <t>Taxi bureau-IPM pour installation anti-virus dans les ordinateurs</t>
  </si>
  <si>
    <t>Taxi buraeu HCGN pour suivi de la demande de formation</t>
  </si>
  <si>
    <t>Taxi bureau maison-A/R</t>
  </si>
  <si>
    <t>Achat de carte de recharge</t>
  </si>
  <si>
    <t>frais de transport bureau-Eaux et Forêts pour  une rencontre avec informateur</t>
  </si>
  <si>
    <t>Complement transport pour recuperation du journal sur l'affaire confirmation de la décision cas Sidimé</t>
  </si>
  <si>
    <t>Transport bureau-centre ville pour recupération du reste des journaux sur l'affaire Sidimé</t>
  </si>
  <si>
    <t>Paiement salaire Déc E17</t>
  </si>
  <si>
    <t>Paiement primes de stage  de E14 pour Déc</t>
  </si>
  <si>
    <t>Versement à Baldé pour suivi juridique cas chimpanzé à Ourékaba</t>
  </si>
  <si>
    <t>Paiement Bonus media au journal "Nouvelle Elite" sur la confirmation par la Cour d'appel la decision sur N'Kaye  Sidimé  et Autres</t>
  </si>
  <si>
    <t>17/12/GALFR01BM</t>
  </si>
  <si>
    <t>Paiement Bonus media au journal "Le Rassembleur" sur la confirmation par la Cour d'appel la decision sur N'Kaye  Sidimé  et Autres</t>
  </si>
  <si>
    <t>17/12/GALFR02BM</t>
  </si>
  <si>
    <t>Paiement Bonus media au journal "Le Standard" sur la confirmation par la Cour d'appel la decision sur N'Kaye  Sidimé  et Autres</t>
  </si>
  <si>
    <t>17/12/GALFR03BM</t>
  </si>
  <si>
    <t>Paiement Bonus media au journal "Le Democrate" sur la confirmation par la Cour d'appel la decision sur N'Kaye  Sidimé  et Autres</t>
  </si>
  <si>
    <t>17/12/GALFR04BM</t>
  </si>
  <si>
    <t>Transport Aller/retour maison-bureau du 21/12/2017</t>
  </si>
  <si>
    <t>Jail Visit</t>
  </si>
  <si>
    <t>Transport  bureau-centre A/R</t>
  </si>
  <si>
    <t xml:space="preserve">Frais de fonctionnement Odette pour la semaine </t>
  </si>
  <si>
    <t>Food Allowance E37</t>
  </si>
  <si>
    <t>Frais d'hôtel odette</t>
  </si>
  <si>
    <t>Operation</t>
  </si>
  <si>
    <t>Chèque 01366716  Approvisionnement de caisse</t>
  </si>
  <si>
    <t>SaÏdou</t>
  </si>
  <si>
    <t>Paiement salaire Déc E19</t>
  </si>
  <si>
    <t>Arbitrage (10 000 USD) pour alimentation compte GNF</t>
  </si>
  <si>
    <t>Frais de virement par la banque</t>
  </si>
  <si>
    <t>SOLDE AU 31 /12/17</t>
  </si>
  <si>
    <t>REPORT SOLDE 30/11/2017</t>
  </si>
  <si>
    <t>Approvisionement Compte /EAGLE</t>
  </si>
  <si>
    <t>JOURNAL BANQUE USD  DECEMBRE   2017</t>
  </si>
  <si>
    <t>Chèque 01366717  Approvisionnement de caisse</t>
  </si>
  <si>
    <t>frais dépôt à baldé  money orange  de (2 000 000 fg)</t>
  </si>
  <si>
    <t>Versement à Castro frais missionpour opération à Koundara</t>
  </si>
  <si>
    <t xml:space="preserve">Transport maison-taouyah (BPMG) bureau </t>
  </si>
  <si>
    <t xml:space="preserve">Frais  taxi Baldé bureau-Cours d'Appel pour paiement frais d'arrêt cas Alpha Alimou Doumbouya </t>
  </si>
  <si>
    <t>Transfert/orange money (1 000 000 GNF) à E17 en enquête à Forécariah</t>
  </si>
  <si>
    <t>Frais de Transfert/orange money (1 000 000 GNF) à E17 en enquête à Forécariah</t>
  </si>
  <si>
    <t>Paiement Bonus annuelle du Coordonnateur et complement bonus de la comptable</t>
  </si>
  <si>
    <t>Reçu de odette reversement à la caisse reliquat argent opération peau panthère à Koundara</t>
  </si>
  <si>
    <t>frais Transfertt/orange money à E19 (1 000 000 GNF) en enquête à Koundara</t>
  </si>
  <si>
    <t>Transfertt/orange money à E19 (1 000 000 GNF) en enquête à Koundara</t>
  </si>
  <si>
    <t>Transfert /orange money à keita eaux et forets pour bonus poue cas chimpanzé Ourekaba</t>
  </si>
  <si>
    <t>Frais de connexion  de castro pour envoie de document juridique à Baldé cas chimpanzé Ourekaba</t>
  </si>
  <si>
    <t>Transfert/orange money de (2 000 000 GNF) à Baldé  suivi juridique cas chimpanzé à Ourekaba</t>
  </si>
  <si>
    <t>Transfert/orange money de (1 000 000 GNF) à Baldé  suivi juridique cas chimpanzé à Ourekaba</t>
  </si>
  <si>
    <t>Transfert/orange money de (80 000 GNF) à Baldé  suivi juridique cas chimpanzé à Ourekaba</t>
  </si>
  <si>
    <t>frais Transfert /orange money à keita eaux et forets pour bonus poue cas chimpanzé Ourekaba</t>
  </si>
  <si>
    <t>Achat de Carburant  (60) litres pour véhicule de location retour Faranah-Conakry  cas chimpanzé Ourekaba</t>
  </si>
  <si>
    <t>Frais transport maison-bureau-DNEF pour dépôt et signature de la lettre constitution cas chimpanzé Ourekaba</t>
  </si>
  <si>
    <t>17/12/GALFR05TU</t>
  </si>
  <si>
    <t>Transport Castro maison- bureau</t>
  </si>
  <si>
    <t>17/12/GALFR06TU</t>
  </si>
  <si>
    <t>Taxe frais fixe au 31/12/2017</t>
  </si>
  <si>
    <t>Commission Manipulation de compte décembre</t>
  </si>
  <si>
    <t>Taxe Frais Fixe au 30/11/17</t>
  </si>
  <si>
    <t>Commution Manipulation de Compte au 30/11/2017</t>
  </si>
  <si>
    <t>REPORT SOLDE DU 30/11/2017</t>
  </si>
  <si>
    <t>Frais certification chèque 01366714 paiement RTS Novembre/17</t>
  </si>
  <si>
    <t>Chèque 01366714 paiement RTS Novembre/17</t>
  </si>
  <si>
    <t>Chèque 01366713 Approvisionnement de caisse</t>
  </si>
  <si>
    <t>Chèque 01366715 Approvisionnement de caisse</t>
  </si>
  <si>
    <t>Chèque 01366717   Salaire comptable déccembre</t>
  </si>
  <si>
    <t>Lettre de virement salaire personnel décembre/17</t>
  </si>
  <si>
    <t>Chèque 01366718  Approvisionnement de caisse</t>
  </si>
  <si>
    <t>Arbitrage (10 000 USD X 9 006 )pour alimentation compte GNF</t>
  </si>
  <si>
    <t>Paiement reliquat à Thierno Ousmane Baldé soigneur chimpanzé pour l'entretien et la relâche du chimpanzé de Ourekaba à Faranah</t>
  </si>
  <si>
    <t>17/12/GALFR13FE</t>
  </si>
  <si>
    <t>Reçu de E14 reversement à la caisse reliquat argent enquête Forécariah</t>
  </si>
  <si>
    <t>SOLDE  AU  31/12/17</t>
  </si>
  <si>
    <t>frais Transfert/orange money de (1 000 000 GNF) à Baldé  suivi juridique cas chimpanzé à Ourekaba</t>
  </si>
  <si>
    <t>Frais Transfert/orange money de (80 000 GNF) à Baldé  suivi juridique cas chimpanzé à Ourekaba</t>
  </si>
  <si>
    <t>Paiement frais de location véhicule (3) jours  cas chimpanzé Ourékaba</t>
  </si>
  <si>
    <t>17/12/GALFF001290</t>
  </si>
  <si>
    <t>17/12/GALFBA</t>
  </si>
  <si>
    <t>17/12/GALFBA1</t>
  </si>
  <si>
    <t>Versement à Sessou pour paiement Bonus  Agent pour la relâche du bébé chimpanzé</t>
  </si>
  <si>
    <t>Remboursement SALF achat de caméra cachée (149 326 FCFA) + frais envoie remb achat caméra/SALF</t>
  </si>
  <si>
    <t>17/12/GALFR44TB</t>
  </si>
  <si>
    <t>Transport Forecariah-Conakry</t>
  </si>
  <si>
    <t>Taxi moto pour les courses</t>
  </si>
  <si>
    <t>Transport  maison-gare</t>
  </si>
  <si>
    <t>Transport Conakry-boffa</t>
  </si>
  <si>
    <t>Transport gare-hôtel</t>
  </si>
  <si>
    <t>Frais d'hôtel</t>
  </si>
  <si>
    <t>Ration journalière</t>
  </si>
  <si>
    <t>frais d'hôtel</t>
  </si>
  <si>
    <t>Transport aller et retour à kolia</t>
  </si>
  <si>
    <t>Trensfert de credit orange sur mon numero d'enquête</t>
  </si>
  <si>
    <t>Boffa-tanènè</t>
  </si>
  <si>
    <t>Tanènè-Fria</t>
  </si>
  <si>
    <t>Fria- Barlandé</t>
  </si>
  <si>
    <t>Barlandé- Telimelé</t>
  </si>
  <si>
    <t>Achât d'une pair de chaussure avec la cible</t>
  </si>
  <si>
    <t>trust building</t>
  </si>
  <si>
    <t>Transport hôtel-gare</t>
  </si>
  <si>
    <t>Transport Telimelé -Kindia</t>
  </si>
  <si>
    <t>Transport gare-maison</t>
  </si>
  <si>
    <t>Frais d'hôtel à kindia</t>
  </si>
  <si>
    <t>Transport kindia-conakry</t>
  </si>
  <si>
    <t>17/12/GALFF89H</t>
  </si>
  <si>
    <t>17/12/GALFF2127H</t>
  </si>
  <si>
    <t>17/12/GALFF30H</t>
  </si>
  <si>
    <t>17/12/GALFR2TE3TE</t>
  </si>
  <si>
    <t>17/12/GALFR5FA</t>
  </si>
  <si>
    <t>17/12/GALFR7FA</t>
  </si>
  <si>
    <t>17/12/GALFR10FA</t>
  </si>
  <si>
    <t>17/12/GALFR11TE</t>
  </si>
  <si>
    <t>17/12/GALFR12TC</t>
  </si>
  <si>
    <t>17/12/GALFR14FA</t>
  </si>
  <si>
    <t>17/12/GALFR16TE</t>
  </si>
  <si>
    <t>17/12/GALFR17TE</t>
  </si>
  <si>
    <t>17/12/GALFR18TE</t>
  </si>
  <si>
    <t>17/12/GALFR19FA</t>
  </si>
  <si>
    <t>17/12/GALFR22</t>
  </si>
  <si>
    <t>17/12/GALFR23TE</t>
  </si>
  <si>
    <t>17/12/GALFR25FA</t>
  </si>
  <si>
    <t>17/12/GALFR26TE</t>
  </si>
  <si>
    <t>17/12/GALFR27TB</t>
  </si>
  <si>
    <t>17/12/GALFR29FA</t>
  </si>
  <si>
    <t>17/12/GALFR30TE</t>
  </si>
  <si>
    <t>17/12/GALFR32FA</t>
  </si>
  <si>
    <t>17/12/GALFR33TE</t>
  </si>
  <si>
    <t>17/12/GALFR34TE</t>
  </si>
  <si>
    <t>17/12/GALFR35TE</t>
  </si>
  <si>
    <t>17/12/GALFR39FA</t>
  </si>
  <si>
    <t>17/12/GALFR40TE</t>
  </si>
  <si>
    <t xml:space="preserve">Taxi bureau maison   </t>
  </si>
  <si>
    <t xml:space="preserve">Taxi bureau maison </t>
  </si>
  <si>
    <t>Taxi bureau maison</t>
  </si>
  <si>
    <t xml:space="preserve">Taxi bureau coyah pour les enquêtes </t>
  </si>
  <si>
    <t>Taxi Gaoual koumbia pour les enquêtes</t>
  </si>
  <si>
    <t xml:space="preserve">Taxi moto pour les  enquêtes </t>
  </si>
  <si>
    <t>Taxi moto pour aller à la gare routière de koundara</t>
  </si>
  <si>
    <t>Taxi gaoual koundara</t>
  </si>
  <si>
    <t xml:space="preserve">Taxi moto our les enquêtes </t>
  </si>
  <si>
    <t>Taxi moto pour les  enquêtes à kiffaya</t>
  </si>
  <si>
    <t xml:space="preserve">Taxi moto pour les enquêtes </t>
  </si>
  <si>
    <t>Carte de recharge orange</t>
  </si>
  <si>
    <t xml:space="preserve">Taxi moto pour les enquetes à kiffaya  </t>
  </si>
  <si>
    <t xml:space="preserve">Transfert de credit orange au trafiquant </t>
  </si>
  <si>
    <t>Taxi maison gare routiére</t>
  </si>
  <si>
    <t>Ration journaliére</t>
  </si>
  <si>
    <t>Taxi conakry boké</t>
  </si>
  <si>
    <t xml:space="preserve">Taxi moto pour la gare routiére de koumbia </t>
  </si>
  <si>
    <t>Frais dhôtel</t>
  </si>
  <si>
    <t>Achat de carte recharge orange</t>
  </si>
  <si>
    <t xml:space="preserve">Achat du carburant pour chercher la peau </t>
  </si>
  <si>
    <t>Taxi moto pour aller voir la peau</t>
  </si>
  <si>
    <t xml:space="preserve">Achat du carburant pour chercher la seconde  peau  </t>
  </si>
  <si>
    <t xml:space="preserve">Taxi moto pour les enquêtes  </t>
  </si>
  <si>
    <t>Achat cartes de recharge pour appeler un trafiquant</t>
  </si>
  <si>
    <t>Achat recharge orange pour appeler le trafiquant</t>
  </si>
  <si>
    <t>17/12/GALFR1TE</t>
  </si>
  <si>
    <t>17/12/GALFR2FA</t>
  </si>
  <si>
    <t>17/12/GALFR3TE</t>
  </si>
  <si>
    <t>17/12/GALFR5TV</t>
  </si>
  <si>
    <t>17/12/GALFR6TV</t>
  </si>
  <si>
    <t>17/12/GALFR4TE</t>
  </si>
  <si>
    <t>17/12/GALFF9000576H</t>
  </si>
  <si>
    <t>17/12/GALFF13H</t>
  </si>
  <si>
    <t>17/12/GALFR38H</t>
  </si>
  <si>
    <t>17/12/GALFF9000571H</t>
  </si>
  <si>
    <t>17/12/GALFR50TV</t>
  </si>
  <si>
    <t>17/12/GALFR5TE</t>
  </si>
  <si>
    <t>17/12/GALFR6FA</t>
  </si>
  <si>
    <t>17/12/GALFR8FA</t>
  </si>
  <si>
    <t>17/12/GALFR12FA</t>
  </si>
  <si>
    <t>17/12/GALFR15FA</t>
  </si>
  <si>
    <t>17/12/GALFR16FA</t>
  </si>
  <si>
    <t>17/12/GALFR18AC</t>
  </si>
  <si>
    <t>17/12/GALFR20FA</t>
  </si>
  <si>
    <t>17/12/GALFR22FA</t>
  </si>
  <si>
    <t>17/12/GALFR24FA</t>
  </si>
  <si>
    <t>17/12/GALFR25TE</t>
  </si>
  <si>
    <t>17/12/GALFR27TE</t>
  </si>
  <si>
    <t>17/12/GALFR28TE</t>
  </si>
  <si>
    <t>17/12/GALFR30FA</t>
  </si>
  <si>
    <t>17/12/GALFR31FA</t>
  </si>
  <si>
    <t>17/12/GALFR32TB</t>
  </si>
  <si>
    <t>17/12/GALFR33TB</t>
  </si>
  <si>
    <t>17/12/GALFR34FA</t>
  </si>
  <si>
    <t>Taxi moto pour aller attendre le trafiquant à l'hotel</t>
  </si>
  <si>
    <t>Taxi moto pour retour à l'hotel</t>
  </si>
  <si>
    <t>17/12/GALFR29TE</t>
  </si>
  <si>
    <t xml:space="preserve">Taxi moto pour chercher l'hôtel </t>
  </si>
  <si>
    <t>Taxi moto pour  chercher  l'hôtel</t>
  </si>
  <si>
    <t xml:space="preserve">Taxi boké-koumbia </t>
  </si>
  <si>
    <t xml:space="preserve">Taxi  moto pour aller joindre lequipe à l'hôtel </t>
  </si>
  <si>
    <t>Paiement Bonus annuel à Moné, Castro, Tamba et E37</t>
  </si>
  <si>
    <t>Frais dépôt à baldé  money orange  de (2 000 000 fg)</t>
  </si>
  <si>
    <t>Frais Transfert/orange money de (1 000 000 GNF) à Baldé  suivi juridique cas chimpanzé à Ourekaba</t>
  </si>
  <si>
    <t>Frais Transfert /orange money à keita eaux et forets pour bonus poue cas chimpanzé Ourekaba</t>
  </si>
  <si>
    <t>Equipement</t>
  </si>
  <si>
    <t>Frais Transfert/Western Union à SALF de (146 326f CFA) pour achat de caméra caché</t>
  </si>
  <si>
    <t>17/12/GALFR35</t>
  </si>
  <si>
    <t>17/12/GALFR49TU</t>
  </si>
  <si>
    <t>Frais Transfertt/orange money à E19 (1 000 0000 GNF) en enquête à Koundara</t>
  </si>
  <si>
    <t>Transport bureau -centre ville pour changement de signature à la banque</t>
  </si>
  <si>
    <t>Management</t>
  </si>
  <si>
    <t>Saidou</t>
  </si>
  <si>
    <t>Taxi kamsar-boké</t>
  </si>
  <si>
    <t>17/12/GALFRTV</t>
  </si>
  <si>
    <t>Food Allowance Castro</t>
  </si>
  <si>
    <t>Food Allowance baldé</t>
  </si>
  <si>
    <t>Frais de transport E37 pour filature du traf</t>
  </si>
  <si>
    <t>Frais de carburant retour koundara conakry</t>
  </si>
  <si>
    <t>Frais hotelier odette 4 nuits</t>
  </si>
  <si>
    <t>Frais hotelier castro 4 nuits</t>
  </si>
  <si>
    <t>Frais hotelier E37 4 nuits koundara</t>
  </si>
  <si>
    <t>Frais hotelier baldé 4 nuits koundara</t>
  </si>
  <si>
    <t>17/12/GALFF9000574H</t>
  </si>
  <si>
    <t>17/12/GALFF9000575H</t>
  </si>
  <si>
    <t>17/12/GALFF9000572H</t>
  </si>
  <si>
    <t>17/12/GALFR9000573H</t>
  </si>
  <si>
    <t>17/12/GALFF119H</t>
  </si>
  <si>
    <t>17/12/GALFF121H</t>
  </si>
  <si>
    <t>17/12/GALFF123H</t>
  </si>
  <si>
    <t>17/12/GALFF11C</t>
  </si>
  <si>
    <t>Food allowance odette</t>
  </si>
  <si>
    <t>Bonus commandant kougui eaux et forêts</t>
  </si>
  <si>
    <t>Bonus agents eaux et fotrêts</t>
  </si>
  <si>
    <t>Bonus agent Eaux et forêts</t>
  </si>
  <si>
    <t>Bonus agent de la gendarmerie</t>
  </si>
  <si>
    <t>Frais de transport commandant eaux et forêts</t>
  </si>
  <si>
    <t>Frais de transport E37 pour prospection de l'hôtel à koundara</t>
  </si>
  <si>
    <t>17/12/GALFR17FA</t>
  </si>
  <si>
    <t>Frais d'hôtel castro</t>
  </si>
  <si>
    <t>Frais d'hôtel baldé</t>
  </si>
  <si>
    <t>Frais d'hôtel E37</t>
  </si>
  <si>
    <t>17/12/GALFR21FA</t>
  </si>
  <si>
    <t>17/12/GALFR23FA</t>
  </si>
  <si>
    <t>17/12/GALFR28FA</t>
  </si>
  <si>
    <t>17/12/GALFR27FA</t>
  </si>
  <si>
    <t>17/12/GALFR26FA</t>
  </si>
  <si>
    <t>17/12/GALFR29TU</t>
  </si>
  <si>
    <t>17/12/GALFR33FA</t>
  </si>
  <si>
    <t>17/12/GALFR35FA</t>
  </si>
  <si>
    <t>17/12/GALFR36FA</t>
  </si>
  <si>
    <t>17/12/GALFR38FA</t>
  </si>
  <si>
    <t>17/12/GALFR37FA</t>
  </si>
  <si>
    <t>17/12/GALFR39BO</t>
  </si>
  <si>
    <t>17/12/GALFR40BO</t>
  </si>
  <si>
    <t>17/12/GALFR41BO</t>
  </si>
  <si>
    <t>17/12/GALFR42BO</t>
  </si>
  <si>
    <t>17/12/GALFR43BO</t>
  </si>
  <si>
    <t>17/12/GALFR44FA</t>
  </si>
  <si>
    <t>17/12/GALFR46FA</t>
  </si>
  <si>
    <t>17/12/GALFR47FA</t>
  </si>
  <si>
    <t>17/12/GALFR48TU</t>
  </si>
  <si>
    <t>Taxi moto maison -bureau A/R</t>
  </si>
  <si>
    <t>Salaire Mamadou Saidou Deba Barry  octobre /2017</t>
  </si>
  <si>
    <t>BPMG GNF</t>
  </si>
  <si>
    <t>Oui</t>
  </si>
  <si>
    <t>Salaire Tamba Fatou Oularé  octobre/2017</t>
  </si>
  <si>
    <t>Media</t>
  </si>
  <si>
    <t>Salaire Sekou Castro Kourouma  octobre/2017</t>
  </si>
  <si>
    <t>Salaire Odette Kamano  octobre/2017</t>
  </si>
  <si>
    <t>Salaire Mamadou Saliou Baldé  octobre/2017</t>
  </si>
  <si>
    <t>Salaire Aissatou Sessou novembre /2017</t>
  </si>
  <si>
    <t>Salaire Mamadou Oury Diallo novembre /2017</t>
  </si>
  <si>
    <t>17/11/GALF</t>
  </si>
  <si>
    <t>Bank Fees</t>
  </si>
  <si>
    <t>BPMG USD</t>
  </si>
  <si>
    <t>SOLDE AU  31/12/17</t>
  </si>
  <si>
    <t>JOURNAL BANQUE  GNF  DECEMBRE  2017</t>
  </si>
  <si>
    <t>Taxe Frais Fixe au 31/12/17</t>
  </si>
  <si>
    <t>Somme de Montant dépensé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</si>
  <si>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</si>
  <si>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</si>
  <si>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</si>
  <si>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</si>
  <si>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</si>
  <si>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</si>
  <si>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</si>
  <si>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</si>
  <si>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</si>
  <si>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</si>
  <si>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</si>
  <si>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</si>
  <si>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</si>
  <si>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</si>
  <si>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</si>
  <si>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</si>
  <si>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</si>
  <si>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</si>
  <si>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</si>
  <si>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</si>
  <si>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</si>
  <si>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</si>
  <si>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</si>
  <si>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</si>
  <si>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</si>
  <si>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</si>
  <si>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</si>
  <si>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Solde au 30/11/17</t>
  </si>
  <si>
    <t>Balance au 31/12/17</t>
  </si>
  <si>
    <t>Solde comptable au 31/12/2017</t>
  </si>
  <si>
    <t>paiement une partie frais Caretaker pour le soigneur  du bébé chimpanzé</t>
  </si>
  <si>
    <t>Frais de Virement sur compte GALF prélévé par la BPMG</t>
  </si>
  <si>
    <t>Étiquettes de colonnes</t>
  </si>
  <si>
    <t xml:space="preserve">Telephone </t>
  </si>
  <si>
    <t>Carte de recharge orange pour appeler un trafiquant</t>
  </si>
  <si>
    <t>Paiement Bonus annuel du Coordonnateur et complement bonus de la comptable</t>
  </si>
  <si>
    <t>Solde comptable au 01/12/2017</t>
  </si>
  <si>
    <t>Document de Suivi financier</t>
  </si>
  <si>
    <t>EAGLE NETWORK</t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</si>
  <si>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</si>
  <si>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</si>
  <si>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</si>
  <si>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</si>
  <si>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</si>
  <si>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</si>
  <si>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</si>
  <si>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</si>
  <si>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</si>
  <si>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</si>
  <si>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</si>
  <si>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</si>
  <si>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</si>
  <si>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</si>
  <si>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</si>
  <si>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</si>
  <si>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</si>
  <si>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</si>
  <si>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</si>
  <si>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>Mamadou Saidou Deba Barry</t>
  </si>
  <si>
    <t xml:space="preserve">      Moné  Doré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</si>
  <si>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</si>
  <si>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</si>
  <si>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</si>
  <si>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</si>
  <si>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31/12/2017</t>
  </si>
  <si>
    <t xml:space="preserve">               31/12/2017</t>
  </si>
  <si>
    <t xml:space="preserve">Achat de  (2) caméras cachées en porte clée 1080P full HD plus  deux (2)  cartes mémoires micro SD 32GO CLASSE 10 à HD Protech pour un montant de  (227,63 Euro) = (149 326  FCFA)  </t>
  </si>
  <si>
    <t>Court Fees</t>
  </si>
  <si>
    <t>Paiement Bonus  Agent  des eaux et forêts pour la relâche du bébé chimpanzé à Faranah (PNHN)</t>
  </si>
  <si>
    <t>Paiement Arrêt (decision rendu par la cour d'Appel) cas Alpha Alimou Doumbouya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</si>
</sst>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\-mmm\-yy"/>
    <numFmt numFmtId="165" formatCode="_(* #,##0.00_);_(* \(#,##0.00\);_(* &quot;-&quot;??_);_(@_)"/>
    <numFmt numFmtId="166" formatCode="_-* #,##0\ _€_-;\-* #,##0\ _€_-;_-* &quot;-&quot;??\ _€_-;_-@_-"/>
    <numFmt numFmtId="167" formatCode="_-* #,##0.0\ _€_-;\-* #,##0.0\ _€_-;_-* &quot;-&quot;??\ _€_-;_-@_-"/>
    <numFmt numFmtId="168" formatCode="#,##0.00\ _A_r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i/>
      <sz val="10"/>
      <color indexed="10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F8FEBA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9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2" fillId="2" borderId="1" xfId="0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2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3" fontId="0" fillId="3" borderId="0" xfId="0" applyNumberFormat="1" applyFill="1" applyAlignment="1">
      <alignment horizontal="center"/>
    </xf>
    <xf numFmtId="3" fontId="6" fillId="3" borderId="7" xfId="0" applyNumberFormat="1" applyFont="1" applyFill="1" applyBorder="1"/>
    <xf numFmtId="14" fontId="4" fillId="0" borderId="8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3" fontId="4" fillId="0" borderId="9" xfId="0" applyNumberFormat="1" applyFont="1" applyFill="1" applyBorder="1"/>
    <xf numFmtId="3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/>
    <xf numFmtId="3" fontId="4" fillId="0" borderId="9" xfId="1" applyNumberFormat="1" applyFont="1" applyFill="1" applyBorder="1" applyAlignment="1">
      <alignment horizontal="center"/>
    </xf>
    <xf numFmtId="0" fontId="4" fillId="0" borderId="0" xfId="0" applyFont="1" applyFill="1"/>
    <xf numFmtId="3" fontId="4" fillId="0" borderId="11" xfId="1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3" fontId="7" fillId="0" borderId="13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9" xfId="0" applyFont="1" applyFill="1" applyBorder="1"/>
    <xf numFmtId="14" fontId="4" fillId="4" borderId="8" xfId="0" applyNumberFormat="1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left"/>
    </xf>
    <xf numFmtId="0" fontId="4" fillId="4" borderId="9" xfId="0" applyFont="1" applyFill="1" applyBorder="1"/>
    <xf numFmtId="3" fontId="4" fillId="4" borderId="9" xfId="1" applyNumberFormat="1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5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7" fillId="0" borderId="9" xfId="0" applyNumberFormat="1" applyFont="1" applyBorder="1"/>
    <xf numFmtId="0" fontId="5" fillId="0" borderId="0" xfId="0" applyFont="1" applyBorder="1"/>
    <xf numFmtId="0" fontId="9" fillId="0" borderId="16" xfId="0" applyFont="1" applyBorder="1" applyAlignment="1">
      <alignment horizontal="right"/>
    </xf>
    <xf numFmtId="3" fontId="7" fillId="0" borderId="16" xfId="0" applyNumberFormat="1" applyFont="1" applyBorder="1"/>
    <xf numFmtId="3" fontId="7" fillId="0" borderId="17" xfId="0" applyNumberFormat="1" applyFont="1" applyBorder="1"/>
    <xf numFmtId="3" fontId="4" fillId="4" borderId="9" xfId="0" applyNumberFormat="1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9" xfId="2" applyFont="1" applyFill="1" applyBorder="1" applyAlignment="1">
      <alignment horizontal="left"/>
    </xf>
    <xf numFmtId="14" fontId="4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/>
    <xf numFmtId="3" fontId="4" fillId="0" borderId="8" xfId="1" applyNumberFormat="1" applyFont="1" applyFill="1" applyBorder="1" applyAlignment="1">
      <alignment horizontal="center"/>
    </xf>
    <xf numFmtId="0" fontId="0" fillId="0" borderId="0" xfId="0" applyFill="1" applyBorder="1"/>
    <xf numFmtId="14" fontId="4" fillId="0" borderId="9" xfId="2" applyNumberFormat="1" applyFont="1" applyFill="1" applyBorder="1" applyAlignment="1">
      <alignment horizontal="left" wrapText="1"/>
    </xf>
    <xf numFmtId="3" fontId="4" fillId="0" borderId="9" xfId="1" applyNumberFormat="1" applyFont="1" applyFill="1" applyBorder="1" applyAlignment="1">
      <alignment horizontal="right" vertical="center" wrapText="1"/>
    </xf>
    <xf numFmtId="3" fontId="0" fillId="0" borderId="0" xfId="1" applyNumberFormat="1" applyFont="1" applyFill="1"/>
    <xf numFmtId="3" fontId="10" fillId="0" borderId="0" xfId="1" applyNumberFormat="1" applyFont="1" applyFill="1" applyBorder="1"/>
    <xf numFmtId="3" fontId="10" fillId="0" borderId="0" xfId="1" applyNumberFormat="1" applyFont="1" applyFill="1"/>
    <xf numFmtId="3" fontId="0" fillId="0" borderId="0" xfId="0" applyNumberForma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6" xfId="0" applyFont="1" applyFill="1" applyBorder="1"/>
    <xf numFmtId="3" fontId="4" fillId="2" borderId="3" xfId="0" applyNumberFormat="1" applyFont="1" applyFill="1" applyBorder="1"/>
    <xf numFmtId="3" fontId="4" fillId="2" borderId="16" xfId="0" applyNumberFormat="1" applyFont="1" applyFill="1" applyBorder="1"/>
    <xf numFmtId="0" fontId="3" fillId="0" borderId="9" xfId="0" applyFont="1" applyBorder="1"/>
    <xf numFmtId="164" fontId="3" fillId="0" borderId="9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4" fontId="0" fillId="0" borderId="9" xfId="0" applyNumberFormat="1" applyBorder="1"/>
    <xf numFmtId="4" fontId="4" fillId="5" borderId="9" xfId="0" applyNumberFormat="1" applyFont="1" applyFill="1" applyBorder="1" applyAlignment="1"/>
    <xf numFmtId="4" fontId="4" fillId="5" borderId="9" xfId="0" applyNumberFormat="1" applyFont="1" applyFill="1" applyBorder="1"/>
    <xf numFmtId="1" fontId="3" fillId="0" borderId="1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" fontId="4" fillId="0" borderId="9" xfId="0" applyNumberFormat="1" applyFont="1" applyBorder="1"/>
    <xf numFmtId="4" fontId="4" fillId="0" borderId="9" xfId="0" applyNumberFormat="1" applyFont="1" applyBorder="1" applyAlignment="1"/>
    <xf numFmtId="0" fontId="2" fillId="0" borderId="16" xfId="0" applyFont="1" applyBorder="1" applyAlignment="1">
      <alignment horizontal="right"/>
    </xf>
    <xf numFmtId="4" fontId="7" fillId="0" borderId="16" xfId="0" applyNumberFormat="1" applyFont="1" applyBorder="1"/>
    <xf numFmtId="4" fontId="4" fillId="0" borderId="16" xfId="0" applyNumberFormat="1" applyFont="1" applyBorder="1"/>
    <xf numFmtId="0" fontId="2" fillId="0" borderId="0" xfId="0" applyFont="1" applyBorder="1" applyAlignment="1">
      <alignment horizontal="left"/>
    </xf>
    <xf numFmtId="0" fontId="0" fillId="0" borderId="0" xfId="0" applyFont="1" applyBorder="1"/>
    <xf numFmtId="164" fontId="2" fillId="0" borderId="9" xfId="0" applyNumberFormat="1" applyFont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3" fontId="11" fillId="0" borderId="0" xfId="0" applyNumberFormat="1" applyFont="1"/>
    <xf numFmtId="3" fontId="4" fillId="5" borderId="9" xfId="0" applyNumberFormat="1" applyFont="1" applyFill="1" applyBorder="1"/>
    <xf numFmtId="1" fontId="3" fillId="0" borderId="20" xfId="0" applyNumberFormat="1" applyFont="1" applyBorder="1" applyAlignment="1">
      <alignment horizontal="center"/>
    </xf>
    <xf numFmtId="0" fontId="0" fillId="0" borderId="14" xfId="0" applyFill="1" applyBorder="1" applyAlignment="1">
      <alignment horizontal="left"/>
    </xf>
    <xf numFmtId="3" fontId="0" fillId="0" borderId="1" xfId="0" applyNumberFormat="1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right"/>
    </xf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9" xfId="0" applyNumberFormat="1" applyFill="1" applyBorder="1" applyAlignment="1">
      <alignment horizontal="right"/>
    </xf>
    <xf numFmtId="0" fontId="0" fillId="0" borderId="21" xfId="0" applyFill="1" applyBorder="1" applyAlignment="1">
      <alignment horizontal="left"/>
    </xf>
    <xf numFmtId="0" fontId="2" fillId="0" borderId="22" xfId="0" applyFont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4" fontId="11" fillId="0" borderId="9" xfId="0" applyNumberFormat="1" applyFont="1" applyBorder="1"/>
    <xf numFmtId="14" fontId="4" fillId="6" borderId="9" xfId="0" applyNumberFormat="1" applyFont="1" applyFill="1" applyBorder="1" applyAlignment="1">
      <alignment horizontal="left"/>
    </xf>
    <xf numFmtId="0" fontId="4" fillId="6" borderId="10" xfId="0" applyFont="1" applyFill="1" applyBorder="1"/>
    <xf numFmtId="3" fontId="4" fillId="6" borderId="9" xfId="0" applyNumberFormat="1" applyFont="1" applyFill="1" applyBorder="1" applyAlignment="1">
      <alignment horizontal="center"/>
    </xf>
    <xf numFmtId="14" fontId="12" fillId="10" borderId="9" xfId="2" applyNumberFormat="1" applyFont="1" applyFill="1" applyBorder="1" applyAlignment="1">
      <alignment horizontal="center"/>
    </xf>
    <xf numFmtId="0" fontId="12" fillId="10" borderId="9" xfId="2" applyFont="1" applyFill="1" applyBorder="1" applyAlignment="1">
      <alignment horizontal="center"/>
    </xf>
    <xf numFmtId="0" fontId="12" fillId="10" borderId="9" xfId="2" applyFont="1" applyFill="1" applyBorder="1" applyAlignment="1">
      <alignment horizontal="center" wrapText="1"/>
    </xf>
    <xf numFmtId="165" fontId="13" fillId="0" borderId="9" xfId="0" applyNumberFormat="1" applyFont="1" applyBorder="1" applyAlignment="1">
      <alignment horizontal="left"/>
    </xf>
    <xf numFmtId="165" fontId="13" fillId="0" borderId="9" xfId="0" applyNumberFormat="1" applyFont="1" applyBorder="1"/>
    <xf numFmtId="166" fontId="12" fillId="11" borderId="9" xfId="3" applyNumberFormat="1" applyFont="1" applyFill="1" applyBorder="1"/>
    <xf numFmtId="165" fontId="12" fillId="0" borderId="9" xfId="0" applyNumberFormat="1" applyFont="1" applyBorder="1"/>
    <xf numFmtId="43" fontId="12" fillId="11" borderId="9" xfId="3" applyNumberFormat="1" applyFont="1" applyFill="1" applyBorder="1"/>
    <xf numFmtId="166" fontId="12" fillId="0" borderId="9" xfId="3" applyNumberFormat="1" applyFont="1" applyFill="1" applyBorder="1"/>
    <xf numFmtId="166" fontId="15" fillId="0" borderId="9" xfId="3" applyNumberFormat="1" applyFont="1" applyFill="1" applyBorder="1"/>
    <xf numFmtId="166" fontId="15" fillId="11" borderId="9" xfId="3" applyNumberFormat="1" applyFont="1" applyFill="1" applyBorder="1"/>
    <xf numFmtId="14" fontId="16" fillId="9" borderId="9" xfId="4" applyNumberFormat="1" applyFont="1" applyFill="1" applyBorder="1"/>
    <xf numFmtId="165" fontId="16" fillId="9" borderId="9" xfId="4" applyNumberFormat="1" applyFont="1" applyFill="1" applyBorder="1"/>
    <xf numFmtId="166" fontId="16" fillId="9" borderId="9" xfId="3" applyNumberFormat="1" applyFont="1" applyFill="1" applyBorder="1"/>
    <xf numFmtId="43" fontId="16" fillId="9" borderId="9" xfId="1" applyFont="1" applyFill="1" applyBorder="1"/>
    <xf numFmtId="166" fontId="12" fillId="9" borderId="9" xfId="3" applyNumberFormat="1" applyFont="1" applyFill="1" applyBorder="1"/>
    <xf numFmtId="14" fontId="14" fillId="12" borderId="13" xfId="4" applyNumberFormat="1" applyFont="1" applyFill="1" applyBorder="1"/>
    <xf numFmtId="14" fontId="14" fillId="12" borderId="24" xfId="4" applyNumberFormat="1" applyFont="1" applyFill="1" applyBorder="1"/>
    <xf numFmtId="166" fontId="14" fillId="12" borderId="24" xfId="3" applyNumberFormat="1" applyFont="1" applyFill="1" applyBorder="1"/>
    <xf numFmtId="3" fontId="14" fillId="12" borderId="24" xfId="1" applyNumberFormat="1" applyFont="1" applyFill="1" applyBorder="1" applyAlignment="1">
      <alignment horizontal="center"/>
    </xf>
    <xf numFmtId="43" fontId="14" fillId="7" borderId="9" xfId="3" applyNumberFormat="1" applyFont="1" applyFill="1" applyBorder="1"/>
    <xf numFmtId="14" fontId="16" fillId="12" borderId="25" xfId="4" applyNumberFormat="1" applyFont="1" applyFill="1" applyBorder="1"/>
    <xf numFmtId="166" fontId="16" fillId="12" borderId="0" xfId="3" applyNumberFormat="1" applyFont="1" applyFill="1" applyBorder="1" applyAlignment="1">
      <alignment horizontal="left"/>
    </xf>
    <xf numFmtId="43" fontId="16" fillId="12" borderId="0" xfId="1" applyFont="1" applyFill="1" applyBorder="1"/>
    <xf numFmtId="3" fontId="16" fillId="12" borderId="0" xfId="1" applyNumberFormat="1" applyFont="1" applyFill="1" applyBorder="1" applyAlignment="1">
      <alignment horizontal="center"/>
    </xf>
    <xf numFmtId="166" fontId="16" fillId="12" borderId="0" xfId="3" applyNumberFormat="1" applyFont="1" applyFill="1" applyBorder="1"/>
    <xf numFmtId="167" fontId="16" fillId="12" borderId="0" xfId="3" applyNumberFormat="1" applyFont="1" applyFill="1" applyBorder="1"/>
    <xf numFmtId="43" fontId="16" fillId="7" borderId="9" xfId="3" applyNumberFormat="1" applyFont="1" applyFill="1" applyBorder="1"/>
    <xf numFmtId="14" fontId="16" fillId="12" borderId="26" xfId="4" applyNumberFormat="1" applyFont="1" applyFill="1" applyBorder="1"/>
    <xf numFmtId="166" fontId="16" fillId="12" borderId="27" xfId="3" applyNumberFormat="1" applyFont="1" applyFill="1" applyBorder="1"/>
    <xf numFmtId="167" fontId="16" fillId="12" borderId="27" xfId="3" applyNumberFormat="1" applyFont="1" applyFill="1" applyBorder="1"/>
    <xf numFmtId="0" fontId="13" fillId="8" borderId="0" xfId="4" applyFont="1" applyFill="1"/>
    <xf numFmtId="166" fontId="12" fillId="0" borderId="0" xfId="3" applyNumberFormat="1" applyFont="1"/>
    <xf numFmtId="3" fontId="12" fillId="0" borderId="0" xfId="3" applyNumberFormat="1" applyFont="1" applyAlignment="1">
      <alignment horizontal="center"/>
    </xf>
    <xf numFmtId="43" fontId="12" fillId="0" borderId="0" xfId="3" applyNumberFormat="1" applyFont="1"/>
    <xf numFmtId="166" fontId="12" fillId="0" borderId="11" xfId="3" applyNumberFormat="1" applyFont="1" applyBorder="1"/>
    <xf numFmtId="168" fontId="13" fillId="0" borderId="28" xfId="4" applyNumberFormat="1" applyFont="1" applyBorder="1"/>
    <xf numFmtId="168" fontId="13" fillId="0" borderId="29" xfId="4" applyNumberFormat="1" applyFont="1" applyBorder="1"/>
    <xf numFmtId="166" fontId="16" fillId="12" borderId="29" xfId="3" applyNumberFormat="1" applyFont="1" applyFill="1" applyBorder="1"/>
    <xf numFmtId="166" fontId="16" fillId="12" borderId="30" xfId="3" applyNumberFormat="1" applyFont="1" applyFill="1" applyBorder="1"/>
    <xf numFmtId="0" fontId="16" fillId="0" borderId="0" xfId="0" applyFont="1"/>
    <xf numFmtId="166" fontId="16" fillId="0" borderId="0" xfId="0" applyNumberFormat="1" applyFont="1"/>
    <xf numFmtId="166" fontId="13" fillId="0" borderId="9" xfId="1" applyNumberFormat="1" applyFont="1" applyBorder="1"/>
    <xf numFmtId="166" fontId="16" fillId="0" borderId="9" xfId="1" applyNumberFormat="1" applyFont="1" applyBorder="1"/>
    <xf numFmtId="3" fontId="0" fillId="0" borderId="9" xfId="0" applyNumberFormat="1" applyBorder="1" applyAlignment="1">
      <alignment horizontal="center"/>
    </xf>
    <xf numFmtId="166" fontId="16" fillId="0" borderId="0" xfId="1" applyNumberFormat="1" applyFont="1"/>
    <xf numFmtId="166" fontId="16" fillId="0" borderId="13" xfId="1" applyNumberFormat="1" applyFont="1" applyBorder="1"/>
    <xf numFmtId="166" fontId="16" fillId="0" borderId="31" xfId="1" applyNumberFormat="1" applyFont="1" applyBorder="1"/>
    <xf numFmtId="166" fontId="16" fillId="0" borderId="0" xfId="1" applyNumberFormat="1" applyFont="1" applyBorder="1"/>
    <xf numFmtId="43" fontId="16" fillId="0" borderId="0" xfId="0" applyNumberFormat="1" applyFont="1"/>
    <xf numFmtId="166" fontId="16" fillId="0" borderId="25" xfId="1" applyNumberFormat="1" applyFont="1" applyBorder="1"/>
    <xf numFmtId="166" fontId="17" fillId="0" borderId="32" xfId="1" applyNumberFormat="1" applyFont="1" applyBorder="1"/>
    <xf numFmtId="166" fontId="16" fillId="0" borderId="32" xfId="1" applyNumberFormat="1" applyFont="1" applyBorder="1"/>
    <xf numFmtId="166" fontId="16" fillId="0" borderId="26" xfId="1" applyNumberFormat="1" applyFont="1" applyBorder="1"/>
    <xf numFmtId="166" fontId="16" fillId="0" borderId="33" xfId="1" applyNumberFormat="1" applyFont="1" applyBorder="1"/>
    <xf numFmtId="43" fontId="16" fillId="0" borderId="0" xfId="1" applyFont="1"/>
    <xf numFmtId="166" fontId="17" fillId="0" borderId="0" xfId="1" applyNumberFormat="1" applyFont="1"/>
    <xf numFmtId="166" fontId="0" fillId="0" borderId="0" xfId="0" applyNumberFormat="1"/>
    <xf numFmtId="166" fontId="0" fillId="0" borderId="0" xfId="1" applyNumberFormat="1" applyFont="1"/>
    <xf numFmtId="0" fontId="0" fillId="0" borderId="0" xfId="0" applyAlignment="1">
      <alignment horizontal="left" indent="1"/>
    </xf>
    <xf numFmtId="3" fontId="0" fillId="0" borderId="0" xfId="0" applyNumberFormat="1" applyFill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3" fontId="7" fillId="0" borderId="9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14" fontId="24" fillId="0" borderId="0" xfId="0" applyNumberFormat="1" applyFont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4" fontId="0" fillId="0" borderId="40" xfId="0" applyNumberFormat="1" applyBorder="1" applyAlignment="1">
      <alignment horizontal="center" vertical="center"/>
    </xf>
    <xf numFmtId="3" fontId="3" fillId="0" borderId="3" xfId="0" applyNumberFormat="1" applyFont="1" applyBorder="1"/>
    <xf numFmtId="3" fontId="0" fillId="0" borderId="41" xfId="0" applyNumberFormat="1" applyBorder="1" applyAlignment="1">
      <alignment vertical="center"/>
    </xf>
    <xf numFmtId="14" fontId="0" fillId="0" borderId="50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vertical="center"/>
    </xf>
    <xf numFmtId="3" fontId="0" fillId="0" borderId="43" xfId="0" applyNumberFormat="1" applyBorder="1" applyAlignment="1">
      <alignment vertical="center"/>
    </xf>
    <xf numFmtId="4" fontId="3" fillId="0" borderId="3" xfId="0" applyNumberFormat="1" applyFont="1" applyBorder="1"/>
    <xf numFmtId="14" fontId="0" fillId="0" borderId="42" xfId="0" applyNumberForma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3" fontId="0" fillId="0" borderId="51" xfId="0" applyNumberFormat="1" applyBorder="1" applyAlignment="1">
      <alignment vertical="center"/>
    </xf>
    <xf numFmtId="14" fontId="2" fillId="0" borderId="42" xfId="0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25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/>
    <xf numFmtId="0" fontId="28" fillId="0" borderId="0" xfId="0" applyFont="1" applyAlignment="1">
      <alignment vertical="center"/>
    </xf>
    <xf numFmtId="15" fontId="2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0" fontId="16" fillId="0" borderId="43" xfId="0" applyFont="1" applyBorder="1" applyAlignment="1">
      <alignment vertical="center"/>
    </xf>
    <xf numFmtId="14" fontId="0" fillId="0" borderId="4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4" fontId="26" fillId="0" borderId="11" xfId="0" applyNumberFormat="1" applyFon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14" fontId="0" fillId="0" borderId="50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3" fontId="16" fillId="0" borderId="43" xfId="0" applyNumberFormat="1" applyFont="1" applyBorder="1" applyAlignment="1">
      <alignment vertical="center"/>
    </xf>
    <xf numFmtId="14" fontId="0" fillId="0" borderId="42" xfId="0" applyNumberFormat="1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/>
    </xf>
    <xf numFmtId="4" fontId="16" fillId="0" borderId="51" xfId="0" applyNumberFormat="1" applyFont="1" applyBorder="1" applyAlignment="1">
      <alignment vertical="center"/>
    </xf>
    <xf numFmtId="14" fontId="9" fillId="0" borderId="42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vertical="center"/>
    </xf>
    <xf numFmtId="0" fontId="0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vertical="center"/>
    </xf>
    <xf numFmtId="1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3" fontId="10" fillId="0" borderId="0" xfId="1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3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4" fillId="0" borderId="0" xfId="1" applyNumberFormat="1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4" fillId="0" borderId="6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652462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709612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118.791639699077" createdVersion="5" refreshedVersion="5" minRefreshableVersion="3" recordCount="137">
  <cacheSource type="worksheet">
    <worksheetSource ref="A6:E143" sheet="Journal caisse déc"/>
  </cacheSource>
  <cacheFields count="5">
    <cacheField name="DATE" numFmtId="0">
      <sharedItems containsNonDate="0" containsDate="1" containsString="0" containsBlank="1" minDate="2017-12-04T00:00:00" maxDate="2017-12-31T00:00:00"/>
    </cacheField>
    <cacheField name="Nom" numFmtId="0">
      <sharedItems containsBlank="1" count="12">
        <m/>
        <s v="Moné "/>
        <s v="Sessou"/>
        <s v="Castro "/>
        <s v="Tamba "/>
        <s v="Baldé"/>
        <s v="E19"/>
        <s v="Odette"/>
        <s v="E37"/>
        <s v="E14"/>
        <s v="E17"/>
        <s v="SaÏdou"/>
      </sharedItems>
    </cacheField>
    <cacheField name="LIBELLE" numFmtId="0">
      <sharedItems/>
    </cacheField>
    <cacheField name="ENTREES" numFmtId="0">
      <sharedItems containsString="0" containsBlank="1" containsNumber="1" containsInteger="1" minValue="158350" maxValue="76657622"/>
    </cacheField>
    <cacheField name="SORTIES" numFmtId="3">
      <sharedItems containsString="0" containsBlank="1" containsNumber="1" containsInteger="1" minValue="3500" maxValue="6121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119.645910648149" createdVersion="5" refreshedVersion="5" minRefreshableVersion="3" recordCount="372">
  <cacheSource type="worksheet">
    <worksheetSource ref="A1:I373" sheet="Compta Déc"/>
  </cacheSource>
  <cacheFields count="9">
    <cacheField name="Date" numFmtId="14">
      <sharedItems containsSemiMixedTypes="0" containsNonDate="0" containsDate="1" containsString="0" minDate="2017-12-01T00:00:00" maxDate="2018-01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20">
        <s v="Services"/>
        <s v="Personnel"/>
        <s v="Travel subsistence"/>
        <s v="Telephone"/>
        <s v="Transport"/>
        <s v="Office Materials"/>
        <s v="Bank Fees"/>
        <s v="Internet"/>
        <s v="Bonus "/>
        <s v="Transfer Fees"/>
        <s v="Trust building"/>
        <s v="Jail Visit"/>
        <s v="Telephone "/>
        <s v="Equipement"/>
        <m u="1"/>
        <s v="Bonus" u="1"/>
        <s v="Travel resistance" u="1"/>
        <s v="Travel Subsistence " u="1"/>
        <s v="Transport " u="1"/>
        <s v="Telephone pour appeler un trafiquant" u="1"/>
      </sharedItems>
    </cacheField>
    <cacheField name="Department (Investigations, Legal, Operations, Media, Management, Office, Animal Care, Policy &amp; External Relations( Frais de voyage à l'etranger, mission en déhors du projet), Team Building( Repas de l'equipe , Faire une excursion)" numFmtId="0">
      <sharedItems containsBlank="1" count="9">
        <s v="Office"/>
        <s v="Team building"/>
        <s v="Legal"/>
        <s v="Investigations"/>
        <s v="Media"/>
        <s v="Operation"/>
        <s v="Management"/>
        <s v="Média" u="1"/>
        <m u="1"/>
      </sharedItems>
    </cacheField>
    <cacheField name="Montant dépensé" numFmtId="3">
      <sharedItems containsSemiMixedTypes="0" containsString="0" containsNumber="1" containsInteger="1" minValue="4000" maxValue="13467500"/>
    </cacheField>
    <cacheField name="Nom" numFmtId="0">
      <sharedItems count="13">
        <s v="Moné"/>
        <s v="Baldé"/>
        <s v="Castro"/>
        <s v="Odette"/>
        <s v="Sessou"/>
        <s v="E17"/>
        <s v="E37"/>
        <s v="Tamba"/>
        <s v="E19"/>
        <s v="BPMG GNF"/>
        <s v="E14"/>
        <s v="BPMG USD"/>
        <s v="Saidou"/>
      </sharedItems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m/>
    <x v="0"/>
    <s v="Repport solde au 30/11/2017"/>
    <n v="21428272"/>
    <m/>
  </r>
  <r>
    <d v="2017-12-04T00:00:00"/>
    <x v="1"/>
    <s v="Frais de fonctionnement Maïmouna pour la semaine"/>
    <m/>
    <n v="70000"/>
  </r>
  <r>
    <d v="2017-12-04T00:00:00"/>
    <x v="2"/>
    <s v="Versement à Sessou pour paiement Bonus  Agent pour la relâche du bébé chimpanzé"/>
    <m/>
    <n v="500000"/>
  </r>
  <r>
    <d v="2017-12-04T00:00:00"/>
    <x v="2"/>
    <s v="Frais taxi moto bureau-DNEF pour paiement bonus agent de faune pour la relâche du bébé chimpanzé"/>
    <m/>
    <n v="70000"/>
  </r>
  <r>
    <d v="2017-12-04T00:00:00"/>
    <x v="3"/>
    <s v="Frais de taxi moto bureau-haut commandement de la Gendarmerie pour recupération de reçu de paiement bonus  informateur"/>
    <m/>
    <n v="70000"/>
  </r>
  <r>
    <d v="2017-12-04T00:00:00"/>
    <x v="4"/>
    <s v="Frais taxi moto  Tamba pour recuperation du journal sur l'affaire confirmation de la décision cas Sidimé"/>
    <m/>
    <n v="60000"/>
  </r>
  <r>
    <d v="2017-12-04T00:00:00"/>
    <x v="5"/>
    <s v="Complement transport Baldé transport bureau-Cabinet Me cas Alimou"/>
    <m/>
    <n v="5000"/>
  </r>
  <r>
    <d v="2017-12-04T00:00:00"/>
    <x v="4"/>
    <s v="Frais de fonctionnement Tamba pour la semaine"/>
    <m/>
    <n v="50000"/>
  </r>
  <r>
    <d v="2017-12-04T00:00:00"/>
    <x v="6"/>
    <s v="Frais de fonctionnement  E19 pour la semaine"/>
    <m/>
    <n v="75000"/>
  </r>
  <r>
    <d v="2017-12-04T00:00:00"/>
    <x v="7"/>
    <s v="Frais de fonctionnemet Odette pour la semaine"/>
    <m/>
    <n v="65000"/>
  </r>
  <r>
    <d v="2017-12-04T00:00:00"/>
    <x v="2"/>
    <s v="Frais de fonctionnement Sessou pour la semaine"/>
    <m/>
    <n v="80000"/>
  </r>
  <r>
    <d v="2017-12-04T00:00:00"/>
    <x v="8"/>
    <s v="Frais de fonctionnement  E37  pour la semaine"/>
    <m/>
    <n v="75000"/>
  </r>
  <r>
    <d v="2017-12-04T00:00:00"/>
    <x v="3"/>
    <s v="Frais de fonctionnement Castro  pour la semaine"/>
    <m/>
    <n v="150000"/>
  </r>
  <r>
    <d v="2017-12-04T00:00:00"/>
    <x v="1"/>
    <s v="Frais de fonctionnement Moné pour la semaine"/>
    <m/>
    <n v="150000"/>
  </r>
  <r>
    <d v="2017-12-04T00:00:00"/>
    <x v="8"/>
    <s v="Frais taxi bureau-Belle vue pour certification chèque de paiement RTS Novembre"/>
    <m/>
    <n v="40000"/>
  </r>
  <r>
    <d v="2017-12-04T00:00:00"/>
    <x v="1"/>
    <s v="Remboursement transfert  E-recharge pour l'équipe du bureau"/>
    <m/>
    <n v="400000"/>
  </r>
  <r>
    <d v="2017-12-04T00:00:00"/>
    <x v="1"/>
    <s v="Paiement frais deplacement véhicule pour (2) jours pour la relâche du bébé cimpanzé à Somoria (Faranah)"/>
    <m/>
    <n v="1700000"/>
  </r>
  <r>
    <d v="2017-12-04T00:00:00"/>
    <x v="1"/>
    <s v="Achat de (10) carnets de reçus"/>
    <m/>
    <n v="100000"/>
  </r>
  <r>
    <d v="2017-12-05T00:00:00"/>
    <x v="1"/>
    <s v="Paiement   Transfert  crédits  E-Recharge pour l'équipe du bureau"/>
    <m/>
    <n v="400000"/>
  </r>
  <r>
    <d v="2017-12-05T00:00:00"/>
    <x v="7"/>
    <s v="Frais taxi bureau-Cours d'Appel pour suivi Audiance Cas Alpha Alimou Doumbouya"/>
    <m/>
    <n v="70000"/>
  </r>
  <r>
    <d v="2017-12-05T00:00:00"/>
    <x v="4"/>
    <s v="Complement transport  Tamba pour recuperation de journal sur l'affaire confirmation de la décision cas Sidimé"/>
    <m/>
    <n v="10000"/>
  </r>
  <r>
    <d v="2017-12-05T00:00:00"/>
    <x v="4"/>
    <s v="Versement à Tamba pour paiement Bonus media cas confirmation de la decision par la Cour d'Appel cas Sidimé et autres ivoires"/>
    <m/>
    <n v="400000"/>
  </r>
  <r>
    <d v="2017-12-05T00:00:00"/>
    <x v="3"/>
    <s v="Frais transport Castro pour une rencontre avec l'informateur sur les points de ses enquête"/>
    <m/>
    <n v="30000"/>
  </r>
  <r>
    <d v="2017-12-05T00:00:00"/>
    <x v="1"/>
    <s v="Frais taxi Moné maison-centre ville (BPMG)-bureau pour retrait et recupération des relevés de banque"/>
    <m/>
    <n v="70000"/>
  </r>
  <r>
    <d v="2017-12-05T00:00:00"/>
    <x v="5"/>
    <s v="Frais taxi Baldé bureau-Cabinet Me Sovogui pour dépôt jugement cas Alpha Alimou Doumbouya"/>
    <m/>
    <n v="65000"/>
  </r>
  <r>
    <d v="2017-12-06T00:00:00"/>
    <x v="1"/>
    <s v="Achat de (3) paquets d'eau coyah pour l'équipe bureau"/>
    <m/>
    <n v="30000"/>
  </r>
  <r>
    <d v="2017-12-06T00:00:00"/>
    <x v="3"/>
    <s v="Frais taxi Castro bureau-DNEF rencontre avec le point focal de la CITES pour finalisation lettre pour le contrôle du port et de l'Aéroport"/>
    <m/>
    <n v="70000"/>
  </r>
  <r>
    <d v="2017-12-06T00:00:00"/>
    <x v="9"/>
    <s v="Transfert  de crédit Areeba à E14 pour communication pour (4) jours"/>
    <m/>
    <n v="20000"/>
  </r>
  <r>
    <d v="2017-12-06T00:00:00"/>
    <x v="9"/>
    <s v="Transport E14 Aéroport,tanérie, Matoto, Kissosso, Enta,Kagbelen pour enquête"/>
    <m/>
    <n v="26000"/>
  </r>
  <r>
    <d v="2017-12-06T00:00:00"/>
    <x v="4"/>
    <s v="Transport Tamba bureau-centre ville pour recupération du reste des journaux sur l'affaire Sidimé"/>
    <m/>
    <n v="30000"/>
  </r>
  <r>
    <d v="2017-12-06T00:00:00"/>
    <x v="4"/>
    <s v="Versement à Tamba pour paiement Bonus media cas confirmation de la decision par la Cour d'Appel cas Sidimé et autres ivoires"/>
    <m/>
    <n v="100000"/>
  </r>
  <r>
    <d v="2017-12-06T00:00:00"/>
    <x v="1"/>
    <s v="Paiement Facture Internet FAC354  du bureau pour le mois Décembre/17"/>
    <m/>
    <n v="3000000"/>
  </r>
  <r>
    <d v="2017-12-06T00:00:00"/>
    <x v="1"/>
    <s v="Chèque 01366711 Approvisionnement de caisse"/>
    <n v="10000000"/>
    <m/>
  </r>
  <r>
    <d v="2017-12-06T00:00:00"/>
    <x v="1"/>
    <s v="Achat de (3)  cachets,  (1) paquet de bic, et (2) tubes  recharge encre cachet"/>
    <m/>
    <n v="205000"/>
  </r>
  <r>
    <d v="2017-12-06T00:00:00"/>
    <x v="1"/>
    <s v="Remboursement 50% frais médicaux informateur"/>
    <m/>
    <n v="62500"/>
  </r>
  <r>
    <d v="2017-12-07T00:00:00"/>
    <x v="7"/>
    <s v="Transport Odettte bureau-centre A/R"/>
    <m/>
    <n v="60000"/>
  </r>
  <r>
    <d v="2017-12-07T00:00:00"/>
    <x v="10"/>
    <s v="Transport E17 bureau coyah pour enquête"/>
    <m/>
    <n v="30000"/>
  </r>
  <r>
    <d v="2017-12-07T00:00:00"/>
    <x v="10"/>
    <s v="Transfert/orange money (1 000 000 GNF) à E17 en enquête à Forécariah"/>
    <m/>
    <n v="1000000"/>
  </r>
  <r>
    <d v="2017-12-07T00:00:00"/>
    <x v="1"/>
    <s v="Frais de Transfert/orange money (1 000 000 GNF) à E17 en enquête à Forécariah"/>
    <m/>
    <n v="20000"/>
  </r>
  <r>
    <d v="2017-12-07T00:00:00"/>
    <x v="5"/>
    <s v="Frais  taxi Baldé bureau-Cours d'Appel pour paiement frais d'arrêt cas Alpha Alimou Doumbouya "/>
    <m/>
    <n v="70000"/>
  </r>
  <r>
    <d v="2017-12-07T00:00:00"/>
    <x v="5"/>
    <s v="Versement à Baldé pour paiement arrêt cas Alpha Alimou Doumbouya"/>
    <m/>
    <n v="300000"/>
  </r>
  <r>
    <d v="2017-12-07T00:00:00"/>
    <x v="1"/>
    <s v="Paiement frais poubelle pour ramassage d'ordure bureau"/>
    <m/>
    <n v="75000"/>
  </r>
  <r>
    <d v="2017-12-07T00:00:00"/>
    <x v="5"/>
    <s v="Versement à Baldé pour paiement Bonus requisition numéros téléphone"/>
    <m/>
    <n v="180000"/>
  </r>
  <r>
    <d v="2017-12-07T00:00:00"/>
    <x v="3"/>
    <s v="Frais transport Castro  bureau-Haut Commandement Gendarmerie pour suivi formation des Gendarme en formation contre la criminalité faunique"/>
    <m/>
    <n v="70000"/>
  </r>
  <r>
    <d v="2017-12-08T00:00:00"/>
    <x v="1"/>
    <s v="Achat d'un bidon d'eau de javel et une brosse pour bureau"/>
    <m/>
    <n v="65000"/>
  </r>
  <r>
    <d v="2017-12-08T00:00:00"/>
    <x v="6"/>
    <s v="Versement 50% Budget à E19 pour enquête à Boké, Gaoual et Koudara"/>
    <m/>
    <n v="1155000"/>
  </r>
  <r>
    <d v="2017-12-11T00:00:00"/>
    <x v="3"/>
    <s v="Frais taxi Castro bureau-HCGN pour suivi dossier de formation des gendarmes contre la criminalité faunique "/>
    <m/>
    <n v="70000"/>
  </r>
  <r>
    <d v="2017-12-11T00:00:00"/>
    <x v="5"/>
    <s v="Frais taxi bureau-centre ville (HCGN) pour suivi dossier formation des Gendarme en lutte contre la criminalité faunique"/>
    <m/>
    <n v="70000"/>
  </r>
  <r>
    <d v="2017-12-11T00:00:00"/>
    <x v="9"/>
    <s v="Achat de crédits Areeba pour E14 pour la communication et connéxion pour (5) jours"/>
    <m/>
    <n v="25000"/>
  </r>
  <r>
    <d v="2017-12-11T00:00:00"/>
    <x v="2"/>
    <s v="Frais taxi bureau- centre ville (Cabinet Me Sovogui) A/R pour dépôt de l'analyse juridique "/>
    <m/>
    <n v="70000"/>
  </r>
  <r>
    <d v="2017-12-11T00:00:00"/>
    <x v="8"/>
    <s v="Frais de fonctionnement E37 pour la semaine"/>
    <m/>
    <n v="60000"/>
  </r>
  <r>
    <d v="2017-12-11T00:00:00"/>
    <x v="3"/>
    <s v="Frais de fonctionnement Castro  pour la semaine"/>
    <m/>
    <n v="150000"/>
  </r>
  <r>
    <d v="2017-12-11T00:00:00"/>
    <x v="2"/>
    <s v="Frais de fonctionnement Sessou pour la semaine"/>
    <m/>
    <n v="80000"/>
  </r>
  <r>
    <d v="2017-12-11T00:00:00"/>
    <x v="4"/>
    <s v="Frais de fonctionnement Tamba pour la semaine"/>
    <m/>
    <n v="50000"/>
  </r>
  <r>
    <d v="2017-12-11T00:00:00"/>
    <x v="7"/>
    <s v="Frais de fonctionnement Odette pour la semaine "/>
    <m/>
    <n v="65000"/>
  </r>
  <r>
    <d v="2017-12-11T00:00:00"/>
    <x v="9"/>
    <s v="Frais de fonctionnement E14 pour la semaine"/>
    <m/>
    <n v="65000"/>
  </r>
  <r>
    <d v="2017-12-11T00:00:00"/>
    <x v="1"/>
    <s v="Frais de fonctionnement Moné pour la semaine"/>
    <m/>
    <n v="150000"/>
  </r>
  <r>
    <d v="2017-12-11T00:00:00"/>
    <x v="9"/>
    <s v="Versement à E14 50% frais enquête à Maferenya"/>
    <m/>
    <n v="409000"/>
  </r>
  <r>
    <d v="2017-12-11T00:00:00"/>
    <x v="1"/>
    <s v="Paiement reliquat à Thierno Ousmane Baldé  soigneur chimpanzé pour relâche du bébé chimpanzé à Somoria"/>
    <m/>
    <n v="271000"/>
  </r>
  <r>
    <d v="2017-12-12T00:00:00"/>
    <x v="6"/>
    <s v="Transfertt/orange money à E19 (1 000 000 GNF) en enquête à Koundara"/>
    <m/>
    <n v="1000000"/>
  </r>
  <r>
    <d v="2017-12-12T00:00:00"/>
    <x v="1"/>
    <s v="frais Transfertt/orange money à E19 (1 000 000 GNF) en enquête à Koundara"/>
    <m/>
    <n v="20000"/>
  </r>
  <r>
    <d v="2017-12-12T00:00:00"/>
    <x v="1"/>
    <s v="Achat de (2) paquets de rame "/>
    <m/>
    <n v="70000"/>
  </r>
  <r>
    <d v="2017-12-12T00:00:00"/>
    <x v="10"/>
    <s v="Versement à E17 50% frais enquête à Boffa et Télimélé"/>
    <m/>
    <n v="1457500"/>
  </r>
  <r>
    <d v="2017-12-13T00:00:00"/>
    <x v="3"/>
    <s v="Transport bureau-IPM pour la recherche d'un informaticien pour l'installation de l'anti virus sur les ordinateurs"/>
    <m/>
    <n v="15000"/>
  </r>
  <r>
    <d v="2017-12-13T00:00:00"/>
    <x v="7"/>
    <s v="Frais de taxi moto Odette bureau-centre (Cour d'Appel) pour cas peaux de panthère Alpha Alimou Doumbouya"/>
    <m/>
    <n v="70000"/>
  </r>
  <r>
    <d v="2017-12-13T00:00:00"/>
    <x v="1"/>
    <s v="Paiement Alwadoudou Konaté frais installation d'anti virus sur (5) ordinateurs portables du bureau"/>
    <m/>
    <n v="150000"/>
  </r>
  <r>
    <d v="2017-12-13T00:00:00"/>
    <x v="1"/>
    <s v="Paiement  Transfert  crédits  E-Recharge pour l'équipe du bureau"/>
    <m/>
    <n v="400000"/>
  </r>
  <r>
    <d v="2017-12-13T00:00:00"/>
    <x v="9"/>
    <s v="Transfert par orange money (500 000 GNF) à E14 en enquête à Maferenya"/>
    <m/>
    <n v="500000"/>
  </r>
  <r>
    <d v="2017-12-13T00:00:00"/>
    <x v="1"/>
    <s v="Frais de transfert /orange money (500 000 GNF) à E14 en enquête à Maferenya"/>
    <m/>
    <n v="12000"/>
  </r>
  <r>
    <d v="2017-12-14T00:00:00"/>
    <x v="7"/>
    <s v="Frais taxi bureau-maison centrale pour sivite de prison cas peaux de crocodiles (Lancinet Doumbouya)"/>
    <m/>
    <n v="70000"/>
  </r>
  <r>
    <d v="2017-12-14T00:00:00"/>
    <x v="7"/>
    <s v="Achat de sandwich + jus pour jail visit contrevenant"/>
    <m/>
    <n v="17000"/>
  </r>
  <r>
    <d v="2017-12-14T00:00:00"/>
    <x v="3"/>
    <s v="Frais taxi bureua-centre ville (HCGN) Castro  pour suivi dossier formation des Gendarmes pour la lutte contre la criminalité faunique"/>
    <m/>
    <n v="70000"/>
  </r>
  <r>
    <d v="2017-12-14T00:00:00"/>
    <x v="5"/>
    <s v="Frais taxi bureua-centre ville (HCGN) Baldé pour suivi dossier formation des Gendarmes pour la lutte contre la criminalité faunique"/>
    <m/>
    <n v="70000"/>
  </r>
  <r>
    <d v="2017-12-14T00:00:00"/>
    <x v="4"/>
    <s v="Frais transport Tamba bureau-centre voir l'imprimeur pour les depliants de Wara-GALF"/>
    <m/>
    <n v="60000"/>
  </r>
  <r>
    <d v="2017-12-14T00:00:00"/>
    <x v="1"/>
    <s v="Frais de fonctionnement Maïmouna pour la semaine"/>
    <m/>
    <n v="70000"/>
  </r>
  <r>
    <d v="2017-12-14T00:00:00"/>
    <x v="1"/>
    <s v="Frais transport bureau-centre ville (BPMG) pour le retrait"/>
    <m/>
    <n v="70000"/>
  </r>
  <r>
    <d v="2017-12-14T00:00:00"/>
    <x v="1"/>
    <s v="Chèque 01366712 Approvisionnement de caisse"/>
    <n v="10000000"/>
    <m/>
  </r>
  <r>
    <d v="2017-12-14T00:00:00"/>
    <x v="1"/>
    <s v="Achat de (05) Manifol, (4) facturier, (10) carnet de reçu, (1) paquet enveloppe A4, (2) paquets de rame, (1) bompe depoussière"/>
    <m/>
    <n v="435000"/>
  </r>
  <r>
    <d v="2017-12-15T00:00:00"/>
    <x v="8"/>
    <s v="Transport E37  bureau-Cabine orange money pour un dépôt à E19 en enquête à Koundara"/>
    <m/>
    <n v="4000"/>
  </r>
  <r>
    <d v="2017-12-15T00:00:00"/>
    <x v="6"/>
    <s v="Transfert/orange money (1 500 000 GNF) à E19 en enquête à Koudara"/>
    <m/>
    <n v="1500000"/>
  </r>
  <r>
    <d v="2017-12-15T00:00:00"/>
    <x v="1"/>
    <s v="Frais de transfert/orange money (1 500 000 GNF) à E19 en enquête à Koudara"/>
    <m/>
    <n v="34000"/>
  </r>
  <r>
    <d v="2017-12-15T00:00:00"/>
    <x v="1"/>
    <s v="Paiement   Transfert  crédits  E-Recharge pour l'équipe du bureau"/>
    <m/>
    <n v="400000"/>
  </r>
  <r>
    <d v="2017-12-15T00:00:00"/>
    <x v="7"/>
    <s v="Versement à Castro frais missionpour opération à Koundara"/>
    <m/>
    <n v="8000000"/>
  </r>
  <r>
    <d v="2017-12-15T00:00:00"/>
    <x v="8"/>
    <s v="Achat de (3) paquets d'eau coyah pour l'équipe bureau"/>
    <m/>
    <n v="21000"/>
  </r>
  <r>
    <d v="2017-12-15T00:00:00"/>
    <x v="4"/>
    <s v="Versement à Tamba pour paiement Bonus media "/>
    <m/>
    <n v="300000"/>
  </r>
  <r>
    <d v="2017-12-18T00:00:00"/>
    <x v="1"/>
    <s v="Frais transport bureau-centre ville (BPMG) pour le retrait"/>
    <m/>
    <n v="70000"/>
  </r>
  <r>
    <d v="2017-12-18T00:00:00"/>
    <x v="1"/>
    <s v="Chèque 01366713  Approvisionnement de caisse"/>
    <n v="10000000"/>
    <m/>
  </r>
  <r>
    <d v="2017-12-18T00:00:00"/>
    <x v="4"/>
    <s v="Frais de fonctionnement Tamba pour la semaine"/>
    <m/>
    <n v="50000"/>
  </r>
  <r>
    <d v="2017-12-18T00:00:00"/>
    <x v="1"/>
    <s v="Frais de fonctionnement Moné pour la semaine"/>
    <m/>
    <n v="150000"/>
  </r>
  <r>
    <d v="2017-12-18T00:00:00"/>
    <x v="1"/>
    <s v="Remboursement  pour Transfert  crédits  E-Recharge pour l'équipe du bureau du 17/12/2017"/>
    <m/>
    <n v="400000"/>
  </r>
  <r>
    <d v="2017-12-18T00:00:00"/>
    <x v="9"/>
    <s v="Transport E14  bureau-Aéroport, Tanerie, Matoto, Entag, Sonfonia pour enquête"/>
    <m/>
    <n v="19500"/>
  </r>
  <r>
    <d v="2017-12-18T00:00:00"/>
    <x v="9"/>
    <s v="Achat de carte de recharge crédits Areeba pour E14 pour la communication et connéxion"/>
    <m/>
    <n v="5000"/>
  </r>
  <r>
    <d v="2017-12-19T00:00:00"/>
    <x v="9"/>
    <s v="Transport E14  bureau-Kipé, Taouya, Madina, Bonfi A/R pour enquête"/>
    <m/>
    <n v="14500"/>
  </r>
  <r>
    <d v="2017-12-19T00:00:00"/>
    <x v="9"/>
    <s v="Achat de carte de recharge crédits Areeba pour E14 pour la communication et connéxion (3) jours"/>
    <m/>
    <n v="15000"/>
  </r>
  <r>
    <d v="2017-12-19T00:00:00"/>
    <x v="10"/>
    <s v="Transfert par orange money (1 500 000 GNF) à E17 en enquête à Télimélé"/>
    <m/>
    <n v="1500000"/>
  </r>
  <r>
    <d v="2017-12-19T00:00:00"/>
    <x v="1"/>
    <s v="Frais de transfert par orange money (1 500 000 GNF) à E17 en enquête à Télimélé"/>
    <m/>
    <n v="34000"/>
  </r>
  <r>
    <d v="2017-12-19T00:00:00"/>
    <x v="1"/>
    <s v="Paiement facture Internet FAC410 du  bureau pour le mois Décembre/17"/>
    <m/>
    <n v="3000000"/>
  </r>
  <r>
    <d v="2017-12-19T00:00:00"/>
    <x v="1"/>
    <s v="Paiement   Transfert  crédits  E-Recharge pour l'équipe du bureau"/>
    <m/>
    <n v="400000"/>
  </r>
  <r>
    <d v="2017-12-19T00:00:00"/>
    <x v="4"/>
    <s v="Transport bureau-Radio bonheur fm pour une interview sur condamanation au temps de Alpha Alimou Doumbouya /Cour d'appel cas peau de panthère à Conakry"/>
    <m/>
    <n v="30000"/>
  </r>
  <r>
    <d v="2017-12-19T00:00:00"/>
    <x v="1"/>
    <s v="Transpor maison-centre ville (BPMG)-bureau pour depôt de la lettre de virement salaire Déc/17"/>
    <m/>
    <n v="70000"/>
  </r>
  <r>
    <d v="2017-12-20T00:00:00"/>
    <x v="1"/>
    <s v="Paiement  facture 007 Déc/17 pour la sécurité bureau (1) agent de jour  et (1) agent de nuit"/>
    <m/>
    <n v="2000000"/>
  </r>
  <r>
    <d v="2017-12-20T00:00:00"/>
    <x v="1"/>
    <s v="Chèque 01366715  Approvisionnement de caisse"/>
    <n v="8000000"/>
    <m/>
  </r>
  <r>
    <d v="2017-12-20T00:00:00"/>
    <x v="1"/>
    <s v="Paiement facure 001289 pour la location du véhicule RC3169 pour (6) jour l'opération peau de panthère à Koundara"/>
    <m/>
    <n v="5100000"/>
  </r>
  <r>
    <d v="2017-12-20T00:00:00"/>
    <x v="1"/>
    <s v="Paiement salaire Déc/17 Maïmouna Baldé  pour l'entretien des bureaux"/>
    <m/>
    <n v="500000"/>
  </r>
  <r>
    <d v="2017-12-20T00:00:00"/>
    <x v="4"/>
    <s v="Versement à Tamba Bonus Média pour la condamnation au temps du trafiquant Alpha Alimou Doumbouya par la Cour d'Appel cas peaux de panthère Conakry"/>
    <m/>
    <n v="700000"/>
  </r>
  <r>
    <d v="2017-12-20T00:00:00"/>
    <x v="1"/>
    <s v="Paiement salaire Déc E17"/>
    <m/>
    <n v="1600000"/>
  </r>
  <r>
    <d v="2017-12-20T00:00:00"/>
    <x v="1"/>
    <s v="Paiement salaire Déc E19"/>
    <m/>
    <n v="1600000"/>
  </r>
  <r>
    <d v="2017-12-21T00:00:00"/>
    <x v="9"/>
    <s v="Transport E14 bureau-bambeto, Kagbelen, km36, Kissosso,Aéroport-bureau"/>
    <m/>
    <n v="23500"/>
  </r>
  <r>
    <d v="2017-12-21T00:00:00"/>
    <x v="1"/>
    <s v="Transpor maison-centre ville (BPMG)-bureau pour retrait"/>
    <m/>
    <n v="70000"/>
  </r>
  <r>
    <d v="2017-12-21T00:00:00"/>
    <x v="5"/>
    <s v="Versement à Baldé pour suivi juridique cas chimpanzé à Ourékaba"/>
    <m/>
    <n v="3000000"/>
  </r>
  <r>
    <d v="2017-12-21T00:00:00"/>
    <x v="1"/>
    <s v="Reçu de E14 reversement à la caisse reliquat argent enquête Forécariah"/>
    <n v="158350"/>
    <m/>
  </r>
  <r>
    <d v="2017-12-21T00:00:00"/>
    <x v="1"/>
    <s v="Reçu de odette reversement à la caisse reliquat argent opération peau panthère à Koundara"/>
    <n v="1071000"/>
    <m/>
  </r>
  <r>
    <d v="2017-12-21T00:00:00"/>
    <x v="1"/>
    <s v="Chèque 01366716  Approvisionnement de caisse"/>
    <n v="8000000"/>
    <m/>
  </r>
  <r>
    <d v="2017-12-21T00:00:00"/>
    <x v="1"/>
    <s v="Paiement primes de stage  de E14 pour Déc"/>
    <m/>
    <n v="600000"/>
  </r>
  <r>
    <d v="2017-12-21T00:00:00"/>
    <x v="8"/>
    <s v="Transport Aller/retour maison-bureau du 21/12/2017"/>
    <m/>
    <n v="15000"/>
  </r>
  <r>
    <d v="2017-12-21T00:00:00"/>
    <x v="1"/>
    <s v="Paiement Bonus annuel à Moné, Castro, Tamba et E37"/>
    <m/>
    <n v="1000000"/>
  </r>
  <r>
    <d v="2017-12-22T00:00:00"/>
    <x v="5"/>
    <s v="Transfert/orange money de (2 000 000 GNF) à Baldé  suivi juridique cas chimpanzé à Ourekaba"/>
    <m/>
    <n v="2000000"/>
  </r>
  <r>
    <d v="2017-12-22T00:00:00"/>
    <x v="1"/>
    <s v="frais dépôt à baldé  money orange  de (2 000 000 fg)"/>
    <m/>
    <n v="20000"/>
  </r>
  <r>
    <d v="2017-12-26T00:00:00"/>
    <x v="3"/>
    <s v="Frais transport maison-bureau-DNEF pour dépôt et signature de la lettre constitution cas chimpanzé Ourekaba"/>
    <m/>
    <n v="65000"/>
  </r>
  <r>
    <d v="2017-12-26T00:00:00"/>
    <x v="3"/>
    <s v="Frais de connexion  de castro pour envoie de document juridique à Baldé cas chimpanzé Ourekaba"/>
    <m/>
    <n v="3500"/>
  </r>
  <r>
    <d v="2017-12-28T00:00:00"/>
    <x v="5"/>
    <s v="Transfert/orange money de (1 000 000 GNF) à Baldé  suivi juridique cas chimpanzé à Ourekaba"/>
    <m/>
    <n v="1000000"/>
  </r>
  <r>
    <d v="2017-12-28T00:00:00"/>
    <x v="1"/>
    <s v="frais Transfert/orange money de (1 000 000 GNF) à Baldé  suivi juridique cas chimpanzé à Ourekaba"/>
    <m/>
    <n v="20000"/>
  </r>
  <r>
    <d v="2017-12-28T00:00:00"/>
    <x v="5"/>
    <s v="Transfert/orange money de (80 000 GNF) à Baldé  suivi juridique cas chimpanzé à Ourekaba"/>
    <m/>
    <n v="80000"/>
  </r>
  <r>
    <d v="2017-12-28T00:00:00"/>
    <x v="1"/>
    <s v="Frais Transfert/orange money de (80 000 GNF) à Baldé  suivi juridique cas chimpanzé à Ourekaba"/>
    <m/>
    <n v="5000"/>
  </r>
  <r>
    <d v="2017-12-28T00:00:00"/>
    <x v="3"/>
    <s v="Transport Castro maison- bureau"/>
    <m/>
    <n v="30000"/>
  </r>
  <r>
    <d v="2017-12-28T00:00:00"/>
    <x v="3"/>
    <s v="Transfert /orange money à keita eaux et forets pour bonus poue cas chimpanzé Ourekaba"/>
    <m/>
    <n v="300000"/>
  </r>
  <r>
    <d v="2017-12-28T00:00:00"/>
    <x v="1"/>
    <s v="frais Transfert /orange money à keita eaux et forets pour bonus poue cas chimpanzé Ourekaba"/>
    <m/>
    <n v="12000"/>
  </r>
  <r>
    <d v="2017-12-29T00:00:00"/>
    <x v="1"/>
    <s v="Chèque 01366717  Approvisionnement de caisse"/>
    <n v="8000000"/>
    <m/>
  </r>
  <r>
    <d v="2017-12-29T00:00:00"/>
    <x v="1"/>
    <s v="Remboursement SALF achat de caméra cachée (149 326 FCFA) + frais envoie remb achat caméra/SALF"/>
    <m/>
    <n v="2995000"/>
  </r>
  <r>
    <d v="2017-12-29T00:00:00"/>
    <x v="1"/>
    <s v="Paiement frais de location véhicule (3) jours  cas chimpanzé Ourékaba"/>
    <m/>
    <n v="2550000"/>
  </r>
  <r>
    <d v="2017-12-29T00:00:00"/>
    <x v="1"/>
    <s v="Achat de Carburant  (60) litres pour véhicule de location retour Faranah-Conakry  cas chimpanzé Ourekaba"/>
    <m/>
    <n v="480000"/>
  </r>
  <r>
    <d v="2017-12-29T00:00:00"/>
    <x v="1"/>
    <s v="Paiement reliquat à Thierno Ousmane Baldé soigneur chimpanzé pour l'entretien et la relâche du chimpanzé de Ourekaba à Faranah"/>
    <m/>
    <n v="1200000"/>
  </r>
  <r>
    <d v="2017-12-29T00:00:00"/>
    <x v="11"/>
    <s v="Transport bureau -centre ville pour changement de signature à la banque"/>
    <m/>
    <n v="70000"/>
  </r>
  <r>
    <d v="2017-12-29T00:00:00"/>
    <x v="1"/>
    <s v="Transport maison-taouyah (BPMG) bureau "/>
    <m/>
    <n v="40000"/>
  </r>
  <r>
    <d v="2017-12-30T00:00:00"/>
    <x v="1"/>
    <s v="Paiement Bonus annuelle du Coordonnateur et complement bonus de la comptable"/>
    <m/>
    <n v="750000"/>
  </r>
  <r>
    <m/>
    <x v="0"/>
    <s v="TOTAL ENTREES / SORTIES"/>
    <n v="76657622"/>
    <n v="61211000"/>
  </r>
  <r>
    <m/>
    <x v="0"/>
    <s v="SOLDE  AU  31/12/17"/>
    <n v="1544662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2">
  <r>
    <d v="2017-12-01T00:00:00"/>
    <s v="Frais Caretaker pour le soigneur  du bébé chimpanzé"/>
    <x v="0"/>
    <x v="0"/>
    <n v="2000000"/>
    <x v="0"/>
    <x v="0"/>
    <s v="17/12/GALFR22S"/>
    <s v="Oui"/>
  </r>
  <r>
    <d v="2017-12-01T00:00:00"/>
    <s v="Achat de carotte, comcombre et autre aliments  pour le bébé chimpanzé"/>
    <x v="1"/>
    <x v="1"/>
    <n v="110000"/>
    <x v="0"/>
    <x v="0"/>
    <s v="17/12/GALFR15TB"/>
    <s v="Oui"/>
  </r>
  <r>
    <d v="2017-12-01T00:00:00"/>
    <s v="Food Allowance pour (3) jours Agent de faune pour la relâche du bébé chimpanzé"/>
    <x v="2"/>
    <x v="0"/>
    <n v="240000"/>
    <x v="0"/>
    <x v="0"/>
    <s v="17/12/GALFR11FA"/>
    <s v="Oui"/>
  </r>
  <r>
    <d v="2017-12-01T00:00:00"/>
    <s v="Achat de cartes de recharges orange et areeba pour communication du soigneur du bébé chimpanzé avec les conserteurs du par et GALF"/>
    <x v="3"/>
    <x v="0"/>
    <n v="20000"/>
    <x v="0"/>
    <x v="0"/>
    <s v="17/12/GALFCR"/>
    <s v="Oui"/>
  </r>
  <r>
    <d v="2017-12-01T00:00:00"/>
    <s v="Achat de (57,50l) de gasoil pour le véhicule de la relâche du bébé chimpanzé"/>
    <x v="4"/>
    <x v="0"/>
    <n v="460000"/>
    <x v="0"/>
    <x v="0"/>
    <s v="17/12/GALFR48C"/>
    <s v="Oui"/>
  </r>
  <r>
    <d v="2017-12-01T00:00:00"/>
    <s v="Achat de (24l) de gasoil pour le véhicule de la relâche du bébé chimpanzé"/>
    <x v="4"/>
    <x v="0"/>
    <n v="192000"/>
    <x v="0"/>
    <x v="0"/>
    <s v="17/12/GALFR007C"/>
    <s v="Oui"/>
  </r>
  <r>
    <d v="2017-12-01T00:00:00"/>
    <s v="Achat de melon pour nourriture bébé chimpanzé"/>
    <x v="1"/>
    <x v="0"/>
    <n v="40000"/>
    <x v="0"/>
    <x v="0"/>
    <s v="17/12/GALFR14TB"/>
    <s v="Oui"/>
  </r>
  <r>
    <d v="2017-12-01T00:00:00"/>
    <s v="Achat de banane pour nourriture bébé chimpanzé"/>
    <x v="1"/>
    <x v="0"/>
    <n v="50000"/>
    <x v="0"/>
    <x v="0"/>
    <s v="17/12/GALFR13TB"/>
    <s v="Oui"/>
  </r>
  <r>
    <d v="2017-12-01T00:00:00"/>
    <s v="Achat des orange pour nourriture du bébé chimpanzé"/>
    <x v="1"/>
    <x v="0"/>
    <n v="30000"/>
    <x v="0"/>
    <x v="0"/>
    <s v="17/12/GALFR12TB"/>
    <s v="Oui"/>
  </r>
  <r>
    <d v="2017-12-02T00:00:00"/>
    <s v="Achat de bananes pour le bébé chimpanzé"/>
    <x v="1"/>
    <x v="1"/>
    <n v="15000"/>
    <x v="0"/>
    <x v="0"/>
    <s v="17/12/GALFR16TB"/>
    <s v="Oui"/>
  </r>
  <r>
    <d v="2017-12-02T00:00:00"/>
    <s v="Achat de (40l) de gasoil pour le véhicule de la relâche du bébé chimpanzé"/>
    <x v="4"/>
    <x v="0"/>
    <n v="320000"/>
    <x v="0"/>
    <x v="0"/>
    <s v="17/12/GALFR15C"/>
    <s v="Oui"/>
  </r>
  <r>
    <d v="2017-12-04T00:00:00"/>
    <s v="Versement à Baldé pour paiement frais Huissier  affaire Alpha Alimou Doumbouya"/>
    <x v="5"/>
    <x v="2"/>
    <n v="125000"/>
    <x v="1"/>
    <x v="0"/>
    <s v="17/12/GALF"/>
    <s v="Oui"/>
  </r>
  <r>
    <d v="2017-12-04T00:00:00"/>
    <s v="Complement transport Baldé transport bureau-Cabinet Me cas Alimou"/>
    <x v="4"/>
    <x v="2"/>
    <n v="5000"/>
    <x v="1"/>
    <x v="0"/>
    <s v="17/12/GALFR19TU"/>
    <s v="Oui"/>
  </r>
  <r>
    <d v="2017-12-04T00:00:00"/>
    <s v="frais de transport bureau haut commandement de la gendarmerie pour le suivi de la demande de formation"/>
    <x v="4"/>
    <x v="2"/>
    <n v="70000"/>
    <x v="2"/>
    <x v="0"/>
    <s v="17/12/GALFR17TU"/>
    <s v="Oui"/>
  </r>
  <r>
    <d v="2017-12-04T00:00:00"/>
    <s v="Transport bureau maison Ba/r"/>
    <x v="4"/>
    <x v="2"/>
    <n v="30000"/>
    <x v="2"/>
    <x v="0"/>
    <s v="17/12/GALFR25FS"/>
    <s v="Oui"/>
  </r>
  <r>
    <d v="2017-12-04T00:00:00"/>
    <s v="Frais de fonctionnemet Odette pour la semaine"/>
    <x v="4"/>
    <x v="2"/>
    <n v="65000"/>
    <x v="3"/>
    <x v="0"/>
    <s v="17/12/GALFR22FS"/>
    <s v="Oui"/>
  </r>
  <r>
    <d v="2017-12-04T00:00:00"/>
    <s v="Paiement Bonus  Agent poir la relâche du bébé chimpanzé"/>
    <x v="5"/>
    <x v="0"/>
    <n v="500000"/>
    <x v="4"/>
    <x v="0"/>
    <s v="17/12/GALFR"/>
    <s v="Oui"/>
  </r>
  <r>
    <d v="2017-12-04T00:00:00"/>
    <s v="Taxi moto maison -bureau A/R"/>
    <x v="4"/>
    <x v="2"/>
    <n v="16000"/>
    <x v="4"/>
    <x v="0"/>
    <s v="17/12/GALFR"/>
    <s v="Oui"/>
  </r>
  <r>
    <d v="2017-12-04T00:00:00"/>
    <s v="Frais taxi moto bureau-DNEF pour paiement bonus agent de faune pour la relâche du bébé chimpanzé"/>
    <x v="4"/>
    <x v="2"/>
    <n v="70000"/>
    <x v="4"/>
    <x v="0"/>
    <s v="17/12/GALFR15TU"/>
    <s v="Oui"/>
  </r>
  <r>
    <d v="2017-12-04T00:00:00"/>
    <s v="Transport Forécaria-Conakry pour enquête"/>
    <x v="4"/>
    <x v="3"/>
    <n v="25000"/>
    <x v="5"/>
    <x v="0"/>
    <s v="17/12/GALFR39TE"/>
    <s v="Oui"/>
  </r>
  <r>
    <d v="2017-12-04T00:00:00"/>
    <s v="Ration journalière pour enquête"/>
    <x v="2"/>
    <x v="3"/>
    <n v="80000"/>
    <x v="5"/>
    <x v="0"/>
    <s v="17/12/GALFR40FA"/>
    <s v="Oui"/>
  </r>
  <r>
    <d v="2017-12-04T00:00:00"/>
    <s v="Transport pour les enquêtes "/>
    <x v="4"/>
    <x v="3"/>
    <n v="15000"/>
    <x v="5"/>
    <x v="0"/>
    <s v="17/12/GALFR41TE"/>
    <s v="Oui"/>
  </r>
  <r>
    <d v="2017-12-04T00:00:00"/>
    <s v="Frais hôtel (5) nuitées"/>
    <x v="2"/>
    <x v="3"/>
    <n v="1250000"/>
    <x v="5"/>
    <x v="0"/>
    <s v="17/12/GALFF23H"/>
    <s v="Oui"/>
  </r>
  <r>
    <d v="2017-12-04T00:00:00"/>
    <s v="Transport Maison-Bureau AR"/>
    <x v="4"/>
    <x v="3"/>
    <n v="15000"/>
    <x v="6"/>
    <x v="0"/>
    <s v="17/11/GALFR17FS"/>
    <s v="Oui"/>
  </r>
  <r>
    <d v="2017-12-04T00:00:00"/>
    <s v="Transport pour certifier un chèque"/>
    <x v="4"/>
    <x v="3"/>
    <n v="40000"/>
    <x v="6"/>
    <x v="0"/>
    <s v="17/12/GALFR27TU"/>
    <s v="Oui"/>
  </r>
  <r>
    <d v="2017-12-04T00:00:00"/>
    <s v="Frais de fonctionnement Maïmouna pour la semaine"/>
    <x v="4"/>
    <x v="0"/>
    <n v="70000"/>
    <x v="0"/>
    <x v="0"/>
    <s v="17/12/GALFR13FS"/>
    <s v="Oui"/>
  </r>
  <r>
    <d v="2017-12-04T00:00:00"/>
    <s v="Frais de fonctionnement Moné pour la semaine"/>
    <x v="4"/>
    <x v="0"/>
    <n v="150000"/>
    <x v="0"/>
    <x v="0"/>
    <s v="17/12/GALFR26FS"/>
    <s v="Oui"/>
  </r>
  <r>
    <d v="2017-12-04T00:00:00"/>
    <s v="Remboursement transfert  E-recharge pour l'équipe du bureau"/>
    <x v="3"/>
    <x v="0"/>
    <n v="400000"/>
    <x v="0"/>
    <x v="0"/>
    <s v="17/12/GALFR28TC"/>
    <s v="Oui"/>
  </r>
  <r>
    <d v="2017-12-04T00:00:00"/>
    <s v="Paiement frais deplacement véhicule pour (2) jours pour la relâche du bébé cimpanzé à Somoria (Faranah)"/>
    <x v="4"/>
    <x v="0"/>
    <n v="1700000"/>
    <x v="0"/>
    <x v="0"/>
    <s v="17/12/GALFF001288"/>
    <s v="Oui"/>
  </r>
  <r>
    <d v="2017-12-04T00:00:00"/>
    <s v="Achat de (10) carnets de reçus"/>
    <x v="1"/>
    <x v="1"/>
    <n v="100000"/>
    <x v="0"/>
    <x v="0"/>
    <s v="17/12/GALFF181676"/>
    <s v="Oui"/>
  </r>
  <r>
    <d v="2017-12-04T00:00:00"/>
    <s v="Taxi maison-bureau(aller-retour)"/>
    <x v="4"/>
    <x v="4"/>
    <n v="10000"/>
    <x v="7"/>
    <x v="0"/>
    <s v="17/12/GALFR20FS"/>
    <s v="Oui"/>
  </r>
  <r>
    <d v="2017-12-04T00:00:00"/>
    <s v="Frais taxi moto  Tamba pour recuperation du journal sur l'affaire confirmation de la décision cas Sidimé"/>
    <x v="4"/>
    <x v="4"/>
    <n v="60000"/>
    <x v="7"/>
    <x v="0"/>
    <s v="17/12/GALFR18TU"/>
    <s v="Oui"/>
  </r>
  <r>
    <d v="2017-12-04T00:00:00"/>
    <s v="Taxi bureau maison   "/>
    <x v="4"/>
    <x v="3"/>
    <n v="15000"/>
    <x v="8"/>
    <x v="0"/>
    <s v="17/12/GALFR21TU"/>
    <s v="Oui"/>
  </r>
  <r>
    <d v="2017-12-05T00:00:00"/>
    <s v="Chèque 01366714 paiement RTS Novembre/17"/>
    <x v="1"/>
    <x v="0"/>
    <n v="462500"/>
    <x v="9"/>
    <x v="0"/>
    <s v="17/12/GALFR"/>
    <s v="Oui"/>
  </r>
  <r>
    <d v="2017-12-05T00:00:00"/>
    <s v="Frais certification chèque 01366714 paiement RTS Novembre/17"/>
    <x v="6"/>
    <x v="0"/>
    <n v="56500"/>
    <x v="9"/>
    <x v="0"/>
    <s v="17/12/GALFR"/>
    <s v="Oui"/>
  </r>
  <r>
    <d v="2017-12-05T00:00:00"/>
    <s v="Transport  bureau-Cabinet Me Sovogui pour dépôt jugement cas Alpha Alimou Doumbouya"/>
    <x v="4"/>
    <x v="2"/>
    <n v="65000"/>
    <x v="1"/>
    <x v="0"/>
    <s v="17/12/GALFR35TU"/>
    <s v="Oui"/>
  </r>
  <r>
    <d v="2017-12-05T00:00:00"/>
    <s v="Transport bureau maison Ba/r"/>
    <x v="4"/>
    <x v="2"/>
    <n v="30000"/>
    <x v="2"/>
    <x v="0"/>
    <s v="17/12/GALFR25FS"/>
    <s v="Oui"/>
  </r>
  <r>
    <d v="2017-12-05T00:00:00"/>
    <s v="frais de transport bureau-Eaux et Forêts pour  une rencontre avec informateur"/>
    <x v="4"/>
    <x v="2"/>
    <n v="30000"/>
    <x v="2"/>
    <x v="0"/>
    <s v="17/12/GALFR33TU"/>
    <s v="Oui"/>
  </r>
  <r>
    <d v="2017-12-05T00:00:00"/>
    <s v="Frais taxi bureau-Cours d'Appel pour suivi Audiance Cas Alpha Alimou Doumbouya"/>
    <x v="4"/>
    <x v="2"/>
    <n v="70000"/>
    <x v="3"/>
    <x v="0"/>
    <s v="17/12/GALFR30TU"/>
    <s v="Oui"/>
  </r>
  <r>
    <d v="2017-12-05T00:00:00"/>
    <s v="Taxi moto maison -bureau A/R"/>
    <x v="4"/>
    <x v="2"/>
    <n v="16000"/>
    <x v="4"/>
    <x v="0"/>
    <s v="17/12/GALFR23FS"/>
    <s v="Oui"/>
  </r>
  <r>
    <d v="2017-12-05T00:00:00"/>
    <s v="Ration journalière pour enquête"/>
    <x v="2"/>
    <x v="3"/>
    <n v="80000"/>
    <x v="5"/>
    <x v="0"/>
    <s v="17/12/GALFR42FA"/>
    <s v="Oui"/>
  </r>
  <r>
    <d v="2017-12-05T00:00:00"/>
    <s v="Transport pour les enquêtes "/>
    <x v="4"/>
    <x v="3"/>
    <n v="20000"/>
    <x v="5"/>
    <x v="0"/>
    <s v="17/12/GALFR43TE"/>
    <s v="Oui"/>
  </r>
  <r>
    <d v="2017-12-05T00:00:00"/>
    <s v="Transfert de crédit téléphone pour communication avec une cible"/>
    <x v="3"/>
    <x v="3"/>
    <n v="20000"/>
    <x v="5"/>
    <x v="0"/>
    <s v="17/12/GALFR44TB"/>
    <s v="Oui"/>
  </r>
  <r>
    <d v="2017-12-05T00:00:00"/>
    <s v="Transport Maison-Bureau AR"/>
    <x v="4"/>
    <x v="3"/>
    <n v="15000"/>
    <x v="6"/>
    <x v="0"/>
    <s v="17/12/GALFR24FS"/>
    <s v="Oui"/>
  </r>
  <r>
    <d v="2017-12-05T00:00:00"/>
    <s v="Paiement   Transfert  crédits  E-Recharge pour l'équipe du bureau"/>
    <x v="3"/>
    <x v="0"/>
    <n v="400000"/>
    <x v="0"/>
    <x v="0"/>
    <s v="17/12/GALFR29TC"/>
    <s v="Oui"/>
  </r>
  <r>
    <d v="2017-12-05T00:00:00"/>
    <s v="Frais taxi Moné maison-centre ville (BPMG)-bureau pour retrait et recupération des relevés de banque"/>
    <x v="4"/>
    <x v="0"/>
    <n v="70000"/>
    <x v="0"/>
    <x v="0"/>
    <s v="17/12/GALFR34TU"/>
    <s v="Oui"/>
  </r>
  <r>
    <d v="2017-12-05T00:00:00"/>
    <s v="Taxi maison-bureau(aller-retour)"/>
    <x v="4"/>
    <x v="4"/>
    <n v="10000"/>
    <x v="7"/>
    <x v="0"/>
    <s v="17/12/GALFR20FS"/>
    <s v="Oui"/>
  </r>
  <r>
    <d v="2017-12-05T00:00:00"/>
    <s v="Complement transport pour recuperation du journal sur l'affaire confirmation de la décision cas Sidimé"/>
    <x v="4"/>
    <x v="4"/>
    <n v="10000"/>
    <x v="7"/>
    <x v="0"/>
    <s v="17/12/GALFR31TU"/>
    <s v="Oui"/>
  </r>
  <r>
    <d v="2017-12-05T00:00:00"/>
    <s v="Taxi bureau maison "/>
    <x v="4"/>
    <x v="3"/>
    <n v="15000"/>
    <x v="8"/>
    <x v="0"/>
    <s v="17/12/GALFR21TU"/>
    <s v="Oui"/>
  </r>
  <r>
    <d v="2017-12-06T00:00:00"/>
    <s v="Transport bureau maison Ba/r"/>
    <x v="4"/>
    <x v="2"/>
    <n v="30000"/>
    <x v="2"/>
    <x v="0"/>
    <s v="17/12/GALFR25FS"/>
    <s v="Oui"/>
  </r>
  <r>
    <d v="2017-12-06T00:00:00"/>
    <s v="Taxi bureau-Eaux et forets pour rencontre avec le point focal CITES"/>
    <x v="4"/>
    <x v="2"/>
    <n v="70000"/>
    <x v="2"/>
    <x v="0"/>
    <s v="17/12/GALFR37TU"/>
    <s v="Oui"/>
  </r>
  <r>
    <d v="2017-12-06T00:00:00"/>
    <s v="Taxi moto maison -bureau A/R"/>
    <x v="4"/>
    <x v="2"/>
    <n v="16000"/>
    <x v="4"/>
    <x v="0"/>
    <s v="17/12/GALFR23FS"/>
    <s v="Oui"/>
  </r>
  <r>
    <d v="2017-12-06T00:00:00"/>
    <s v="Transport bureau- Aéroport,Tanérie, Matoto, Kissosso, Enta,Kagbelen pour enquête"/>
    <x v="4"/>
    <x v="3"/>
    <n v="26000"/>
    <x v="10"/>
    <x v="0"/>
    <s v="17/12/GALFR39TE"/>
    <s v="Oui"/>
  </r>
  <r>
    <d v="2017-12-06T00:00:00"/>
    <s v="Achat de crédits Areeba  pour la communication et connéxion pour (5) jours"/>
    <x v="3"/>
    <x v="3"/>
    <n v="25000"/>
    <x v="10"/>
    <x v="0"/>
    <s v="17/12/GALFCR"/>
    <s v="Oui"/>
  </r>
  <r>
    <d v="2017-12-06T00:00:00"/>
    <s v="Ration journalière pour enquête"/>
    <x v="2"/>
    <x v="3"/>
    <n v="80000"/>
    <x v="5"/>
    <x v="0"/>
    <s v="17/12/GALFR45FA"/>
    <s v="Oui"/>
  </r>
  <r>
    <d v="2017-12-06T00:00:00"/>
    <s v="Transport pour les enquêtes "/>
    <x v="4"/>
    <x v="3"/>
    <n v="10000"/>
    <x v="5"/>
    <x v="0"/>
    <s v="17/12/GALFR46TE"/>
    <s v="Oui"/>
  </r>
  <r>
    <d v="2017-12-06T00:00:00"/>
    <s v="Transport pour les enquêtes "/>
    <x v="4"/>
    <x v="3"/>
    <n v="20000"/>
    <x v="5"/>
    <x v="0"/>
    <s v="17/12/GALFR47TE"/>
    <s v="Oui"/>
  </r>
  <r>
    <d v="2017-12-06T00:00:00"/>
    <s v="Transport Maison-Bureau AR"/>
    <x v="4"/>
    <x v="3"/>
    <n v="15000"/>
    <x v="6"/>
    <x v="0"/>
    <s v="17/12/GALFR24FS"/>
    <s v="Oui"/>
  </r>
  <r>
    <d v="2017-12-06T00:00:00"/>
    <s v="Achat de (3) paquets d'eau coyah pour l'équipe bureau"/>
    <x v="1"/>
    <x v="1"/>
    <n v="30000"/>
    <x v="0"/>
    <x v="0"/>
    <s v="17/12/GALFR36A"/>
    <s v="Oui"/>
  </r>
  <r>
    <d v="2017-12-06T00:00:00"/>
    <s v="Paiement Facture Internet FAC354  du bureau pour le mois Décembre/17"/>
    <x v="7"/>
    <x v="0"/>
    <n v="3000000"/>
    <x v="0"/>
    <x v="0"/>
    <s v="17/12/GALFFAC354"/>
    <s v="Oui"/>
  </r>
  <r>
    <d v="2017-12-06T00:00:00"/>
    <s v="Achat de (3)  cachets,  (1) paquet de bic, et (2) tubes  recharge encre cachet"/>
    <x v="5"/>
    <x v="0"/>
    <n v="205000"/>
    <x v="0"/>
    <x v="0"/>
    <s v="17/12/GALFF046089"/>
    <s v="Oui"/>
  </r>
  <r>
    <d v="2017-12-06T00:00:00"/>
    <s v="Remboursement 50% frais médicaux informateur"/>
    <x v="1"/>
    <x v="1"/>
    <n v="62500"/>
    <x v="0"/>
    <x v="0"/>
    <s v="17/12/GALFR25FM"/>
    <s v="Oui"/>
  </r>
  <r>
    <d v="2017-12-06T00:00:00"/>
    <s v="Taxi maison-bureau(aller-retour)"/>
    <x v="4"/>
    <x v="4"/>
    <n v="10000"/>
    <x v="7"/>
    <x v="0"/>
    <s v="17/12/GALFR20FS"/>
    <s v="Oui"/>
  </r>
  <r>
    <d v="2017-12-06T00:00:00"/>
    <s v="Paiement Bonus media au journal &quot;Nouvelle Elite&quot; sur la confirmation par la Cour d'appel la decision sur N'Kaye  Sidimé  et Autres"/>
    <x v="8"/>
    <x v="4"/>
    <n v="100000"/>
    <x v="7"/>
    <x v="0"/>
    <s v="17/12/GALFR01BM"/>
    <s v="Oui"/>
  </r>
  <r>
    <d v="2017-12-06T00:00:00"/>
    <s v="Paiement Bonus media au journal &quot;Le Rassembleur&quot; sur la confirmation par la Cour d'appel la decision sur N'Kaye  Sidimé  et Autres"/>
    <x v="8"/>
    <x v="4"/>
    <n v="100000"/>
    <x v="7"/>
    <x v="0"/>
    <s v="17/12/GALFR02BM"/>
    <s v="Oui"/>
  </r>
  <r>
    <d v="2017-12-06T00:00:00"/>
    <s v="Paiement Bonus media au journal &quot;Le Standard&quot; sur la confirmation par la Cour d'appel la decision sur N'Kaye  Sidimé  et Autres"/>
    <x v="8"/>
    <x v="4"/>
    <n v="100000"/>
    <x v="7"/>
    <x v="0"/>
    <s v="17/12/GALFR03BM"/>
    <s v="Oui"/>
  </r>
  <r>
    <d v="2017-12-06T00:00:00"/>
    <s v="Paiement Bonus media au journal &quot;Le Democrate&quot; sur la confirmation par la Cour d'appel la decision sur N'Kaye  Sidimé  et Autres"/>
    <x v="8"/>
    <x v="4"/>
    <n v="100000"/>
    <x v="7"/>
    <x v="0"/>
    <s v="17/12/GALFR04BM"/>
    <s v="Oui"/>
  </r>
  <r>
    <d v="2017-12-06T00:00:00"/>
    <s v="Paiement Bonus media cas confirmation de la decision par la Cour d'Appel cas Sidimé et autres ivoires"/>
    <x v="8"/>
    <x v="4"/>
    <n v="100000"/>
    <x v="7"/>
    <x v="0"/>
    <s v="17/12/GALFR41BM"/>
    <s v="Oui"/>
  </r>
  <r>
    <d v="2017-12-06T00:00:00"/>
    <s v="Transport bureau-centre ville pour recupération du reste des journaux sur l'affaire Sidimé"/>
    <x v="4"/>
    <x v="4"/>
    <n v="30000"/>
    <x v="7"/>
    <x v="0"/>
    <s v="17/12/GALFR40TU"/>
    <s v="Oui"/>
  </r>
  <r>
    <d v="2017-12-06T00:00:00"/>
    <s v="Taxi bureau maison"/>
    <x v="4"/>
    <x v="3"/>
    <n v="15000"/>
    <x v="8"/>
    <x v="0"/>
    <s v="17/12/GALFR21TU"/>
    <s v="Oui"/>
  </r>
  <r>
    <d v="2017-12-07T00:00:00"/>
    <s v="Transport  bureau-Cours d'Appel pour paiement frais d'arrêt cas Alpha Alimou Doumbouya "/>
    <x v="4"/>
    <x v="2"/>
    <n v="70000"/>
    <x v="1"/>
    <x v="0"/>
    <s v="17/12/GALFR44TU"/>
    <s v="Oui"/>
  </r>
  <r>
    <d v="2017-12-07T00:00:00"/>
    <s v="Paiement Arrêt cas Alpha Alimou Doumbouya"/>
    <x v="5"/>
    <x v="2"/>
    <n v="300000"/>
    <x v="1"/>
    <x v="0"/>
    <s v="17/12/GALFR"/>
    <s v="Oui"/>
  </r>
  <r>
    <d v="2017-12-07T00:00:00"/>
    <s v="Paiement Bonus requisition numéros téléphone"/>
    <x v="5"/>
    <x v="2"/>
    <n v="180000"/>
    <x v="1"/>
    <x v="0"/>
    <s v="17/12/GALFR46BR"/>
    <s v="Oui"/>
  </r>
  <r>
    <d v="2017-12-07T00:00:00"/>
    <s v="Transport bureau maison Ba/r"/>
    <x v="4"/>
    <x v="2"/>
    <n v="30000"/>
    <x v="2"/>
    <x v="0"/>
    <s v="17/12/GALFR25FS"/>
    <s v="Oui"/>
  </r>
  <r>
    <d v="2017-12-07T00:00:00"/>
    <s v="Taxi bureau-HCGN pour suivi de la demande de formation"/>
    <x v="4"/>
    <x v="2"/>
    <n v="70000"/>
    <x v="2"/>
    <x v="0"/>
    <s v="17/12/GALFR47TU"/>
    <s v="Oui"/>
  </r>
  <r>
    <d v="2017-12-07T00:00:00"/>
    <s v="Transport  bureau-centre A/R"/>
    <x v="4"/>
    <x v="2"/>
    <n v="60000"/>
    <x v="3"/>
    <x v="0"/>
    <s v="17/12/GALFR42TU"/>
    <s v="Oui"/>
  </r>
  <r>
    <d v="2017-12-07T00:00:00"/>
    <s v="Taxi moto maison -bureau A/R"/>
    <x v="4"/>
    <x v="2"/>
    <n v="16000"/>
    <x v="4"/>
    <x v="0"/>
    <s v="17/12/GALFR23FS"/>
    <s v="Oui"/>
  </r>
  <r>
    <d v="2017-12-07T00:00:00"/>
    <s v="Transport E17 bureau coyah pour enquête"/>
    <x v="4"/>
    <x v="3"/>
    <n v="30000"/>
    <x v="5"/>
    <x v="0"/>
    <s v="17/12/GALFR43TE"/>
    <s v="Oui"/>
  </r>
  <r>
    <d v="2017-12-07T00:00:00"/>
    <s v="Ration journalière pour enquête"/>
    <x v="2"/>
    <x v="3"/>
    <n v="80000"/>
    <x v="5"/>
    <x v="0"/>
    <s v="17/12/GALFR48FA"/>
    <s v="Oui"/>
  </r>
  <r>
    <d v="2017-12-07T00:00:00"/>
    <s v="Transport pour les enquêtes "/>
    <x v="4"/>
    <x v="3"/>
    <n v="20000"/>
    <x v="5"/>
    <x v="0"/>
    <s v="17/12/GALFR49TE"/>
    <s v="Oui"/>
  </r>
  <r>
    <d v="2017-12-07T00:00:00"/>
    <s v="Transport Maison-Bureau AR"/>
    <x v="4"/>
    <x v="3"/>
    <n v="15000"/>
    <x v="6"/>
    <x v="0"/>
    <s v="17/12/GALFR24FS"/>
    <s v="Oui"/>
  </r>
  <r>
    <d v="2017-12-07T00:00:00"/>
    <s v="Paiement frais poubelle pour ramassage d'ordure bureau"/>
    <x v="0"/>
    <x v="0"/>
    <n v="75000"/>
    <x v="0"/>
    <x v="0"/>
    <s v="17/12/GALFR02UJAD"/>
    <s v="Oui"/>
  </r>
  <r>
    <d v="2017-12-07T00:00:00"/>
    <s v="Frais de Transfert/orange money (1 000 000 GNF) à E17 en enquête à Forécariah"/>
    <x v="9"/>
    <x v="0"/>
    <n v="20000"/>
    <x v="0"/>
    <x v="0"/>
    <s v="17/12/GALFR"/>
    <s v="Oui"/>
  </r>
  <r>
    <d v="2017-12-07T00:00:00"/>
    <s v="Transport soigneur chimpanzé Faranah-Mamou retour relâche bébé chimpanzé au  PARC du Haut Niger"/>
    <x v="4"/>
    <x v="0"/>
    <n v="70000"/>
    <x v="0"/>
    <x v="0"/>
    <s v="17/12/GALFR20TU"/>
    <s v="Oui"/>
  </r>
  <r>
    <d v="2017-12-07T00:00:00"/>
    <s v="Transport soigneur chimpanzé Mamou-Conakry retour relâche bébé chimpanzé au  PARC du Haut Niger"/>
    <x v="4"/>
    <x v="0"/>
    <n v="60000"/>
    <x v="0"/>
    <x v="0"/>
    <s v="17/12/GALFR21TU"/>
    <s v="Oui"/>
  </r>
  <r>
    <d v="2017-12-07T00:00:00"/>
    <s v="paiement une partie frais Caretaker pour le soigneur  du bébé chimpanzé"/>
    <x v="0"/>
    <x v="0"/>
    <n v="479000"/>
    <x v="0"/>
    <x v="0"/>
    <s v="17/12/GALFR22S"/>
    <s v="Oui"/>
  </r>
  <r>
    <d v="2017-12-07T00:00:00"/>
    <s v="Transport soigneur chimpanzé  Sidakoro-Faranah retour relâche bébé chimpanzé au  PARC du Haut Niger"/>
    <x v="4"/>
    <x v="0"/>
    <n v="50000"/>
    <x v="0"/>
    <x v="0"/>
    <s v="17/12/GALFR18TU"/>
    <s v="Oui"/>
  </r>
  <r>
    <d v="2017-12-07T00:00:00"/>
    <s v="Taxi maison-bureau(aller-retour)"/>
    <x v="4"/>
    <x v="4"/>
    <n v="10000"/>
    <x v="7"/>
    <x v="0"/>
    <s v="17/12/GALFR20FS"/>
    <s v="Oui"/>
  </r>
  <r>
    <d v="2017-12-07T00:00:00"/>
    <s v="Taxi bureau maison"/>
    <x v="4"/>
    <x v="3"/>
    <n v="15000"/>
    <x v="8"/>
    <x v="0"/>
    <s v="17/12/GALFR21TU"/>
    <s v="Oui"/>
  </r>
  <r>
    <d v="2017-12-07T00:00:00"/>
    <s v="Taxi bureau coyah pour les enquêtes "/>
    <x v="4"/>
    <x v="3"/>
    <n v="30000"/>
    <x v="8"/>
    <x v="0"/>
    <s v="17/12/GALFR"/>
    <s v="Oui"/>
  </r>
  <r>
    <d v="2017-12-08T00:00:00"/>
    <s v="Taxi maison-bureau A/R"/>
    <x v="4"/>
    <x v="2"/>
    <n v="30000"/>
    <x v="2"/>
    <x v="0"/>
    <s v="17/12/GALFR25FS"/>
    <s v="Oui"/>
  </r>
  <r>
    <d v="2017-12-08T00:00:00"/>
    <s v="Taxi moto maison -bureau A/R"/>
    <x v="4"/>
    <x v="2"/>
    <n v="16000"/>
    <x v="4"/>
    <x v="0"/>
    <s v="17/12/GALFR23FS"/>
    <s v="Oui"/>
  </r>
  <r>
    <d v="2017-12-08T00:00:00"/>
    <s v="Ration journalière pour enquête"/>
    <x v="2"/>
    <x v="3"/>
    <n v="80000"/>
    <x v="5"/>
    <x v="0"/>
    <s v="17/12/GALFR50FA"/>
    <s v="Oui"/>
  </r>
  <r>
    <d v="2017-12-08T00:00:00"/>
    <s v="Taxi moto pour les courses"/>
    <x v="4"/>
    <x v="3"/>
    <n v="10000"/>
    <x v="5"/>
    <x v="0"/>
    <s v="17/12/GALFR"/>
    <s v="Oui"/>
  </r>
  <r>
    <d v="2017-12-08T00:00:00"/>
    <s v="Transport Forecariah-Conakry"/>
    <x v="4"/>
    <x v="3"/>
    <n v="25000"/>
    <x v="5"/>
    <x v="0"/>
    <s v="17/12/GALFR"/>
    <s v="Oui"/>
  </r>
  <r>
    <d v="2017-12-08T00:00:00"/>
    <s v="Transport Maison-Bureau AR"/>
    <x v="4"/>
    <x v="3"/>
    <n v="15000"/>
    <x v="6"/>
    <x v="0"/>
    <s v="17/12/GALFR24FS"/>
    <s v="Oui"/>
  </r>
  <r>
    <d v="2017-12-08T00:00:00"/>
    <s v="Achat d'un bidon d'eau de javel et une brosse pour bureau"/>
    <x v="5"/>
    <x v="0"/>
    <n v="65000"/>
    <x v="0"/>
    <x v="0"/>
    <s v="17/12/GALFR48AM"/>
    <s v="Oui"/>
  </r>
  <r>
    <d v="2017-12-08T00:00:00"/>
    <s v="Taxi maison-bureau(aller-retour)"/>
    <x v="4"/>
    <x v="4"/>
    <n v="10000"/>
    <x v="7"/>
    <x v="0"/>
    <s v="17/12/GALFR20FS"/>
    <s v="Oui"/>
  </r>
  <r>
    <d v="2017-12-08T00:00:00"/>
    <s v="Taxi bureau maison"/>
    <x v="4"/>
    <x v="3"/>
    <n v="15000"/>
    <x v="8"/>
    <x v="0"/>
    <s v="17/12/GALFR21TU"/>
    <s v="Oui"/>
  </r>
  <r>
    <d v="2017-12-09T00:00:00"/>
    <s v="Taxi maison gare routiére"/>
    <x v="4"/>
    <x v="3"/>
    <n v="5000"/>
    <x v="8"/>
    <x v="0"/>
    <s v="17/12/GALFR1TE"/>
    <s v="Oui"/>
  </r>
  <r>
    <d v="2017-12-09T00:00:00"/>
    <s v="Ration journaliére"/>
    <x v="2"/>
    <x v="3"/>
    <n v="80000"/>
    <x v="8"/>
    <x v="0"/>
    <s v="17/12/GALFR2FA"/>
    <s v="Oui"/>
  </r>
  <r>
    <d v="2017-12-09T00:00:00"/>
    <s v="Taxi conakry boké"/>
    <x v="4"/>
    <x v="3"/>
    <n v="60000"/>
    <x v="8"/>
    <x v="0"/>
    <s v="17/12/GALFR5TV"/>
    <s v="Oui"/>
  </r>
  <r>
    <d v="2017-12-09T00:00:00"/>
    <s v="Taxi moto pour la gare routiére de koumbia "/>
    <x v="4"/>
    <x v="3"/>
    <n v="5000"/>
    <x v="8"/>
    <x v="0"/>
    <s v="17/12/GALFR3TE"/>
    <s v="Oui"/>
  </r>
  <r>
    <d v="2017-12-09T00:00:00"/>
    <s v="Taxi kamsar-boké"/>
    <x v="4"/>
    <x v="3"/>
    <n v="5500"/>
    <x v="8"/>
    <x v="0"/>
    <s v="17/12/GALFRTV"/>
    <s v="Oui"/>
  </r>
  <r>
    <d v="2017-12-09T00:00:00"/>
    <s v="Taxi boké-koumbia "/>
    <x v="4"/>
    <x v="3"/>
    <n v="70000"/>
    <x v="8"/>
    <x v="0"/>
    <s v="17/12/GALFR6TV"/>
    <s v="Oui"/>
  </r>
  <r>
    <d v="2017-12-09T00:00:00"/>
    <s v="Taxi moto pour chercher l'hôtel "/>
    <x v="4"/>
    <x v="3"/>
    <n v="10000"/>
    <x v="8"/>
    <x v="0"/>
    <s v="17/12/GALFR4TE"/>
    <s v="Oui"/>
  </r>
  <r>
    <d v="2017-12-09T00:00:00"/>
    <s v="Frais dhôtel"/>
    <x v="2"/>
    <x v="3"/>
    <n v="250000"/>
    <x v="8"/>
    <x v="0"/>
    <s v="17/12/GALFF13H"/>
    <s v="Oui"/>
  </r>
  <r>
    <d v="2017-12-10T00:00:00"/>
    <s v="Taxi Gaoual koumbia pour les enquêtes"/>
    <x v="4"/>
    <x v="3"/>
    <n v="30000"/>
    <x v="8"/>
    <x v="0"/>
    <s v="17/12/GALFR5TE"/>
    <s v="Oui"/>
  </r>
  <r>
    <d v="2017-12-10T00:00:00"/>
    <s v="Ration journaliére"/>
    <x v="2"/>
    <x v="3"/>
    <n v="80000"/>
    <x v="8"/>
    <x v="0"/>
    <s v="17/12/GALFR6FA"/>
    <s v="Oui"/>
  </r>
  <r>
    <d v="2017-12-10T00:00:00"/>
    <s v="Frais dhôtel"/>
    <x v="2"/>
    <x v="3"/>
    <n v="250000"/>
    <x v="8"/>
    <x v="0"/>
    <s v="17/12/GALFF13H"/>
    <s v="Oui"/>
  </r>
  <r>
    <d v="2017-12-11T00:00:00"/>
    <s v="Transport  bureau-centre ville (HCGN) pour suivi dossier formation des Gendarme en lutte contre la criminalité faunique"/>
    <x v="4"/>
    <x v="2"/>
    <n v="70000"/>
    <x v="1"/>
    <x v="0"/>
    <s v="17/12/GALF1TU"/>
    <s v="Oui"/>
  </r>
  <r>
    <d v="2017-12-11T00:00:00"/>
    <s v="Taxi bureau-HCGN pour suivi de la demande de formation"/>
    <x v="4"/>
    <x v="2"/>
    <n v="70000"/>
    <x v="2"/>
    <x v="0"/>
    <s v="17/12/GALFR50TU"/>
    <s v="Oui"/>
  </r>
  <r>
    <d v="2017-12-11T00:00:00"/>
    <s v="Taxi bureau-maison A/R"/>
    <x v="4"/>
    <x v="2"/>
    <n v="30000"/>
    <x v="2"/>
    <x v="0"/>
    <s v="17/12/GALFR5FS"/>
    <s v="Oui"/>
  </r>
  <r>
    <d v="2017-12-11T00:00:00"/>
    <s v="Frais de fonctionnement pour la semaine "/>
    <x v="4"/>
    <x v="2"/>
    <n v="65000"/>
    <x v="3"/>
    <x v="0"/>
    <s v="17/12/GALFR8FS"/>
    <s v="Oui"/>
  </r>
  <r>
    <d v="2017-12-11T00:00:00"/>
    <s v="Taxi moto maison -bureau A/R"/>
    <x v="4"/>
    <x v="2"/>
    <n v="16000"/>
    <x v="4"/>
    <x v="0"/>
    <s v="17/12/GALFR23FS"/>
    <s v="Oui"/>
  </r>
  <r>
    <d v="2017-12-11T00:00:00"/>
    <s v="Frais taxi bureau- centre ville (Cabinet Me Sovogui) A/R pour dépôt de l'analyse juridique "/>
    <x v="4"/>
    <x v="2"/>
    <n v="70000"/>
    <x v="4"/>
    <x v="0"/>
    <s v="17/12/GALFR3TU"/>
    <s v="Oui"/>
  </r>
  <r>
    <d v="2017-12-11T00:00:00"/>
    <s v="Achat de la carte de recharge areeba"/>
    <x v="3"/>
    <x v="3"/>
    <n v="15000"/>
    <x v="10"/>
    <x v="0"/>
    <s v="17/12/GALFCR"/>
    <s v="Oui"/>
  </r>
  <r>
    <d v="2017-12-11T00:00:00"/>
    <s v="Frais de fonctionnement pour la semaine "/>
    <x v="4"/>
    <x v="3"/>
    <n v="47500"/>
    <x v="10"/>
    <x v="0"/>
    <s v="17/11/GALFR20FS"/>
    <s v="Oui"/>
  </r>
  <r>
    <d v="2017-12-11T00:00:00"/>
    <s v="Achat carte de recharge pour cummunication et connexion"/>
    <x v="3"/>
    <x v="3"/>
    <n v="15000"/>
    <x v="10"/>
    <x v="0"/>
    <s v="17/11/GALFCR"/>
    <s v="Oui"/>
  </r>
  <r>
    <d v="2017-12-11T00:00:00"/>
    <s v="Transport Maison-Bureau AR"/>
    <x v="4"/>
    <x v="3"/>
    <n v="15000"/>
    <x v="6"/>
    <x v="0"/>
    <s v="17/12/GALFR24FS"/>
    <s v="Oui"/>
  </r>
  <r>
    <d v="2017-12-11T00:00:00"/>
    <s v="Frais de fonctionnement Moné pour la semaine"/>
    <x v="4"/>
    <x v="0"/>
    <n v="150000"/>
    <x v="0"/>
    <x v="0"/>
    <s v="17/12/GALFR10FS"/>
    <s v="Oui"/>
  </r>
  <r>
    <d v="2017-12-11T00:00:00"/>
    <s v="Paiement reliquat à Thierno Ousmane Baldé  soigneur chimpanzé pour relâche du bébé chimpanzé à Somoria"/>
    <x v="1"/>
    <x v="1"/>
    <n v="271000"/>
    <x v="0"/>
    <x v="0"/>
    <s v="17/12/GALFR12"/>
    <s v="Oui"/>
  </r>
  <r>
    <d v="2017-12-11T00:00:00"/>
    <s v="Taxi maison-bureau(aller-retour)"/>
    <x v="4"/>
    <x v="4"/>
    <n v="10000"/>
    <x v="7"/>
    <x v="0"/>
    <s v="17/12/GALFR20FS"/>
    <s v="Oui"/>
  </r>
  <r>
    <d v="2017-12-11T00:00:00"/>
    <s v="Taxi moto pour les  enquêtes "/>
    <x v="4"/>
    <x v="3"/>
    <n v="15000"/>
    <x v="8"/>
    <x v="0"/>
    <s v="17/12/GALFR7TE"/>
    <s v="Oui"/>
  </r>
  <r>
    <d v="2017-12-11T00:00:00"/>
    <s v="Ration journaliére"/>
    <x v="2"/>
    <x v="3"/>
    <n v="80000"/>
    <x v="8"/>
    <x v="0"/>
    <s v="17/12/GALFR8FA"/>
    <s v="Oui"/>
  </r>
  <r>
    <d v="2017-12-11T00:00:00"/>
    <s v="Frais dhôtel"/>
    <x v="2"/>
    <x v="3"/>
    <n v="250000"/>
    <x v="8"/>
    <x v="0"/>
    <s v="17/12/GALFF13H"/>
    <s v="Oui"/>
  </r>
  <r>
    <d v="2017-12-12T00:00:00"/>
    <s v="Taxi bureau-maison A/R"/>
    <x v="4"/>
    <x v="2"/>
    <n v="30000"/>
    <x v="2"/>
    <x v="0"/>
    <s v="17/12/GALFR5FS"/>
    <s v="Oui"/>
  </r>
  <r>
    <d v="2017-12-12T00:00:00"/>
    <s v="Taxi moto maison -bureau A/R"/>
    <x v="4"/>
    <x v="2"/>
    <n v="16000"/>
    <x v="4"/>
    <x v="0"/>
    <s v="17/12/GALFR6FS"/>
    <s v="Oui"/>
  </r>
  <r>
    <d v="2017-12-12T00:00:00"/>
    <s v="Transport maison-gare routière pour enquête à Marefenya"/>
    <x v="4"/>
    <x v="3"/>
    <n v="13500"/>
    <x v="10"/>
    <x v="0"/>
    <s v="17/12/GALFR06TE"/>
    <s v="Oui"/>
  </r>
  <r>
    <d v="2017-12-12T00:00:00"/>
    <s v="Transport Gare routière-Marefenya"/>
    <x v="4"/>
    <x v="3"/>
    <n v="25000"/>
    <x v="10"/>
    <x v="0"/>
    <s v="17/12/GALFR7TE"/>
    <s v="Oui"/>
  </r>
  <r>
    <d v="2017-12-12T00:00:00"/>
    <s v="Transport Gare routière-hôtel"/>
    <x v="4"/>
    <x v="3"/>
    <n v="10000"/>
    <x v="10"/>
    <x v="0"/>
    <s v="17/12/GALFR8TE"/>
    <s v="Oui"/>
  </r>
  <r>
    <d v="2017-12-12T00:00:00"/>
    <s v="Transport hôtel-marché pour enquête"/>
    <x v="4"/>
    <x v="3"/>
    <n v="4000"/>
    <x v="10"/>
    <x v="0"/>
    <s v="17/12/GALFR9TE"/>
    <s v="Oui"/>
  </r>
  <r>
    <d v="2017-12-12T00:00:00"/>
    <s v="Transport marché-hôtel"/>
    <x v="4"/>
    <x v="3"/>
    <n v="4000"/>
    <x v="10"/>
    <x v="0"/>
    <s v="17/12/GALFR10TE"/>
    <s v="Oui"/>
  </r>
  <r>
    <d v="2017-12-12T00:00:00"/>
    <s v="Ration journalière pour enquête"/>
    <x v="2"/>
    <x v="3"/>
    <n v="80000"/>
    <x v="10"/>
    <x v="0"/>
    <s v="17/12/GALFR11FA"/>
    <s v="Oui"/>
  </r>
  <r>
    <d v="2017-12-12T00:00:00"/>
    <s v="Achat de cartes de recharges pour un informateur"/>
    <x v="10"/>
    <x v="3"/>
    <n v="10000"/>
    <x v="10"/>
    <x v="0"/>
    <s v="17/12/GALFR17TB"/>
    <s v="Oui"/>
  </r>
  <r>
    <d v="2017-12-12T00:00:00"/>
    <s v="Transport Maison-Bureau AR"/>
    <x v="4"/>
    <x v="3"/>
    <n v="15000"/>
    <x v="6"/>
    <x v="0"/>
    <s v="17/12/GALFR4FS"/>
    <s v="Oui"/>
  </r>
  <r>
    <d v="2017-12-12T00:00:00"/>
    <s v="Frais Transfertt/orange money à E19 (1 000 0000 GNF) en enquête à Koundara"/>
    <x v="9"/>
    <x v="0"/>
    <n v="20000"/>
    <x v="0"/>
    <x v="0"/>
    <s v="17/12/GALFR232962"/>
    <s v="Oui"/>
  </r>
  <r>
    <d v="2017-12-12T00:00:00"/>
    <s v="Achat de (2) paquets de rame "/>
    <x v="5"/>
    <x v="0"/>
    <n v="70000"/>
    <x v="0"/>
    <x v="0"/>
    <s v="17/12/GALFR03A"/>
    <s v="Oui"/>
  </r>
  <r>
    <d v="2017-12-12T00:00:00"/>
    <s v="Taxi maison-bureau(aller-retour)"/>
    <x v="4"/>
    <x v="4"/>
    <n v="10000"/>
    <x v="7"/>
    <x v="0"/>
    <s v="17/12/GALFR20FS"/>
    <s v="Oui"/>
  </r>
  <r>
    <d v="2017-12-12T00:00:00"/>
    <s v="Taxi moto pour aller à la gare routière de koundara"/>
    <x v="4"/>
    <x v="3"/>
    <n v="5000"/>
    <x v="8"/>
    <x v="0"/>
    <s v="17/12/GALFR9TE"/>
    <s v="Oui"/>
  </r>
  <r>
    <d v="2017-12-12T00:00:00"/>
    <s v="Taxi gaoual koundara"/>
    <x v="4"/>
    <x v="3"/>
    <n v="45000"/>
    <x v="8"/>
    <x v="0"/>
    <s v="17/12/GALFR50TV"/>
    <s v="Oui"/>
  </r>
  <r>
    <d v="2017-12-12T00:00:00"/>
    <s v="Taxi moto pour  chercher  l'hôtel"/>
    <x v="4"/>
    <x v="3"/>
    <n v="5000"/>
    <x v="8"/>
    <x v="0"/>
    <s v="17/12/GALFR10TE"/>
    <s v="Oui"/>
  </r>
  <r>
    <d v="2017-12-12T00:00:00"/>
    <s v="Achat de carte recharge orange"/>
    <x v="3"/>
    <x v="3"/>
    <n v="5000"/>
    <x v="8"/>
    <x v="0"/>
    <s v="17/12/GALFCR"/>
    <s v="Oui"/>
  </r>
  <r>
    <d v="2017-12-12T00:00:00"/>
    <s v="Taxi moto our les enquêtes "/>
    <x v="4"/>
    <x v="3"/>
    <n v="15000"/>
    <x v="8"/>
    <x v="0"/>
    <s v="17/12/GALFR11TE"/>
    <s v="Oui"/>
  </r>
  <r>
    <d v="2017-12-12T00:00:00"/>
    <s v="Ration journaliére"/>
    <x v="2"/>
    <x v="3"/>
    <n v="80000"/>
    <x v="8"/>
    <x v="0"/>
    <s v="17/12/GALFR12FA"/>
    <s v="Oui"/>
  </r>
  <r>
    <d v="2017-12-12T00:00:00"/>
    <s v="Frais dhôtel"/>
    <x v="2"/>
    <x v="3"/>
    <n v="150000"/>
    <x v="8"/>
    <x v="0"/>
    <s v="17/12/GALFR38H"/>
    <s v="Oui"/>
  </r>
  <r>
    <d v="2017-12-13T00:00:00"/>
    <s v="Taxi bureau-maison A/R"/>
    <x v="4"/>
    <x v="2"/>
    <n v="30000"/>
    <x v="2"/>
    <x v="0"/>
    <s v="17/12/GALFR5FS"/>
    <s v="Oui"/>
  </r>
  <r>
    <d v="2017-12-13T00:00:00"/>
    <s v="Taxi bureau-IPM pour installation anti-virus dans les ordinateurs"/>
    <x v="4"/>
    <x v="2"/>
    <n v="15000"/>
    <x v="2"/>
    <x v="0"/>
    <s v="17/12/GALFR14TU"/>
    <s v="Oui"/>
  </r>
  <r>
    <d v="2017-12-13T00:00:00"/>
    <s v="Frais de taxi moto Odette bureau-centre (Cour d'Appel) pour cas peaux de panthère Alpha Alimou Doumbouya"/>
    <x v="4"/>
    <x v="2"/>
    <n v="70000"/>
    <x v="3"/>
    <x v="0"/>
    <s v="17/12/GALFR15TU"/>
    <s v="Oui"/>
  </r>
  <r>
    <d v="2017-12-13T00:00:00"/>
    <s v="Taxi moto maison -bureau A/R"/>
    <x v="4"/>
    <x v="2"/>
    <n v="16000"/>
    <x v="4"/>
    <x v="0"/>
    <s v="17/12/GALFR6FS"/>
    <s v="Oui"/>
  </r>
  <r>
    <d v="2017-12-13T00:00:00"/>
    <s v="Transport   bureau-Aéroport, Tanerie, Matoto, Entag, Sonfonia pour enquête"/>
    <x v="4"/>
    <x v="3"/>
    <n v="19500"/>
    <x v="10"/>
    <x v="0"/>
    <s v="17/12/GALFR36TE"/>
    <s v="Oui"/>
  </r>
  <r>
    <d v="2017-12-13T00:00:00"/>
    <s v="Transport hôtel-marché pour enquête"/>
    <x v="4"/>
    <x v="3"/>
    <n v="4000"/>
    <x v="10"/>
    <x v="0"/>
    <s v="17/12/GALFR12TE"/>
    <s v="Oui"/>
  </r>
  <r>
    <d v="2017-12-13T00:00:00"/>
    <s v="Transport marché-localité d'enquête"/>
    <x v="4"/>
    <x v="3"/>
    <n v="5000"/>
    <x v="10"/>
    <x v="0"/>
    <s v="17/12/GALFR13TE"/>
    <s v="Oui"/>
  </r>
  <r>
    <d v="2017-12-13T00:00:00"/>
    <s v="Transport marché-localité d'enquête"/>
    <x v="4"/>
    <x v="3"/>
    <n v="5000"/>
    <x v="10"/>
    <x v="0"/>
    <s v="17/12/GALFR14TE"/>
    <s v="Oui"/>
  </r>
  <r>
    <d v="2017-12-13T00:00:00"/>
    <s v="Transport marché-hôtel"/>
    <x v="4"/>
    <x v="3"/>
    <n v="4000"/>
    <x v="10"/>
    <x v="0"/>
    <s v="17/12/GALFR15TE"/>
    <s v="Oui"/>
  </r>
  <r>
    <d v="2017-12-13T00:00:00"/>
    <s v="Achat de (2) cartes de recharges pour deux informateurs"/>
    <x v="10"/>
    <x v="3"/>
    <n v="20000"/>
    <x v="10"/>
    <x v="0"/>
    <s v="17/12/GALFR16TB"/>
    <s v="Oui"/>
  </r>
  <r>
    <d v="2017-12-13T00:00:00"/>
    <s v="Ration journalière pour enquête"/>
    <x v="2"/>
    <x v="3"/>
    <n v="80000"/>
    <x v="10"/>
    <x v="0"/>
    <s v="17/12/GALFR18FA"/>
    <s v="Oui"/>
  </r>
  <r>
    <d v="2017-12-13T00:00:00"/>
    <s v="Transport  maison-gare"/>
    <x v="4"/>
    <x v="3"/>
    <n v="10000"/>
    <x v="5"/>
    <x v="0"/>
    <s v="17/12/GALFR"/>
    <s v="Oui"/>
  </r>
  <r>
    <d v="2017-12-13T00:00:00"/>
    <s v="Transport Conakry-boffa"/>
    <x v="4"/>
    <x v="3"/>
    <n v="30000"/>
    <x v="5"/>
    <x v="0"/>
    <s v="17/12/GALFR2TE3TE"/>
    <s v="Oui"/>
  </r>
  <r>
    <d v="2017-12-13T00:00:00"/>
    <s v="Transport gare-hôtel"/>
    <x v="4"/>
    <x v="3"/>
    <n v="5000"/>
    <x v="5"/>
    <x v="0"/>
    <s v="17/12/GALFR"/>
    <s v="Oui"/>
  </r>
  <r>
    <d v="2017-12-13T00:00:00"/>
    <s v="Frais d'hôtel"/>
    <x v="2"/>
    <x v="3"/>
    <n v="250000"/>
    <x v="5"/>
    <x v="0"/>
    <s v="17/12/GALFF30H"/>
    <s v="Oui"/>
  </r>
  <r>
    <d v="2017-12-13T00:00:00"/>
    <s v="Ration journalière"/>
    <x v="2"/>
    <x v="3"/>
    <n v="80000"/>
    <x v="5"/>
    <x v="0"/>
    <s v="17/12/GALFR5FA"/>
    <s v="Oui"/>
  </r>
  <r>
    <d v="2017-12-13T00:00:00"/>
    <s v="Transport Maison-Bureau AR"/>
    <x v="4"/>
    <x v="3"/>
    <n v="15000"/>
    <x v="6"/>
    <x v="0"/>
    <s v="17/12/GALFR4FS"/>
    <s v="Oui"/>
  </r>
  <r>
    <d v="2017-12-13T00:00:00"/>
    <s v="Paiement Alwadoudou Konaté frais installation d'anti virus sur (5) ordinateurs portables du bureau"/>
    <x v="5"/>
    <x v="0"/>
    <n v="150000"/>
    <x v="0"/>
    <x v="0"/>
    <s v="17/12/GALFR16P"/>
    <s v="Oui"/>
  </r>
  <r>
    <d v="2017-12-13T00:00:00"/>
    <s v="Paiement  Transfert  crédits  E-Recharge pour l'équipe du bureau"/>
    <x v="3"/>
    <x v="0"/>
    <n v="400000"/>
    <x v="0"/>
    <x v="0"/>
    <s v="17/12/GALFR17TC"/>
    <s v="Oui"/>
  </r>
  <r>
    <d v="2017-12-13T00:00:00"/>
    <s v="Frais de transfert /orange money (500 000 GNF) à E14 en enquête à Maferenya"/>
    <x v="9"/>
    <x v="0"/>
    <n v="12000"/>
    <x v="0"/>
    <x v="0"/>
    <s v="17/12/GALFR"/>
    <s v="Oui"/>
  </r>
  <r>
    <d v="2017-12-13T00:00:00"/>
    <s v="Taxi maison-bureau(aller-retour)"/>
    <x v="4"/>
    <x v="4"/>
    <n v="10000"/>
    <x v="7"/>
    <x v="0"/>
    <s v="17/12/GALFR20FS"/>
    <s v="Oui"/>
  </r>
  <r>
    <d v="2017-12-13T00:00:00"/>
    <s v="Frais d'hôtel"/>
    <x v="2"/>
    <x v="3"/>
    <n v="150000"/>
    <x v="8"/>
    <x v="0"/>
    <s v="17/12/GALFR38H"/>
    <s v="Oui"/>
  </r>
  <r>
    <d v="2017-12-13T00:00:00"/>
    <s v="Taxi moto pour les  enquêtes à kiffaya"/>
    <x v="4"/>
    <x v="3"/>
    <n v="20000"/>
    <x v="8"/>
    <x v="0"/>
    <s v="17/12/GALFR14TE"/>
    <s v="Oui"/>
  </r>
  <r>
    <d v="2017-12-13T00:00:00"/>
    <s v="Achat du carburant pour chercher la peau "/>
    <x v="10"/>
    <x v="3"/>
    <n v="80000"/>
    <x v="8"/>
    <x v="0"/>
    <s v="17/12/GALFR15FA"/>
    <s v="Oui"/>
  </r>
  <r>
    <d v="2017-12-13T00:00:00"/>
    <s v="Ration journaliére"/>
    <x v="2"/>
    <x v="3"/>
    <n v="80000"/>
    <x v="8"/>
    <x v="0"/>
    <s v="17/12/GALFR16FA"/>
    <s v="Oui"/>
  </r>
  <r>
    <d v="2017-12-13T00:00:00"/>
    <s v="Taxi moto pour aller voir la peau"/>
    <x v="4"/>
    <x v="3"/>
    <n v="10000"/>
    <x v="8"/>
    <x v="0"/>
    <s v="17/12/GALFR17TE"/>
    <s v="Oui"/>
  </r>
  <r>
    <d v="2017-12-14T00:00:00"/>
    <s v="Frais de Virement sur compte GALF prélévé par la BPMG"/>
    <x v="6"/>
    <x v="0"/>
    <n v="2704540"/>
    <x v="11"/>
    <x v="0"/>
    <s v="17/12/GALFR"/>
    <s v="Oui"/>
  </r>
  <r>
    <d v="2017-12-14T00:00:00"/>
    <s v="Transport  bureua-centre ville (HCGN) Baldé pour suivi dossier formation des Gendarmes pour la lutte contre la criminalité faunique"/>
    <x v="4"/>
    <x v="2"/>
    <n v="70000"/>
    <x v="1"/>
    <x v="0"/>
    <s v="17/12/GALFR21TU"/>
    <s v="Oui"/>
  </r>
  <r>
    <d v="2017-12-14T00:00:00"/>
    <s v="Taxi bureau-maison A/R"/>
    <x v="4"/>
    <x v="2"/>
    <n v="30000"/>
    <x v="2"/>
    <x v="0"/>
    <s v="17/12/GALFR5FS"/>
    <s v="Oui"/>
  </r>
  <r>
    <d v="2017-12-14T00:00:00"/>
    <s v="Taxi buraeu HCGN pour suivi de la demande de formation"/>
    <x v="4"/>
    <x v="2"/>
    <n v="70000"/>
    <x v="2"/>
    <x v="0"/>
    <s v="17/12/GALFR20TU"/>
    <s v="Oui"/>
  </r>
  <r>
    <d v="2017-12-14T00:00:00"/>
    <s v="Frais taxi bureau-maison centrale pour sivite de prison cas peaux de crocodiles (Lancinet Doumbouya)"/>
    <x v="4"/>
    <x v="2"/>
    <n v="70000"/>
    <x v="3"/>
    <x v="0"/>
    <s v="17/12/GALFR18TU"/>
    <s v="Oui"/>
  </r>
  <r>
    <d v="2017-12-14T00:00:00"/>
    <s v="Achat de sandwich + jus pour jail visit contrevenant"/>
    <x v="11"/>
    <x v="2"/>
    <n v="17000"/>
    <x v="3"/>
    <x v="0"/>
    <s v="17/12/GALFR19JV"/>
    <s v="Oui"/>
  </r>
  <r>
    <d v="2017-12-14T00:00:00"/>
    <s v="Taxi moto maison -bureau A/R"/>
    <x v="4"/>
    <x v="2"/>
    <n v="16000"/>
    <x v="4"/>
    <x v="0"/>
    <s v="17/12/GALFR6FS"/>
    <s v="Oui"/>
  </r>
  <r>
    <d v="2017-12-14T00:00:00"/>
    <s v="Frais hôtel (2) jours"/>
    <x v="2"/>
    <x v="3"/>
    <n v="600000"/>
    <x v="10"/>
    <x v="0"/>
    <s v="17/12/GALFF01H"/>
    <s v="Oui"/>
  </r>
  <r>
    <d v="2017-12-14T00:00:00"/>
    <s v="Transport  hôtel-gare routière"/>
    <x v="4"/>
    <x v="3"/>
    <n v="10000"/>
    <x v="10"/>
    <x v="0"/>
    <s v="17/12/GALFR19TE"/>
    <s v="Oui"/>
  </r>
  <r>
    <d v="2017-12-14T00:00:00"/>
    <s v="Transport gare-Kagbelen"/>
    <x v="4"/>
    <x v="3"/>
    <n v="25000"/>
    <x v="10"/>
    <x v="0"/>
    <s v="17/12/GALFR20TE"/>
    <s v="Oui"/>
  </r>
  <r>
    <d v="2017-12-14T00:00:00"/>
    <s v="Transport Kagbelen-maison"/>
    <x v="4"/>
    <x v="3"/>
    <n v="20000"/>
    <x v="10"/>
    <x v="0"/>
    <s v="17/12/GALFR21TE"/>
    <s v="Oui"/>
  </r>
  <r>
    <d v="2017-12-14T00:00:00"/>
    <s v="Frais d'hôtel"/>
    <x v="2"/>
    <x v="3"/>
    <n v="250000"/>
    <x v="5"/>
    <x v="0"/>
    <s v="17/12/GALFF30H"/>
    <s v="Oui"/>
  </r>
  <r>
    <d v="2017-12-14T00:00:00"/>
    <s v="Ration journalière"/>
    <x v="2"/>
    <x v="3"/>
    <n v="80000"/>
    <x v="5"/>
    <x v="0"/>
    <s v="17/12/GALFR7FA"/>
    <s v="Oui"/>
  </r>
  <r>
    <d v="2017-12-14T00:00:00"/>
    <s v="Taxi moto pour les courses"/>
    <x v="4"/>
    <x v="3"/>
    <n v="25000"/>
    <x v="5"/>
    <x v="0"/>
    <s v="17/12/GALFR8TE"/>
    <s v="Oui"/>
  </r>
  <r>
    <d v="2017-12-14T00:00:00"/>
    <s v="Transport Maison-Bureau AR"/>
    <x v="4"/>
    <x v="3"/>
    <n v="15000"/>
    <x v="6"/>
    <x v="0"/>
    <s v="17/12/GALFR4FS"/>
    <s v="Oui"/>
  </r>
  <r>
    <d v="2017-12-14T00:00:00"/>
    <s v="Frais de fonctionnement Maïmouna pour la semaine"/>
    <x v="4"/>
    <x v="0"/>
    <n v="70000"/>
    <x v="0"/>
    <x v="0"/>
    <s v="17/12/GALFR23FS"/>
    <s v="Oui"/>
  </r>
  <r>
    <d v="2017-12-14T00:00:00"/>
    <s v="Frais transport bureau-centre ville (BPMG) pour le retrait"/>
    <x v="4"/>
    <x v="0"/>
    <n v="70000"/>
    <x v="0"/>
    <x v="0"/>
    <s v="17/12/GALFR24TU"/>
    <s v="Oui"/>
  </r>
  <r>
    <d v="2017-12-14T00:00:00"/>
    <s v="Achat de (05) Manifol, (4) facturier, (10) carnet de reçu, (1) paquet enveloppe A4, (2) paquets de rame, (1) bompe depoussière"/>
    <x v="5"/>
    <x v="0"/>
    <n v="435000"/>
    <x v="0"/>
    <x v="0"/>
    <s v="17/12/GALFF014165"/>
    <s v="Oui"/>
  </r>
  <r>
    <d v="2017-12-14T00:00:00"/>
    <s v="Taxi maison-bureau(aller-retour)"/>
    <x v="4"/>
    <x v="4"/>
    <n v="10000"/>
    <x v="7"/>
    <x v="0"/>
    <s v="17/12/GALFR20FS"/>
    <s v="Oui"/>
  </r>
  <r>
    <d v="2017-12-14T00:00:00"/>
    <s v="Achat du carburant pour chercher la seconde  peau  "/>
    <x v="4"/>
    <x v="3"/>
    <n v="100000"/>
    <x v="8"/>
    <x v="0"/>
    <s v="17/12/GALFR18AC"/>
    <s v="Oui"/>
  </r>
  <r>
    <d v="2017-12-14T00:00:00"/>
    <s v="Taxi moto pour les enquêtes "/>
    <x v="4"/>
    <x v="3"/>
    <n v="10000"/>
    <x v="8"/>
    <x v="0"/>
    <s v="17/12/GALFR18TE"/>
    <s v="Oui"/>
  </r>
  <r>
    <d v="2017-12-14T00:00:00"/>
    <s v="Ration journaliére"/>
    <x v="2"/>
    <x v="3"/>
    <n v="80000"/>
    <x v="8"/>
    <x v="0"/>
    <s v="17/12/GALFR20FA"/>
    <s v="Oui"/>
  </r>
  <r>
    <d v="2017-12-14T00:00:00"/>
    <s v="Frais d'hôtel"/>
    <x v="2"/>
    <x v="3"/>
    <n v="150000"/>
    <x v="8"/>
    <x v="0"/>
    <s v="17/12/GALFR38H"/>
    <s v="Oui"/>
  </r>
  <r>
    <d v="2017-12-14T00:00:00"/>
    <s v="Carte de recharge orange pour appeler un trafiquant"/>
    <x v="12"/>
    <x v="3"/>
    <n v="5000"/>
    <x v="8"/>
    <x v="0"/>
    <s v="17/12/GALFCR"/>
    <s v="Oui"/>
  </r>
  <r>
    <d v="2017-12-15T00:00:00"/>
    <s v="Taxi bureau-maison A/R"/>
    <x v="4"/>
    <x v="2"/>
    <n v="30000"/>
    <x v="2"/>
    <x v="0"/>
    <s v="17/12/GALFR5FS"/>
    <s v="Oui"/>
  </r>
  <r>
    <d v="2017-12-15T00:00:00"/>
    <s v="Food Allowance E37"/>
    <x v="2"/>
    <x v="3"/>
    <n v="80000"/>
    <x v="3"/>
    <x v="0"/>
    <s v="17/12/GALFR17FA"/>
    <s v="Oui"/>
  </r>
  <r>
    <d v="2017-12-15T00:00:00"/>
    <s v="Food Allowance Castro"/>
    <x v="2"/>
    <x v="2"/>
    <n v="80000"/>
    <x v="3"/>
    <x v="0"/>
    <s v="17/12/GALFR18FA"/>
    <s v="Oui"/>
  </r>
  <r>
    <d v="2017-12-15T00:00:00"/>
    <s v="Food Allowance baldé"/>
    <x v="2"/>
    <x v="2"/>
    <n v="80000"/>
    <x v="3"/>
    <x v="0"/>
    <s v="17/12/GALFR19FA"/>
    <s v="Oui"/>
  </r>
  <r>
    <d v="2017-12-15T00:00:00"/>
    <s v="Food allowance odette"/>
    <x v="2"/>
    <x v="2"/>
    <n v="80000"/>
    <x v="3"/>
    <x v="0"/>
    <s v="17/12/GALFR20FA"/>
    <s v="Oui"/>
  </r>
  <r>
    <d v="2017-12-15T00:00:00"/>
    <s v="Transfert  de crédit Areeba à E14 pour communication pour (4) jours"/>
    <x v="3"/>
    <x v="3"/>
    <n v="20000"/>
    <x v="10"/>
    <x v="0"/>
    <s v="17/12/GALFR38TC"/>
    <s v="Oui"/>
  </r>
  <r>
    <d v="2017-12-15T00:00:00"/>
    <s v="frais d'hôtel"/>
    <x v="2"/>
    <x v="3"/>
    <n v="250000"/>
    <x v="5"/>
    <x v="0"/>
    <s v="17/12/GALFF30H"/>
    <s v="Oui"/>
  </r>
  <r>
    <d v="2017-12-15T00:00:00"/>
    <s v="Ration journalière"/>
    <x v="2"/>
    <x v="3"/>
    <n v="80000"/>
    <x v="5"/>
    <x v="0"/>
    <s v="17/12/GALFR10FA"/>
    <s v="Oui"/>
  </r>
  <r>
    <d v="2017-12-15T00:00:00"/>
    <s v="Transport aller et retour à kolia"/>
    <x v="4"/>
    <x v="3"/>
    <n v="60000"/>
    <x v="5"/>
    <x v="0"/>
    <s v="17/12/GALFR11TE"/>
    <s v="Oui"/>
  </r>
  <r>
    <d v="2017-12-15T00:00:00"/>
    <s v="Trensfert de credit orange sur mon numero d'enquête"/>
    <x v="3"/>
    <x v="3"/>
    <n v="15000"/>
    <x v="5"/>
    <x v="0"/>
    <s v="17/12/GALFR12TC"/>
    <s v="Oui"/>
  </r>
  <r>
    <d v="2017-12-15T00:00:00"/>
    <s v="Transport Maison-Bureau AR"/>
    <x v="4"/>
    <x v="3"/>
    <n v="15000"/>
    <x v="6"/>
    <x v="0"/>
    <s v="17/12/GALFR4FS"/>
    <s v="Oui"/>
  </r>
  <r>
    <d v="2017-12-15T00:00:00"/>
    <s v="Transport pour Achat d'eau en sachet"/>
    <x v="4"/>
    <x v="3"/>
    <n v="4000"/>
    <x v="6"/>
    <x v="0"/>
    <s v="17/12/GALFR26TU"/>
    <s v="Oui"/>
  </r>
  <r>
    <d v="2017-12-15T00:00:00"/>
    <s v="Prix d'achat d'eau"/>
    <x v="4"/>
    <x v="3"/>
    <n v="21000"/>
    <x v="6"/>
    <x v="0"/>
    <s v="17/12/GALFR27A"/>
    <s v="Oui"/>
  </r>
  <r>
    <d v="2017-12-15T00:00:00"/>
    <s v="Frais de transfert/orange money (1 500 000 GNF) à E19 en enquête à Koudara"/>
    <x v="9"/>
    <x v="0"/>
    <n v="34000"/>
    <x v="0"/>
    <x v="0"/>
    <s v="17/12/GALFR217667"/>
    <s v="Oui"/>
  </r>
  <r>
    <d v="2017-12-15T00:00:00"/>
    <s v="Paiement   Transfert  crédits  E-Recharge pour l'équipe du bureau"/>
    <x v="3"/>
    <x v="0"/>
    <n v="400000"/>
    <x v="0"/>
    <x v="0"/>
    <s v="17/12/GALFR27TC"/>
    <s v="Oui"/>
  </r>
  <r>
    <d v="2017-12-15T00:00:00"/>
    <s v="Déplacement taxi motar maison-ville bureau au sujet des dépliants "/>
    <x v="4"/>
    <x v="4"/>
    <n v="60000"/>
    <x v="7"/>
    <x v="0"/>
    <s v="17/12/GALFR18TU"/>
    <s v="Oui"/>
  </r>
  <r>
    <d v="2017-12-15T00:00:00"/>
    <s v="Taxi bureau-maison( retour simple)"/>
    <x v="4"/>
    <x v="4"/>
    <n v="10000"/>
    <x v="7"/>
    <x v="0"/>
    <s v="17/12/GALFR7FS"/>
    <s v="Oui"/>
  </r>
  <r>
    <d v="2017-12-15T00:00:00"/>
    <s v="Ration journaliére"/>
    <x v="2"/>
    <x v="3"/>
    <n v="80000"/>
    <x v="8"/>
    <x v="0"/>
    <s v="17/12/GALFR22FA"/>
    <s v="Oui"/>
  </r>
  <r>
    <d v="2017-12-15T00:00:00"/>
    <s v="Taxi moto pour les enquetes à kiffaya  "/>
    <x v="4"/>
    <x v="3"/>
    <n v="20000"/>
    <x v="8"/>
    <x v="0"/>
    <s v="17/12/GALFR21TE"/>
    <s v="Oui"/>
  </r>
  <r>
    <d v="2017-12-15T00:00:00"/>
    <s v="Frais d'hôtel"/>
    <x v="2"/>
    <x v="3"/>
    <n v="150000"/>
    <x v="8"/>
    <x v="0"/>
    <s v="17/12/GALFF9000571H"/>
    <s v="Oui"/>
  </r>
  <r>
    <d v="2017-12-16T00:00:00"/>
    <s v="Frais d'hôtel castro"/>
    <x v="2"/>
    <x v="2"/>
    <n v="300000"/>
    <x v="3"/>
    <x v="0"/>
    <s v="17/12/GALFF123H"/>
    <s v="Oui"/>
  </r>
  <r>
    <d v="2017-12-16T00:00:00"/>
    <s v="Frais d'hôtel baldé"/>
    <x v="2"/>
    <x v="2"/>
    <n v="300000"/>
    <x v="3"/>
    <x v="0"/>
    <s v="17/12/GALFF121H"/>
    <s v="Oui"/>
  </r>
  <r>
    <d v="2017-12-16T00:00:00"/>
    <s v="Frais d'hôtel E37"/>
    <x v="2"/>
    <x v="3"/>
    <n v="300000"/>
    <x v="3"/>
    <x v="0"/>
    <s v="17/12/GALFF121H"/>
    <s v="Oui"/>
  </r>
  <r>
    <d v="2017-12-16T00:00:00"/>
    <s v="Frais d'hôtel odette"/>
    <x v="2"/>
    <x v="2"/>
    <n v="300000"/>
    <x v="3"/>
    <x v="0"/>
    <s v="17/12/GALFF119H"/>
    <s v="Oui"/>
  </r>
  <r>
    <d v="2017-12-16T00:00:00"/>
    <s v="Food Allowance E37"/>
    <x v="2"/>
    <x v="3"/>
    <n v="80000"/>
    <x v="3"/>
    <x v="0"/>
    <s v="17/12/GALFR23FA"/>
    <s v="Oui"/>
  </r>
  <r>
    <d v="2017-12-16T00:00:00"/>
    <s v="Food Allowance Castro"/>
    <x v="2"/>
    <x v="2"/>
    <n v="80000"/>
    <x v="3"/>
    <x v="0"/>
    <s v="17/12/GALFR21FA"/>
    <s v="Oui"/>
  </r>
  <r>
    <d v="2017-12-16T00:00:00"/>
    <s v="Food Allowance baldé"/>
    <x v="2"/>
    <x v="2"/>
    <n v="80000"/>
    <x v="3"/>
    <x v="0"/>
    <s v="17/12/GALFR22FA"/>
    <s v="Oui"/>
  </r>
  <r>
    <d v="2017-12-16T00:00:00"/>
    <s v="Food allowance odette"/>
    <x v="2"/>
    <x v="2"/>
    <n v="80000"/>
    <x v="3"/>
    <x v="0"/>
    <s v="17/12/GALFR24FA"/>
    <s v="Oui"/>
  </r>
  <r>
    <d v="2017-12-16T00:00:00"/>
    <s v="Frais d'hôtel"/>
    <x v="2"/>
    <x v="3"/>
    <n v="250000"/>
    <x v="5"/>
    <x v="0"/>
    <s v="17/12/GALFF30H"/>
    <s v="Oui"/>
  </r>
  <r>
    <d v="2017-12-16T00:00:00"/>
    <s v="Ration journalière"/>
    <x v="2"/>
    <x v="3"/>
    <n v="80000"/>
    <x v="5"/>
    <x v="0"/>
    <s v="17/12/GALFR14FA"/>
    <s v="Oui"/>
  </r>
  <r>
    <d v="2017-12-16T00:00:00"/>
    <s v="Taxi moto pour les courses"/>
    <x v="4"/>
    <x v="3"/>
    <n v="20000"/>
    <x v="5"/>
    <x v="0"/>
    <s v="17/12/GALFR15TE"/>
    <s v="Oui"/>
  </r>
  <r>
    <d v="2017-12-16T00:00:00"/>
    <s v="Paiement bonus media au site www,ledeclic,info sur comdamnation au temps mis du trafiquant alpha alimou doumbouya par la cour d'appel de conakry "/>
    <x v="8"/>
    <x v="4"/>
    <n v="100000"/>
    <x v="7"/>
    <x v="0"/>
    <s v="17/12/GALFR40BM"/>
    <s v="Oui"/>
  </r>
  <r>
    <d v="2017-12-16T00:00:00"/>
    <s v="Paiement bonus media au site www,visionguinee,info  sur comdamnation au temps mis du trafiquant alpha alimou doumbouya par la cour d'appel de conakry "/>
    <x v="8"/>
    <x v="4"/>
    <n v="100000"/>
    <x v="7"/>
    <x v="0"/>
    <s v="17/12/GALFR41BM"/>
    <s v="Oui"/>
  </r>
  <r>
    <d v="2017-12-16T00:00:00"/>
    <s v="Paiement bonus media au site www,guineematin,com   sur comdamnation au temps mis du trafiquant alpha alimou doumbouya par la cour d'appel de conakry "/>
    <x v="8"/>
    <x v="4"/>
    <n v="100000"/>
    <x v="7"/>
    <x v="0"/>
    <s v="17/12/GALFR42BM"/>
    <s v="Oui"/>
  </r>
  <r>
    <d v="2017-12-16T00:00:00"/>
    <s v="Taxi  moto pour aller joindre lequipe à l'hôtel "/>
    <x v="4"/>
    <x v="3"/>
    <n v="20000"/>
    <x v="8"/>
    <x v="0"/>
    <s v="17/12/GALFR23TE"/>
    <s v="Oui"/>
  </r>
  <r>
    <d v="2017-12-16T00:00:00"/>
    <s v="Ration journaliére"/>
    <x v="2"/>
    <x v="3"/>
    <n v="80000"/>
    <x v="8"/>
    <x v="0"/>
    <s v="17/12/GALFR24FA"/>
    <s v="Oui"/>
  </r>
  <r>
    <d v="2017-12-16T00:00:00"/>
    <s v="Frais d'hôtel"/>
    <x v="2"/>
    <x v="3"/>
    <n v="150000"/>
    <x v="8"/>
    <x v="0"/>
    <s v="17/12/GALFF9000571H"/>
    <s v="Oui"/>
  </r>
  <r>
    <d v="2017-12-17T00:00:00"/>
    <s v="Food Allowance Castro"/>
    <x v="2"/>
    <x v="2"/>
    <n v="80000"/>
    <x v="3"/>
    <x v="0"/>
    <s v="17/12/GALFR25FA"/>
    <s v="Oui"/>
  </r>
  <r>
    <d v="2017-12-17T00:00:00"/>
    <s v="Food Allowance baldé"/>
    <x v="2"/>
    <x v="2"/>
    <n v="80000"/>
    <x v="3"/>
    <x v="0"/>
    <s v="17/12/GALFR28FA"/>
    <s v="Oui"/>
  </r>
  <r>
    <d v="2017-12-17T00:00:00"/>
    <s v="Food Allowance E37"/>
    <x v="2"/>
    <x v="3"/>
    <n v="80000"/>
    <x v="3"/>
    <x v="0"/>
    <s v="17/12/GALFR27FA"/>
    <s v="Oui"/>
  </r>
  <r>
    <d v="2017-12-17T00:00:00"/>
    <s v="Food allowance odette"/>
    <x v="2"/>
    <x v="2"/>
    <n v="80000"/>
    <x v="3"/>
    <x v="0"/>
    <s v="17/12/GALFR26FA"/>
    <s v="Oui"/>
  </r>
  <r>
    <d v="2017-12-17T00:00:00"/>
    <s v="Frais de transport E37 pour prospection de l'hôtel à koundara"/>
    <x v="4"/>
    <x v="3"/>
    <n v="10000"/>
    <x v="3"/>
    <x v="0"/>
    <s v="17/12/GALFR29TU"/>
    <s v="Oui"/>
  </r>
  <r>
    <d v="2017-12-17T00:00:00"/>
    <s v="Frais de transport commandant eaux et forêts"/>
    <x v="4"/>
    <x v="2"/>
    <n v="20000"/>
    <x v="3"/>
    <x v="0"/>
    <s v="17/12/GALFR30TU"/>
    <s v="Oui"/>
  </r>
  <r>
    <d v="2017-12-17T00:00:00"/>
    <s v="Boffa-tanènè"/>
    <x v="4"/>
    <x v="3"/>
    <n v="15000"/>
    <x v="5"/>
    <x v="0"/>
    <s v="17/12/GALFR16TE"/>
    <s v="Oui"/>
  </r>
  <r>
    <d v="2017-12-17T00:00:00"/>
    <s v="Tanènè-Fria"/>
    <x v="4"/>
    <x v="3"/>
    <n v="20000"/>
    <x v="5"/>
    <x v="0"/>
    <s v="17/12/GALFR17TE"/>
    <s v="Oui"/>
  </r>
  <r>
    <d v="2017-12-17T00:00:00"/>
    <s v="Fria- Barlandé"/>
    <x v="4"/>
    <x v="3"/>
    <n v="40000"/>
    <x v="5"/>
    <x v="0"/>
    <s v="17/12/GALFR18TE"/>
    <s v="Oui"/>
  </r>
  <r>
    <d v="2017-12-17T00:00:00"/>
    <s v="Ration journalière"/>
    <x v="2"/>
    <x v="3"/>
    <n v="80000"/>
    <x v="5"/>
    <x v="0"/>
    <s v="17/12/GALFR19FA"/>
    <s v="Oui"/>
  </r>
  <r>
    <d v="2017-12-17T00:00:00"/>
    <s v="Ration journaliére"/>
    <x v="2"/>
    <x v="3"/>
    <n v="80000"/>
    <x v="8"/>
    <x v="0"/>
    <s v="17/12/GALFR26TE"/>
    <s v="Oui"/>
  </r>
  <r>
    <d v="2017-12-17T00:00:00"/>
    <s v="Achat de carte recharge orange"/>
    <x v="3"/>
    <x v="3"/>
    <n v="5000"/>
    <x v="8"/>
    <x v="0"/>
    <s v="17/12/GALFCR"/>
    <s v="Oui"/>
  </r>
  <r>
    <d v="2017-12-17T00:00:00"/>
    <s v="Taxi moto pour les enquêtes  "/>
    <x v="4"/>
    <x v="3"/>
    <n v="20000"/>
    <x v="8"/>
    <x v="0"/>
    <s v="17/12/GALFR25TE"/>
    <s v="Oui"/>
  </r>
  <r>
    <d v="2017-12-17T00:00:00"/>
    <s v="Frais d'hôtel"/>
    <x v="2"/>
    <x v="3"/>
    <n v="150000"/>
    <x v="8"/>
    <x v="0"/>
    <s v="17/12/GALFF9000571H"/>
    <s v="Oui"/>
  </r>
  <r>
    <d v="2017-12-18T00:00:00"/>
    <s v="Food Allowance Castro"/>
    <x v="2"/>
    <x v="2"/>
    <n v="80000"/>
    <x v="3"/>
    <x v="0"/>
    <s v="17/12/GALFR31FA"/>
    <s v="Oui"/>
  </r>
  <r>
    <d v="2017-12-18T00:00:00"/>
    <s v="Food Allowance baldé"/>
    <x v="2"/>
    <x v="2"/>
    <n v="80000"/>
    <x v="3"/>
    <x v="0"/>
    <s v="17/12/GALFR34FA"/>
    <s v="Oui"/>
  </r>
  <r>
    <d v="2017-12-18T00:00:00"/>
    <s v="Food allowance odette"/>
    <x v="2"/>
    <x v="2"/>
    <n v="80000"/>
    <x v="3"/>
    <x v="0"/>
    <s v="17/12/GALFR32FA"/>
    <s v="Oui"/>
  </r>
  <r>
    <d v="2017-12-18T00:00:00"/>
    <s v="Food Allowance E37"/>
    <x v="2"/>
    <x v="3"/>
    <n v="80000"/>
    <x v="3"/>
    <x v="0"/>
    <s v="17/12/GALFR33FA"/>
    <s v="Oui"/>
  </r>
  <r>
    <d v="2017-12-18T00:00:00"/>
    <s v="Achat de carte de recharge crédits Areeba pour E14 pour la communication et connéxion"/>
    <x v="3"/>
    <x v="3"/>
    <n v="5000"/>
    <x v="10"/>
    <x v="0"/>
    <s v="17/12/GALFCR"/>
    <s v="Oui"/>
  </r>
  <r>
    <d v="2017-12-18T00:00:00"/>
    <s v="Transport maison-bureau A/R"/>
    <x v="4"/>
    <x v="3"/>
    <n v="13000"/>
    <x v="10"/>
    <x v="0"/>
    <s v="17/12/GALFR39TE"/>
    <s v="Oui"/>
  </r>
  <r>
    <d v="2017-12-18T00:00:00"/>
    <s v="Transport  bureau-Kipé, Taouya, Madina, Bonfi A/R pour enquête"/>
    <x v="4"/>
    <x v="3"/>
    <n v="14500"/>
    <x v="10"/>
    <x v="0"/>
    <s v="17/12/GALFR38TE"/>
    <s v="Oui"/>
  </r>
  <r>
    <d v="2017-12-18T00:00:00"/>
    <s v="Barlandé- Telimelé"/>
    <x v="4"/>
    <x v="3"/>
    <n v="50000"/>
    <x v="5"/>
    <x v="0"/>
    <s v="17/12/GALFR20TE"/>
    <s v="Oui"/>
  </r>
  <r>
    <d v="2017-12-18T00:00:00"/>
    <s v="Frais d'hôtel"/>
    <x v="2"/>
    <x v="3"/>
    <n v="250000"/>
    <x v="5"/>
    <x v="0"/>
    <s v="17/12/GALFF2127H"/>
    <s v="Oui"/>
  </r>
  <r>
    <d v="2017-12-18T00:00:00"/>
    <s v="Ration journalière"/>
    <x v="2"/>
    <x v="3"/>
    <n v="80000"/>
    <x v="5"/>
    <x v="0"/>
    <s v="17/12/GALFR22"/>
    <s v="Oui"/>
  </r>
  <r>
    <d v="2017-12-18T00:00:00"/>
    <s v="Transport gare-hôtel"/>
    <x v="4"/>
    <x v="3"/>
    <n v="5000"/>
    <x v="5"/>
    <x v="0"/>
    <s v="17/12/GALFR23TE"/>
    <s v="Oui"/>
  </r>
  <r>
    <d v="2017-12-18T00:00:00"/>
    <s v="Frais transport bureau-centre ville (BPMG) pour le retrait"/>
    <x v="4"/>
    <x v="0"/>
    <n v="70000"/>
    <x v="0"/>
    <x v="0"/>
    <s v="17/12/GALFR31TU"/>
    <s v="Oui"/>
  </r>
  <r>
    <d v="2017-12-18T00:00:00"/>
    <s v="Frais de fonctionnement Moné pour la semaine"/>
    <x v="4"/>
    <x v="0"/>
    <n v="150000"/>
    <x v="0"/>
    <x v="0"/>
    <s v="17/12/GALFR34FS"/>
    <s v="Oui"/>
  </r>
  <r>
    <d v="2017-12-18T00:00:00"/>
    <s v="Remboursement  pour Transfert  crédits  E-Recharge pour l'équipe du bureau du 17/12/2017"/>
    <x v="3"/>
    <x v="0"/>
    <n v="400000"/>
    <x v="0"/>
    <x v="0"/>
    <s v="17/12/GALFR40TC"/>
    <s v="Oui"/>
  </r>
  <r>
    <d v="2017-12-18T00:00:00"/>
    <s v="Taxi maison-bureau(aller-retour)"/>
    <x v="4"/>
    <x v="4"/>
    <n v="10000"/>
    <x v="7"/>
    <x v="0"/>
    <s v="17/12/GALFR32FS"/>
    <s v="Oui"/>
  </r>
  <r>
    <d v="2017-12-18T00:00:00"/>
    <s v="Taxi moto pour les enquêtes "/>
    <x v="4"/>
    <x v="3"/>
    <n v="15000"/>
    <x v="8"/>
    <x v="0"/>
    <s v="17/12/GALFR27TE"/>
    <s v="Oui"/>
  </r>
  <r>
    <d v="2017-12-18T00:00:00"/>
    <s v="Achat cartes de recharge pour appeler un trafiquant"/>
    <x v="3"/>
    <x v="3"/>
    <n v="5000"/>
    <x v="8"/>
    <x v="0"/>
    <s v="17/12/GALFCR"/>
    <s v="Oui"/>
  </r>
  <r>
    <d v="2017-12-18T00:00:00"/>
    <s v="Achat de carte recharge orange"/>
    <x v="3"/>
    <x v="3"/>
    <n v="5000"/>
    <x v="8"/>
    <x v="0"/>
    <s v="17/12/GALFCR"/>
    <s v="Oui"/>
  </r>
  <r>
    <d v="2017-12-18T00:00:00"/>
    <s v="Frais d'hôtel"/>
    <x v="2"/>
    <x v="3"/>
    <n v="150000"/>
    <x v="8"/>
    <x v="0"/>
    <s v="17/12/GALFF9000571H"/>
    <s v="Oui"/>
  </r>
  <r>
    <d v="2017-12-18T00:00:00"/>
    <s v="Transfert de credit orange au trafiquant "/>
    <x v="10"/>
    <x v="3"/>
    <n v="10000"/>
    <x v="8"/>
    <x v="0"/>
    <s v="17/12/GALFR32TB"/>
    <s v="Oui"/>
  </r>
  <r>
    <d v="2017-12-18T00:00:00"/>
    <s v="Ration journaliére"/>
    <x v="2"/>
    <x v="3"/>
    <n v="80000"/>
    <x v="8"/>
    <x v="0"/>
    <s v="17/12/GALFR34FA"/>
    <s v="Oui"/>
  </r>
  <r>
    <d v="2017-12-19T00:00:00"/>
    <s v="Food Allowance Castro"/>
    <x v="2"/>
    <x v="2"/>
    <n v="80000"/>
    <x v="3"/>
    <x v="0"/>
    <s v="17/12/GALFR35FA"/>
    <s v="Oui"/>
  </r>
  <r>
    <d v="2017-12-19T00:00:00"/>
    <s v="Food Allowance baldé"/>
    <x v="2"/>
    <x v="2"/>
    <n v="80000"/>
    <x v="3"/>
    <x v="0"/>
    <s v="17/12/GALFR36FA"/>
    <s v="Oui"/>
  </r>
  <r>
    <d v="2017-12-19T00:00:00"/>
    <s v="Food allowance odette"/>
    <x v="2"/>
    <x v="2"/>
    <n v="80000"/>
    <x v="3"/>
    <x v="0"/>
    <s v="17/12/GALFR38FA"/>
    <s v="Oui"/>
  </r>
  <r>
    <d v="2017-12-19T00:00:00"/>
    <s v="Food Allowance E37"/>
    <x v="2"/>
    <x v="3"/>
    <n v="80000"/>
    <x v="3"/>
    <x v="0"/>
    <s v="17/12/GALFR37FA"/>
    <s v="Oui"/>
  </r>
  <r>
    <d v="2017-12-19T00:00:00"/>
    <s v="Bonus agent de la gendarmerie"/>
    <x v="8"/>
    <x v="5"/>
    <n v="150000"/>
    <x v="3"/>
    <x v="0"/>
    <s v="17/12/GALFR39BO"/>
    <s v="Oui"/>
  </r>
  <r>
    <d v="2017-12-19T00:00:00"/>
    <s v="Bonus agent de la gendarmerie"/>
    <x v="8"/>
    <x v="5"/>
    <n v="150000"/>
    <x v="3"/>
    <x v="0"/>
    <s v="17/12/GALFR40BO"/>
    <s v="Oui"/>
  </r>
  <r>
    <d v="2017-12-19T00:00:00"/>
    <s v="Bonus agent Eaux et forêts"/>
    <x v="8"/>
    <x v="5"/>
    <n v="150000"/>
    <x v="3"/>
    <x v="0"/>
    <s v="17/12/GALFR41BO"/>
    <s v="Oui"/>
  </r>
  <r>
    <d v="2017-12-19T00:00:00"/>
    <s v="Bonus agents eaux et fotrêts"/>
    <x v="8"/>
    <x v="5"/>
    <n v="150000"/>
    <x v="3"/>
    <x v="0"/>
    <s v="17/12/GALFR42BO"/>
    <s v="Oui"/>
  </r>
  <r>
    <d v="2017-12-19T00:00:00"/>
    <s v="Bonus commandant kougui eaux et forêts"/>
    <x v="8"/>
    <x v="5"/>
    <n v="200000"/>
    <x v="3"/>
    <x v="0"/>
    <s v="17/12/GALFR43BO"/>
    <s v="Oui"/>
  </r>
  <r>
    <d v="2017-12-19T00:00:00"/>
    <s v="Achat de carte de recharge crédits Areeba pour E14 pour la communication et connéxion (3) jours"/>
    <x v="3"/>
    <x v="3"/>
    <n v="15000"/>
    <x v="10"/>
    <x v="0"/>
    <s v="17/12/GALFCR"/>
    <s v="Oui"/>
  </r>
  <r>
    <d v="2017-12-19T00:00:00"/>
    <s v="Transport maison-bureau A/R"/>
    <x v="4"/>
    <x v="3"/>
    <n v="13000"/>
    <x v="10"/>
    <x v="0"/>
    <s v="17/12/GALFR39TE"/>
    <s v="Oui"/>
  </r>
  <r>
    <d v="2017-12-19T00:00:00"/>
    <s v="Frais d'hôtel"/>
    <x v="2"/>
    <x v="3"/>
    <n v="250000"/>
    <x v="5"/>
    <x v="0"/>
    <s v="17/12/GALFF2127H"/>
    <s v="Oui"/>
  </r>
  <r>
    <d v="2017-12-19T00:00:00"/>
    <s v="Ration journalière"/>
    <x v="2"/>
    <x v="3"/>
    <n v="80000"/>
    <x v="5"/>
    <x v="0"/>
    <s v="17/12/GALFR25FA"/>
    <s v="Oui"/>
  </r>
  <r>
    <d v="2017-12-19T00:00:00"/>
    <s v="Taxi moto pour les courses"/>
    <x v="4"/>
    <x v="3"/>
    <n v="30000"/>
    <x v="5"/>
    <x v="0"/>
    <s v="17/12/GALFR26TE"/>
    <s v="Oui"/>
  </r>
  <r>
    <d v="2017-12-19T00:00:00"/>
    <s v="Achât d'une pair de chaussure avec la cible"/>
    <x v="10"/>
    <x v="3"/>
    <n v="30000"/>
    <x v="5"/>
    <x v="0"/>
    <s v="17/12/GALFR27TB"/>
    <s v="Oui"/>
  </r>
  <r>
    <d v="2017-12-19T00:00:00"/>
    <s v="Frais de transfert par orange money (1 500 000 GNF) à E17 en enquête à Télimélé"/>
    <x v="9"/>
    <x v="0"/>
    <n v="34000"/>
    <x v="0"/>
    <x v="0"/>
    <s v="17/12/GALFR0029717"/>
    <s v="Oui"/>
  </r>
  <r>
    <d v="2017-12-19T00:00:00"/>
    <s v="Paiement facture Internet FAC410 du  bureau pour le mois Décembre/17"/>
    <x v="7"/>
    <x v="0"/>
    <n v="3000000"/>
    <x v="0"/>
    <x v="0"/>
    <s v="17/12/GALFRFAC410"/>
    <s v="Oui"/>
  </r>
  <r>
    <d v="2017-12-19T00:00:00"/>
    <s v="Paiement   Transfert  crédits  E-Recharge pour l'équipe du bureau"/>
    <x v="3"/>
    <x v="0"/>
    <n v="400000"/>
    <x v="0"/>
    <x v="0"/>
    <s v="17/12/GALFR35TC"/>
    <s v="Oui"/>
  </r>
  <r>
    <d v="2017-12-19T00:00:00"/>
    <s v="Transpor maison-centre ville (BPMG)-bureau pour depôt de la lettre de virement salaire Déc/17"/>
    <x v="4"/>
    <x v="0"/>
    <n v="70000"/>
    <x v="0"/>
    <x v="0"/>
    <s v="17/12/GALFR42TU"/>
    <s v="Oui"/>
  </r>
  <r>
    <d v="2017-12-19T00:00:00"/>
    <s v="Taxi maison-bureau(aller-retour)"/>
    <x v="4"/>
    <x v="4"/>
    <n v="10000"/>
    <x v="7"/>
    <x v="0"/>
    <s v="17/12/GALFR32FS"/>
    <s v="Oui"/>
  </r>
  <r>
    <d v="2017-12-19T00:00:00"/>
    <s v="Taxi moto pour aller attendre le trafiquant à l'hotel"/>
    <x v="4"/>
    <x v="3"/>
    <n v="20000"/>
    <x v="8"/>
    <x v="0"/>
    <s v="17/12/GALFR28TE"/>
    <s v="Oui"/>
  </r>
  <r>
    <d v="2017-12-19T00:00:00"/>
    <s v="Taxi moto pour retour à l'hotel"/>
    <x v="4"/>
    <x v="3"/>
    <n v="20000"/>
    <x v="8"/>
    <x v="0"/>
    <s v="17/12/GALFR29TE"/>
    <s v="Oui"/>
  </r>
  <r>
    <d v="2017-12-19T00:00:00"/>
    <s v="Achat recharge orange pour appeler le trafiquant"/>
    <x v="3"/>
    <x v="3"/>
    <n v="5000"/>
    <x v="8"/>
    <x v="0"/>
    <s v="17/12/GALFCR"/>
    <s v="Oui"/>
  </r>
  <r>
    <d v="2017-12-19T00:00:00"/>
    <s v="Ration journaliére"/>
    <x v="2"/>
    <x v="3"/>
    <n v="80000"/>
    <x v="8"/>
    <x v="0"/>
    <s v="17/12/GALFR30FA"/>
    <s v="Oui"/>
  </r>
  <r>
    <d v="2017-12-19T00:00:00"/>
    <s v="Frais d'hôtel"/>
    <x v="2"/>
    <x v="3"/>
    <n v="150000"/>
    <x v="8"/>
    <x v="0"/>
    <s v="17/12/GALFF9000576H"/>
    <s v="Oui"/>
  </r>
  <r>
    <d v="2017-12-19T00:00:00"/>
    <s v="Carte de recharge orange"/>
    <x v="3"/>
    <x v="3"/>
    <n v="5000"/>
    <x v="8"/>
    <x v="0"/>
    <s v="17/12/GALFCR"/>
    <s v="Oui"/>
  </r>
  <r>
    <d v="2017-12-19T00:00:00"/>
    <s v="Transfert de credit orange au trafiquant "/>
    <x v="10"/>
    <x v="3"/>
    <n v="10000"/>
    <x v="8"/>
    <x v="0"/>
    <s v="17/12/GALFR33TB"/>
    <s v="Oui"/>
  </r>
  <r>
    <d v="2017-12-19T00:00:00"/>
    <s v="Achat cartes de recharge pour appeler un trafiquant"/>
    <x v="3"/>
    <x v="3"/>
    <n v="5000"/>
    <x v="8"/>
    <x v="0"/>
    <s v="17/12/GALFCR"/>
    <s v="Oui"/>
  </r>
  <r>
    <d v="2017-12-20T00:00:00"/>
    <s v="Food Allowance Castro"/>
    <x v="2"/>
    <x v="2"/>
    <n v="80000"/>
    <x v="3"/>
    <x v="0"/>
    <s v="17/12/GALFR44FA"/>
    <s v="Oui"/>
  </r>
  <r>
    <d v="2017-12-20T00:00:00"/>
    <s v="Food Allowance baldé"/>
    <x v="2"/>
    <x v="2"/>
    <n v="80000"/>
    <x v="3"/>
    <x v="0"/>
    <s v="17/12/GALFR46FA"/>
    <s v="Oui"/>
  </r>
  <r>
    <d v="2017-12-20T00:00:00"/>
    <s v="Food allowance odette"/>
    <x v="2"/>
    <x v="2"/>
    <n v="80000"/>
    <x v="3"/>
    <x v="0"/>
    <s v="17/12/GALFR45FA"/>
    <s v="Oui"/>
  </r>
  <r>
    <d v="2017-12-20T00:00:00"/>
    <s v="Food Allowance E37"/>
    <x v="2"/>
    <x v="3"/>
    <n v="80000"/>
    <x v="3"/>
    <x v="0"/>
    <s v="17/12/GALFR47FA"/>
    <s v="Oui"/>
  </r>
  <r>
    <d v="2017-12-20T00:00:00"/>
    <s v="Frais de transport E37 pour filature du traf"/>
    <x v="4"/>
    <x v="3"/>
    <n v="20000"/>
    <x v="3"/>
    <x v="0"/>
    <s v="17/12/GALFR48TU"/>
    <s v="Oui"/>
  </r>
  <r>
    <d v="2017-12-20T00:00:00"/>
    <s v="Frais de carburant retour koundara conakry"/>
    <x v="4"/>
    <x v="5"/>
    <n v="544000"/>
    <x v="3"/>
    <x v="0"/>
    <s v="17/12/GALFF11C"/>
    <s v="Oui"/>
  </r>
  <r>
    <d v="2017-12-20T00:00:00"/>
    <s v="Frais hotelier odette 4 nuits"/>
    <x v="2"/>
    <x v="2"/>
    <n v="600000"/>
    <x v="3"/>
    <x v="0"/>
    <s v="17/12/GALFF9000575H"/>
    <s v="Oui"/>
  </r>
  <r>
    <d v="2017-12-20T00:00:00"/>
    <s v="Frais hotelier castro 4 nuits"/>
    <x v="2"/>
    <x v="2"/>
    <n v="600000"/>
    <x v="3"/>
    <x v="0"/>
    <s v="17/12/GALFF9000574H"/>
    <s v="Oui"/>
  </r>
  <r>
    <d v="2017-12-20T00:00:00"/>
    <s v="Frais hotelier E37 4 nuits koundara"/>
    <x v="2"/>
    <x v="3"/>
    <n v="600000"/>
    <x v="3"/>
    <x v="0"/>
    <s v="17/12/GALFR9000573H"/>
    <s v="Oui"/>
  </r>
  <r>
    <d v="2017-12-20T00:00:00"/>
    <s v="Frais hotelier baldé 4 nuits koundara"/>
    <x v="2"/>
    <x v="2"/>
    <n v="600000"/>
    <x v="3"/>
    <x v="0"/>
    <s v="17/12/GALFF9000572H"/>
    <s v="Oui"/>
  </r>
  <r>
    <d v="2017-12-20T00:00:00"/>
    <s v="Transport maison-bureau A/R"/>
    <x v="4"/>
    <x v="3"/>
    <n v="13000"/>
    <x v="10"/>
    <x v="0"/>
    <s v="17/12/GALFR39TE"/>
    <s v="Oui"/>
  </r>
  <r>
    <d v="2017-12-20T00:00:00"/>
    <s v="Frais d'hôtel"/>
    <x v="2"/>
    <x v="3"/>
    <n v="250000"/>
    <x v="5"/>
    <x v="0"/>
    <s v="17/12/GALFF2127H"/>
    <s v="Oui"/>
  </r>
  <r>
    <d v="2017-12-20T00:00:00"/>
    <s v="Ration journalière"/>
    <x v="2"/>
    <x v="3"/>
    <n v="80000"/>
    <x v="5"/>
    <x v="0"/>
    <s v="17/12/GALFR29FA"/>
    <s v="Oui"/>
  </r>
  <r>
    <d v="2017-12-20T00:00:00"/>
    <s v="Taxi moto pour les courses"/>
    <x v="4"/>
    <x v="3"/>
    <n v="25000"/>
    <x v="5"/>
    <x v="0"/>
    <s v="17/12/GALFR30TE"/>
    <s v="Oui"/>
  </r>
  <r>
    <d v="2017-12-20T00:00:00"/>
    <s v="Paiement  facture 007 Déc/17 pour la sécurité bureau (1) agent de jour  et (1) agent de nuit"/>
    <x v="0"/>
    <x v="0"/>
    <n v="2000000"/>
    <x v="0"/>
    <x v="0"/>
    <s v="17/12/GALFF007BSPS"/>
    <s v="Oui"/>
  </r>
  <r>
    <d v="2017-12-20T00:00:00"/>
    <s v="Paiement facure 001289 pour la location du véhicule RC3169 pour (6) jour l'opération peau de panthère à Koundara"/>
    <x v="4"/>
    <x v="0"/>
    <n v="5100000"/>
    <x v="0"/>
    <x v="0"/>
    <s v="17/12/GALFF001289"/>
    <s v="Oui"/>
  </r>
  <r>
    <d v="2017-12-20T00:00:00"/>
    <s v="Paiement salaire Déc/17 Maïmouna Baldé  pour l'entretien des bureaux"/>
    <x v="1"/>
    <x v="0"/>
    <n v="500000"/>
    <x v="0"/>
    <x v="0"/>
    <s v="17/12/GALFR43PS"/>
    <s v="Oui"/>
  </r>
  <r>
    <d v="2017-12-20T00:00:00"/>
    <s v="Taxi maison-bureau(aller-retour)"/>
    <x v="4"/>
    <x v="4"/>
    <n v="10000"/>
    <x v="7"/>
    <x v="0"/>
    <s v="17/12/GALFR32FS"/>
    <s v="Oui"/>
  </r>
  <r>
    <d v="2017-12-20T00:00:00"/>
    <s v="déplacement taxi motar bureau siège de la radio bonheur fm pour une interview sur le cas d'alpha alimou doumbouya "/>
    <x v="4"/>
    <x v="4"/>
    <n v="30000"/>
    <x v="7"/>
    <x v="0"/>
    <s v="17/12/GALFR41TU"/>
    <s v="Oui"/>
  </r>
  <r>
    <d v="2017-12-20T00:00:00"/>
    <s v="Ration journaliére"/>
    <x v="2"/>
    <x v="3"/>
    <n v="80000"/>
    <x v="8"/>
    <x v="0"/>
    <s v="17/12/GALFR31FA"/>
    <s v="Oui"/>
  </r>
  <r>
    <d v="2017-12-20T00:00:00"/>
    <s v="Salaire Mamadou Saidou Deba Barry  octobre /2017"/>
    <x v="4"/>
    <x v="6"/>
    <n v="13467500"/>
    <x v="9"/>
    <x v="0"/>
    <s v="17/12/GALF"/>
    <s v="Oui"/>
  </r>
  <r>
    <d v="2017-12-20T00:00:00"/>
    <s v="Salaire Tamba Fatou Oularé  octobre/2017"/>
    <x v="1"/>
    <x v="4"/>
    <n v="2613750"/>
    <x v="9"/>
    <x v="0"/>
    <s v="17/12/GALF"/>
    <s v="Oui"/>
  </r>
  <r>
    <d v="2017-12-20T00:00:00"/>
    <s v="Salaire Sekou Castro Kourouma  octobre/2017"/>
    <x v="1"/>
    <x v="2"/>
    <n v="2913750"/>
    <x v="9"/>
    <x v="0"/>
    <s v="17/12/GALF"/>
    <s v="Oui"/>
  </r>
  <r>
    <d v="2017-12-20T00:00:00"/>
    <s v="Salaire Odette Kamano  octobre/2017"/>
    <x v="1"/>
    <x v="2"/>
    <n v="2613750"/>
    <x v="9"/>
    <x v="0"/>
    <s v="17/12/GALF"/>
    <s v="Oui"/>
  </r>
  <r>
    <d v="2017-12-20T00:00:00"/>
    <s v="Salaire Mamadou Saliou Baldé  octobre/2017"/>
    <x v="1"/>
    <x v="2"/>
    <n v="2213750"/>
    <x v="9"/>
    <x v="0"/>
    <s v="17/12/GALF"/>
    <s v="Oui"/>
  </r>
  <r>
    <d v="2017-12-20T00:00:00"/>
    <s v="Salaire Aissatou Sessou novembre /2017"/>
    <x v="1"/>
    <x v="2"/>
    <n v="2213750"/>
    <x v="9"/>
    <x v="0"/>
    <s v="17/12/GALF"/>
    <s v="Oui"/>
  </r>
  <r>
    <d v="2017-12-20T00:00:00"/>
    <s v="Salaire Mamadou Oury Diallo novembre /2017"/>
    <x v="1"/>
    <x v="3"/>
    <n v="2000000"/>
    <x v="9"/>
    <x v="0"/>
    <s v="17/12/GALF"/>
    <s v="Oui"/>
  </r>
  <r>
    <d v="2017-12-20T00:00:00"/>
    <s v="Chèque 01366717   Salaire comptable déccembre"/>
    <x v="1"/>
    <x v="0"/>
    <n v="4313750"/>
    <x v="9"/>
    <x v="0"/>
    <s v="17/12/GALF"/>
    <s v="Oui"/>
  </r>
  <r>
    <d v="2017-12-21T00:00:00"/>
    <s v="Taxi bureau maison-A/R"/>
    <x v="4"/>
    <x v="2"/>
    <n v="30000"/>
    <x v="2"/>
    <x v="0"/>
    <s v="17/12/GALF"/>
    <s v="Oui"/>
  </r>
  <r>
    <d v="2017-12-21T00:00:00"/>
    <s v="Achat de carte de recharge"/>
    <x v="3"/>
    <x v="2"/>
    <n v="5000"/>
    <x v="2"/>
    <x v="0"/>
    <s v="17/12/GALFCR"/>
    <s v="Oui"/>
  </r>
  <r>
    <d v="2017-12-21T00:00:00"/>
    <s v="Transport maison-bureau A/R"/>
    <x v="4"/>
    <x v="3"/>
    <n v="13000"/>
    <x v="10"/>
    <x v="0"/>
    <s v="17/12/GALFR39TE"/>
    <s v="Oui"/>
  </r>
  <r>
    <d v="2017-12-21T00:00:00"/>
    <s v="Transport E14 bureau-bambeto, Kagbelen, km36, Kissosso,Aéroport-bureau"/>
    <x v="4"/>
    <x v="3"/>
    <n v="23500"/>
    <x v="10"/>
    <x v="0"/>
    <s v="17/12/GALFR45TE"/>
    <s v="Oui"/>
  </r>
  <r>
    <d v="2017-12-21T00:00:00"/>
    <s v="Frais d'hôtel"/>
    <x v="2"/>
    <x v="3"/>
    <n v="250000"/>
    <x v="5"/>
    <x v="0"/>
    <s v="17/12/GALFF2127H"/>
    <s v="Oui"/>
  </r>
  <r>
    <d v="2017-12-21T00:00:00"/>
    <s v="Ration journalière"/>
    <x v="2"/>
    <x v="3"/>
    <n v="80000"/>
    <x v="5"/>
    <x v="0"/>
    <s v="17/12/GALFR32FA"/>
    <s v="Oui"/>
  </r>
  <r>
    <d v="2017-12-21T00:00:00"/>
    <s v="Taxi moto pour les courses"/>
    <x v="4"/>
    <x v="3"/>
    <n v="10000"/>
    <x v="5"/>
    <x v="0"/>
    <s v="17/12/GALFR33TE"/>
    <s v="Oui"/>
  </r>
  <r>
    <d v="2017-12-21T00:00:00"/>
    <s v="Transport hôtel-gare"/>
    <x v="4"/>
    <x v="3"/>
    <n v="5000"/>
    <x v="5"/>
    <x v="0"/>
    <s v="17/12/GALFR34TE"/>
    <s v="Oui"/>
  </r>
  <r>
    <d v="2017-12-21T00:00:00"/>
    <s v="Transport Telimelé -Kindia"/>
    <x v="4"/>
    <x v="3"/>
    <n v="60000"/>
    <x v="5"/>
    <x v="0"/>
    <s v="17/12/GALFR35TE"/>
    <s v="Oui"/>
  </r>
  <r>
    <d v="2017-12-21T00:00:00"/>
    <s v="Transport gare-maison"/>
    <x v="4"/>
    <x v="3"/>
    <n v="5000"/>
    <x v="5"/>
    <x v="0"/>
    <s v="17/12/GALFR36TE"/>
    <s v="Oui"/>
  </r>
  <r>
    <d v="2017-12-21T00:00:00"/>
    <s v="Frais d'hôtel à kindia"/>
    <x v="2"/>
    <x v="3"/>
    <n v="250000"/>
    <x v="5"/>
    <x v="0"/>
    <s v="17/12/GALFF89H"/>
    <s v="Oui"/>
  </r>
  <r>
    <d v="2017-12-21T00:00:00"/>
    <s v="Transport Maison-Bureau AR"/>
    <x v="4"/>
    <x v="3"/>
    <n v="15000"/>
    <x v="6"/>
    <x v="0"/>
    <s v="17/12/GALFR50TU"/>
    <s v="Oui"/>
  </r>
  <r>
    <d v="2017-12-21T00:00:00"/>
    <s v="Paiement salaire Déc E17"/>
    <x v="1"/>
    <x v="3"/>
    <n v="1600000"/>
    <x v="0"/>
    <x v="0"/>
    <s v="17/12/GALFR"/>
    <s v="Oui"/>
  </r>
  <r>
    <d v="2017-12-21T00:00:00"/>
    <s v="Paiement salaire Déc E19"/>
    <x v="1"/>
    <x v="3"/>
    <n v="1600000"/>
    <x v="0"/>
    <x v="0"/>
    <s v="17/12/GALFR"/>
    <s v="Oui"/>
  </r>
  <r>
    <d v="2017-12-21T00:00:00"/>
    <s v="Transpor maison-centre ville (BPMG)-bureau pour retrait"/>
    <x v="4"/>
    <x v="0"/>
    <n v="70000"/>
    <x v="0"/>
    <x v="0"/>
    <s v="17/12/GALFR46TU"/>
    <s v="Oui"/>
  </r>
  <r>
    <d v="2017-12-21T00:00:00"/>
    <s v="Paiement primes de stage  de E14 pour Déc"/>
    <x v="1"/>
    <x v="3"/>
    <n v="600000"/>
    <x v="0"/>
    <x v="0"/>
    <s v="17/12/GALFR"/>
    <s v="Oui"/>
  </r>
  <r>
    <d v="2017-12-21T00:00:00"/>
    <s v="Paiement Bonus annuel à Moné, Castro, Tamba et E37"/>
    <x v="8"/>
    <x v="2"/>
    <n v="1000000"/>
    <x v="0"/>
    <x v="0"/>
    <s v="17/12/GALFBA1"/>
    <s v="Oui"/>
  </r>
  <r>
    <d v="2017-12-21T00:00:00"/>
    <s v="Paiement de bonus média  au site www,leverificateur,net sur condamnation au temps mis par la cour d'appel de conakry du traf alpha alimou diumbouya "/>
    <x v="8"/>
    <x v="4"/>
    <n v="100000"/>
    <x v="7"/>
    <x v="0"/>
    <s v="17/12/GALFR43BM"/>
    <s v="Oui"/>
  </r>
  <r>
    <d v="2017-12-21T00:00:00"/>
    <s v="Paiement de bonus média  au site www,conakryweb,com  sur condamnation au temps mis par la cour d'appel de conakry du traf alpha alimou diumbouya "/>
    <x v="8"/>
    <x v="4"/>
    <n v="100000"/>
    <x v="7"/>
    <x v="0"/>
    <s v="17/12/GALFR44BM"/>
    <s v="Oui"/>
  </r>
  <r>
    <d v="2017-12-21T00:00:00"/>
    <s v="Paiement de bonus média  au site www,bcmedia,org   sur condamnation au temps mis par la cour d'appel de conakry du traf alpha alimou diumbouya "/>
    <x v="8"/>
    <x v="4"/>
    <n v="100000"/>
    <x v="7"/>
    <x v="0"/>
    <s v="17/12/GALFR45BM"/>
    <s v="Oui"/>
  </r>
  <r>
    <d v="2017-12-21T00:00:00"/>
    <s v="Paiement de bonus média  au site www,lemakona,com    sur condamnation au temps mis par la cour d'appel de conakry du traf alpha alimou diumbouya "/>
    <x v="8"/>
    <x v="4"/>
    <n v="100000"/>
    <x v="7"/>
    <x v="0"/>
    <s v="17/12/GALFR46BM"/>
    <s v="Oui"/>
  </r>
  <r>
    <d v="2017-12-21T00:00:00"/>
    <s v="Paiement de bonus média  au site www,soleilfmguinee,net     sur condamnation au temps mis par la cour d'appel de conakry du traf alpha alimou diumbouya "/>
    <x v="8"/>
    <x v="4"/>
    <n v="100000"/>
    <x v="7"/>
    <x v="0"/>
    <s v="17/12/GALFR47BM"/>
    <s v="Oui"/>
  </r>
  <r>
    <d v="2017-12-21T00:00:00"/>
    <s v="Paiement de bonus média  au site www,flammeguinee,com   sur condamnation au temps mis par la cour d'appel de conakry du traf alpha alimou diumbouya "/>
    <x v="8"/>
    <x v="4"/>
    <n v="100000"/>
    <x v="7"/>
    <x v="0"/>
    <s v="17/12/GALFR48BM"/>
    <s v="Oui"/>
  </r>
  <r>
    <d v="2017-12-21T00:00:00"/>
    <s v="Paiement de bonus média  au site www,africamedia224,com    sur condamnation au temps mis par la cour d'appel de conakry du traf alpha alimou diumbouya "/>
    <x v="8"/>
    <x v="4"/>
    <n v="100000"/>
    <x v="7"/>
    <x v="0"/>
    <s v="17/12/GALFR49BM"/>
    <s v="Oui"/>
  </r>
  <r>
    <d v="2017-12-21T00:00:00"/>
    <s v="Déplacement moto taxi maison pour le paiement des bonus média dans différentes rédactions des organes de presse et puis bureau "/>
    <x v="4"/>
    <x v="4"/>
    <n v="40000"/>
    <x v="7"/>
    <x v="0"/>
    <s v="17/12/GALFR3TU"/>
    <s v="Oui"/>
  </r>
  <r>
    <d v="2017-12-21T00:00:00"/>
    <s v="Taxi bureau-maison A/R"/>
    <x v="4"/>
    <x v="4"/>
    <n v="10000"/>
    <x v="7"/>
    <x v="0"/>
    <s v="17/12/GALFR32FS"/>
    <s v="Oui"/>
  </r>
  <r>
    <d v="2017-12-22T00:00:00"/>
    <s v="Transport kindia-conakry"/>
    <x v="4"/>
    <x v="3"/>
    <n v="25000"/>
    <x v="5"/>
    <x v="0"/>
    <s v="17/12/GALFR38TE"/>
    <s v="Oui"/>
  </r>
  <r>
    <d v="2017-12-22T00:00:00"/>
    <s v="Ration journalière"/>
    <x v="2"/>
    <x v="3"/>
    <n v="80000"/>
    <x v="5"/>
    <x v="0"/>
    <s v="17/12/GALFR39FA"/>
    <s v="Oui"/>
  </r>
  <r>
    <d v="2017-12-22T00:00:00"/>
    <s v="Transport gare-maison"/>
    <x v="4"/>
    <x v="3"/>
    <n v="5000"/>
    <x v="5"/>
    <x v="0"/>
    <s v="17/12/GALFR40TE"/>
    <s v="Oui"/>
  </r>
  <r>
    <d v="2017-12-22T00:00:00"/>
    <s v="Frais dépôt à baldé  money orange  de (2 000 000 fg)"/>
    <x v="9"/>
    <x v="0"/>
    <n v="20000"/>
    <x v="0"/>
    <x v="0"/>
    <s v="17/12/GALFR"/>
    <s v="Oui"/>
  </r>
  <r>
    <d v="2017-12-26T00:00:00"/>
    <s v="Frais transport maison-bureau-DNEF pour dépôt et signature de la lettre constitution cas chimpanzé Ourekaba"/>
    <x v="4"/>
    <x v="2"/>
    <n v="65000"/>
    <x v="2"/>
    <x v="0"/>
    <s v="17/12/GALFR05TU"/>
    <s v="Oui"/>
  </r>
  <r>
    <d v="2017-12-28T00:00:00"/>
    <s v="Taxi bureau-maison A/R"/>
    <x v="4"/>
    <x v="2"/>
    <n v="30000"/>
    <x v="2"/>
    <x v="0"/>
    <s v="17/12/GALFR06TU"/>
    <s v="Oui"/>
  </r>
  <r>
    <d v="2017-12-28T00:00:00"/>
    <s v="Transfert /orange money à keita eaux et forets pour bonus poue cas chimpanzé Ourekaba"/>
    <x v="8"/>
    <x v="2"/>
    <n v="300000"/>
    <x v="2"/>
    <x v="0"/>
    <s v="17/12/GALF"/>
    <s v="Oui"/>
  </r>
  <r>
    <d v="2017-12-28T00:00:00"/>
    <s v="Frais Transfert/orange money de (1 000 000 GNF) à Baldé  suivi juridique cas chimpanzé à Ourekaba"/>
    <x v="9"/>
    <x v="0"/>
    <n v="20000"/>
    <x v="0"/>
    <x v="0"/>
    <s v="17/12/GALFR"/>
    <s v="Oui"/>
  </r>
  <r>
    <d v="2017-12-28T00:00:00"/>
    <s v="Frais Transfert/orange money de (80 000 GNF) à Baldé  suivi juridique cas chimpanzé à Ourekaba"/>
    <x v="9"/>
    <x v="0"/>
    <n v="5000"/>
    <x v="0"/>
    <x v="0"/>
    <s v="17/12/GALFR"/>
    <s v="Oui"/>
  </r>
  <r>
    <d v="2017-12-28T00:00:00"/>
    <s v="Frais Transfert /orange money à keita eaux et forets pour bonus poue cas chimpanzé Ourekaba"/>
    <x v="9"/>
    <x v="0"/>
    <n v="12000"/>
    <x v="0"/>
    <x v="0"/>
    <s v="17/12/GALFR"/>
    <s v="Oui"/>
  </r>
  <r>
    <d v="2017-12-29T00:00:00"/>
    <s v="Transport bureau -centre ville pour changement de signature à la banque"/>
    <x v="4"/>
    <x v="6"/>
    <n v="70000"/>
    <x v="12"/>
    <x v="0"/>
    <s v="17/12/GALFR"/>
    <s v="Oui"/>
  </r>
  <r>
    <d v="2017-12-29T00:00:00"/>
    <s v="Remboursement à SALF pour achat de caméra cachée pour un montant de (149 326 FCFA) "/>
    <x v="13"/>
    <x v="0"/>
    <n v="2359350"/>
    <x v="0"/>
    <x v="0"/>
    <s v="17/12/GALFR"/>
    <s v="Oui"/>
  </r>
  <r>
    <d v="2017-12-29T00:00:00"/>
    <s v="Frais Transfert/Western Union à SALF de (146 326f CFA) pour achat de caméra caché"/>
    <x v="9"/>
    <x v="0"/>
    <n v="635650"/>
    <x v="0"/>
    <x v="0"/>
    <s v="17/12/GALFR"/>
    <s v="Oui"/>
  </r>
  <r>
    <d v="2017-12-29T00:00:00"/>
    <s v="Paiement frais de location véhicule (3) jours  cas chimpanzé Ourékaba"/>
    <x v="4"/>
    <x v="0"/>
    <n v="2550000"/>
    <x v="0"/>
    <x v="0"/>
    <s v="17/12/GALFF001290"/>
    <s v="Oui"/>
  </r>
  <r>
    <d v="2017-12-29T00:00:00"/>
    <s v="Achat de Carburant  (60) litres pour véhicule de location retour Faranah-Conakry  cas chimpanzé Ourekaba"/>
    <x v="4"/>
    <x v="0"/>
    <n v="480000"/>
    <x v="0"/>
    <x v="0"/>
    <s v="17/12/GALFR35"/>
    <s v="Oui"/>
  </r>
  <r>
    <d v="2017-12-29T00:00:00"/>
    <s v="Paiement reliquat à Thierno Ousmane Baldé soigneur chimpanzé pour l'entretien et la relâche du chimpanzé de Ourekaba à Faranah"/>
    <x v="0"/>
    <x v="0"/>
    <n v="1200000"/>
    <x v="0"/>
    <x v="0"/>
    <s v="17/12/GALFR13FE"/>
    <s v="Oui"/>
  </r>
  <r>
    <d v="2017-12-29T00:00:00"/>
    <s v="Transport maison-taouyah (BPMG) bureau "/>
    <x v="4"/>
    <x v="0"/>
    <n v="40000"/>
    <x v="0"/>
    <x v="0"/>
    <s v="17/12/GALFR49TU"/>
    <s v="Oui"/>
  </r>
  <r>
    <d v="2017-12-29T00:00:00"/>
    <s v="Paiement Bonus annuel du Coordonnateur et complement bonus de la comptable"/>
    <x v="8"/>
    <x v="0"/>
    <n v="750000"/>
    <x v="0"/>
    <x v="0"/>
    <s v="17/12/GALFBA"/>
    <s v="Oui"/>
  </r>
  <r>
    <d v="2017-12-31T00:00:00"/>
    <s v="Taxe Frais Fixe au 30/11/17"/>
    <x v="6"/>
    <x v="0"/>
    <n v="4576"/>
    <x v="9"/>
    <x v="0"/>
    <s v="17/12/GALF"/>
    <s v="Oui"/>
  </r>
  <r>
    <d v="2017-12-31T00:00:00"/>
    <s v="Commution Manipulation de Compte au 30/11/2017"/>
    <x v="6"/>
    <x v="0"/>
    <n v="25424"/>
    <x v="9"/>
    <x v="0"/>
    <s v="17/12/GALF"/>
    <s v="Oui"/>
  </r>
  <r>
    <d v="2017-12-31T00:00:00"/>
    <s v="Taxe frais fixe au 31/12/2017"/>
    <x v="6"/>
    <x v="0"/>
    <n v="27450"/>
    <x v="11"/>
    <x v="0"/>
    <s v="17/11/GALF"/>
    <s v="Oui"/>
  </r>
  <r>
    <d v="2017-12-31T00:00:00"/>
    <s v="Commission Manipulation de compte décembre"/>
    <x v="6"/>
    <x v="0"/>
    <n v="152550"/>
    <x v="11"/>
    <x v="0"/>
    <s v="17/11/GALF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6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5">
    <pivotField showAll="0"/>
    <pivotField axis="axisRow" showAll="0">
      <items count="13">
        <item x="5"/>
        <item x="3"/>
        <item x="9"/>
        <item x="10"/>
        <item x="6"/>
        <item x="8"/>
        <item x="1"/>
        <item x="7"/>
        <item x="11"/>
        <item x="2"/>
        <item x="4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6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9">
    <pivotField numFmtId="14" showAll="0"/>
    <pivotField showAll="0"/>
    <pivotField showAll="0"/>
    <pivotField showAll="0"/>
    <pivotField dataField="1" numFmtId="3" showAll="0"/>
    <pivotField axis="axisRow" showAll="0">
      <items count="14">
        <item x="1"/>
        <item x="9"/>
        <item x="11"/>
        <item x="2"/>
        <item x="10"/>
        <item x="5"/>
        <item x="8"/>
        <item x="6"/>
        <item x="0"/>
        <item x="3"/>
        <item x="12"/>
        <item x="4"/>
        <item x="7"/>
        <item t="default"/>
      </items>
    </pivotField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6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3" firstHeaderRow="1" firstDataRow="2" firstDataCol="1"/>
  <pivotFields count="9">
    <pivotField numFmtId="14" showAll="0"/>
    <pivotField showAll="0"/>
    <pivotField axis="axisCol" showAll="0">
      <items count="21">
        <item x="6"/>
        <item m="1" x="15"/>
        <item x="8"/>
        <item x="13"/>
        <item x="7"/>
        <item x="11"/>
        <item x="5"/>
        <item x="1"/>
        <item x="0"/>
        <item x="3"/>
        <item m="1" x="19"/>
        <item x="9"/>
        <item x="4"/>
        <item m="1" x="18"/>
        <item m="1" x="16"/>
        <item x="2"/>
        <item m="1" x="17"/>
        <item x="10"/>
        <item m="1" x="14"/>
        <item x="12"/>
        <item t="default"/>
      </items>
    </pivotField>
    <pivotField axis="axisRow" showAll="0">
      <items count="10">
        <item x="3"/>
        <item x="2"/>
        <item x="6"/>
        <item x="4"/>
        <item m="1" x="7"/>
        <item x="0"/>
        <item x="5"/>
        <item x="1"/>
        <item m="1" x="8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t="grand">
      <x/>
    </i>
  </rowItems>
  <colFields count="1">
    <field x="2"/>
  </colFields>
  <colItems count="15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5"/>
    </i>
    <i>
      <x v="17"/>
    </i>
    <i>
      <x v="19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8" sqref="A8"/>
    </sheetView>
  </sheetViews>
  <sheetFormatPr baseColWidth="10" defaultRowHeight="15" x14ac:dyDescent="0.25"/>
  <cols>
    <col min="1" max="1" width="21" customWidth="1"/>
    <col min="2" max="2" width="18.140625" bestFit="1" customWidth="1"/>
  </cols>
  <sheetData>
    <row r="3" spans="1:2" x14ac:dyDescent="0.25">
      <c r="A3" s="44" t="s">
        <v>166</v>
      </c>
      <c r="B3" t="s">
        <v>165</v>
      </c>
    </row>
    <row r="4" spans="1:2" x14ac:dyDescent="0.25">
      <c r="A4" s="45" t="s">
        <v>13</v>
      </c>
      <c r="B4" s="43">
        <v>6840000</v>
      </c>
    </row>
    <row r="5" spans="1:2" x14ac:dyDescent="0.25">
      <c r="A5" s="45" t="s">
        <v>25</v>
      </c>
      <c r="B5" s="43">
        <v>1093500</v>
      </c>
    </row>
    <row r="6" spans="1:2" x14ac:dyDescent="0.25">
      <c r="A6" s="45" t="s">
        <v>6</v>
      </c>
      <c r="B6" s="43">
        <v>1122500</v>
      </c>
    </row>
    <row r="7" spans="1:2" x14ac:dyDescent="0.25">
      <c r="A7" s="45" t="s">
        <v>7</v>
      </c>
      <c r="B7" s="43">
        <v>3987500</v>
      </c>
    </row>
    <row r="8" spans="1:2" x14ac:dyDescent="0.25">
      <c r="A8" s="45" t="s">
        <v>10</v>
      </c>
      <c r="B8" s="43">
        <v>3730000</v>
      </c>
    </row>
    <row r="9" spans="1:2" x14ac:dyDescent="0.25">
      <c r="A9" s="45" t="s">
        <v>11</v>
      </c>
      <c r="B9" s="43">
        <v>215000</v>
      </c>
    </row>
    <row r="10" spans="1:2" x14ac:dyDescent="0.25">
      <c r="A10" s="45" t="s">
        <v>17</v>
      </c>
      <c r="B10" s="43">
        <v>33095500</v>
      </c>
    </row>
    <row r="11" spans="1:2" x14ac:dyDescent="0.25">
      <c r="A11" s="45" t="s">
        <v>9</v>
      </c>
      <c r="B11" s="43">
        <v>8417000</v>
      </c>
    </row>
    <row r="12" spans="1:2" x14ac:dyDescent="0.25">
      <c r="A12" s="45" t="s">
        <v>358</v>
      </c>
      <c r="B12" s="43">
        <v>70000</v>
      </c>
    </row>
    <row r="13" spans="1:2" x14ac:dyDescent="0.25">
      <c r="A13" s="45" t="s">
        <v>8</v>
      </c>
      <c r="B13" s="43">
        <v>800000</v>
      </c>
    </row>
    <row r="14" spans="1:2" x14ac:dyDescent="0.25">
      <c r="A14" s="45" t="s">
        <v>28</v>
      </c>
      <c r="B14" s="43">
        <v>1840000</v>
      </c>
    </row>
    <row r="15" spans="1:2" x14ac:dyDescent="0.25">
      <c r="A15" s="45" t="s">
        <v>167</v>
      </c>
      <c r="B15" s="43">
        <v>61211000</v>
      </c>
    </row>
    <row r="16" spans="1:2" x14ac:dyDescent="0.25">
      <c r="A16" s="45" t="s">
        <v>168</v>
      </c>
      <c r="B16" s="43">
        <v>122422000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selection activeCell="J14" sqref="J14"/>
    </sheetView>
  </sheetViews>
  <sheetFormatPr baseColWidth="10" defaultRowHeight="15" x14ac:dyDescent="0.25"/>
  <cols>
    <col min="1" max="1" width="11" customWidth="1"/>
    <col min="2" max="2" width="9.85546875" customWidth="1"/>
    <col min="3" max="3" width="70.28515625" customWidth="1"/>
    <col min="4" max="4" width="12.5703125" customWidth="1"/>
    <col min="5" max="5" width="16.7109375" customWidth="1"/>
  </cols>
  <sheetData>
    <row r="1" spans="1:8" x14ac:dyDescent="0.25">
      <c r="A1" s="1" t="s">
        <v>0</v>
      </c>
      <c r="B1" s="1"/>
      <c r="C1" s="2"/>
      <c r="D1" s="3"/>
      <c r="E1" s="3"/>
    </row>
    <row r="2" spans="1:8" x14ac:dyDescent="0.25">
      <c r="A2" s="2"/>
      <c r="B2" s="2"/>
      <c r="C2" s="2"/>
      <c r="D2" s="3"/>
      <c r="E2" s="3"/>
    </row>
    <row r="3" spans="1:8" x14ac:dyDescent="0.25">
      <c r="A3" s="1" t="s">
        <v>15</v>
      </c>
      <c r="B3" s="1"/>
      <c r="C3" s="2"/>
      <c r="D3" s="3"/>
      <c r="E3" s="3"/>
    </row>
    <row r="4" spans="1:8" x14ac:dyDescent="0.25">
      <c r="A4" s="2"/>
      <c r="B4" s="2"/>
      <c r="C4" s="2"/>
      <c r="D4" s="3"/>
      <c r="E4" s="3"/>
    </row>
    <row r="5" spans="1:8" ht="12" customHeight="1" x14ac:dyDescent="0.25">
      <c r="A5" s="4"/>
      <c r="B5" s="4"/>
      <c r="C5" s="4"/>
      <c r="D5" s="5"/>
      <c r="E5" s="6"/>
      <c r="G5" s="61"/>
      <c r="H5" s="61"/>
    </row>
    <row r="6" spans="1:8" ht="16.5" customHeight="1" x14ac:dyDescent="0.25">
      <c r="A6" s="7" t="s">
        <v>1</v>
      </c>
      <c r="B6" s="7" t="s">
        <v>2</v>
      </c>
      <c r="C6" s="7" t="s">
        <v>3</v>
      </c>
      <c r="D6" s="8" t="s">
        <v>4</v>
      </c>
      <c r="E6" s="9" t="s">
        <v>5</v>
      </c>
    </row>
    <row r="7" spans="1:8" ht="19.5" customHeight="1" x14ac:dyDescent="0.25">
      <c r="A7" s="10"/>
      <c r="B7" s="10"/>
      <c r="C7" s="10" t="s">
        <v>16</v>
      </c>
      <c r="D7" s="11">
        <v>21428272</v>
      </c>
      <c r="E7" s="12"/>
    </row>
    <row r="8" spans="1:8" x14ac:dyDescent="0.25">
      <c r="A8" s="13">
        <v>43073</v>
      </c>
      <c r="B8" s="14" t="s">
        <v>17</v>
      </c>
      <c r="C8" s="15" t="s">
        <v>18</v>
      </c>
      <c r="D8" s="17"/>
      <c r="E8" s="17">
        <v>70000</v>
      </c>
    </row>
    <row r="9" spans="1:8" x14ac:dyDescent="0.25">
      <c r="A9" s="13">
        <v>43073</v>
      </c>
      <c r="B9" s="14" t="s">
        <v>8</v>
      </c>
      <c r="C9" s="15" t="s">
        <v>411</v>
      </c>
      <c r="D9" s="17"/>
      <c r="E9" s="17">
        <v>500000</v>
      </c>
    </row>
    <row r="10" spans="1:8" x14ac:dyDescent="0.25">
      <c r="A10" s="13">
        <v>43073</v>
      </c>
      <c r="B10" s="14" t="s">
        <v>8</v>
      </c>
      <c r="C10" s="15" t="s">
        <v>20</v>
      </c>
      <c r="D10" s="17"/>
      <c r="E10" s="17">
        <v>70000</v>
      </c>
    </row>
    <row r="11" spans="1:8" x14ac:dyDescent="0.25">
      <c r="A11" s="13">
        <v>43073</v>
      </c>
      <c r="B11" s="14" t="s">
        <v>25</v>
      </c>
      <c r="C11" s="18" t="s">
        <v>26</v>
      </c>
      <c r="D11" s="17"/>
      <c r="E11" s="17">
        <v>70000</v>
      </c>
    </row>
    <row r="12" spans="1:8" x14ac:dyDescent="0.25">
      <c r="A12" s="13">
        <v>43073</v>
      </c>
      <c r="B12" s="14" t="s">
        <v>28</v>
      </c>
      <c r="C12" s="15" t="s">
        <v>29</v>
      </c>
      <c r="D12" s="17"/>
      <c r="E12" s="17">
        <v>60000</v>
      </c>
    </row>
    <row r="13" spans="1:8" x14ac:dyDescent="0.25">
      <c r="A13" s="13">
        <v>43073</v>
      </c>
      <c r="B13" s="14" t="s">
        <v>13</v>
      </c>
      <c r="C13" s="18" t="s">
        <v>31</v>
      </c>
      <c r="D13" s="17"/>
      <c r="E13" s="17">
        <v>5000</v>
      </c>
    </row>
    <row r="14" spans="1:8" x14ac:dyDescent="0.25">
      <c r="A14" s="13">
        <v>43073</v>
      </c>
      <c r="B14" s="14" t="s">
        <v>28</v>
      </c>
      <c r="C14" s="18" t="s">
        <v>12</v>
      </c>
      <c r="D14" s="17"/>
      <c r="E14" s="19">
        <v>50000</v>
      </c>
    </row>
    <row r="15" spans="1:8" x14ac:dyDescent="0.25">
      <c r="A15" s="13">
        <v>43073</v>
      </c>
      <c r="B15" s="14" t="s">
        <v>10</v>
      </c>
      <c r="C15" s="18" t="s">
        <v>39</v>
      </c>
      <c r="D15" s="17"/>
      <c r="E15" s="19">
        <v>75000</v>
      </c>
    </row>
    <row r="16" spans="1:8" x14ac:dyDescent="0.25">
      <c r="A16" s="13">
        <v>43073</v>
      </c>
      <c r="B16" s="14" t="s">
        <v>9</v>
      </c>
      <c r="C16" s="18" t="s">
        <v>35</v>
      </c>
      <c r="D16" s="17"/>
      <c r="E16" s="19">
        <v>65000</v>
      </c>
    </row>
    <row r="17" spans="1:5" x14ac:dyDescent="0.25">
      <c r="A17" s="13">
        <v>43073</v>
      </c>
      <c r="B17" s="14" t="s">
        <v>8</v>
      </c>
      <c r="C17" s="18" t="s">
        <v>38</v>
      </c>
      <c r="D17" s="17"/>
      <c r="E17" s="19">
        <v>80000</v>
      </c>
    </row>
    <row r="18" spans="1:5" x14ac:dyDescent="0.25">
      <c r="A18" s="13">
        <v>43073</v>
      </c>
      <c r="B18" s="14" t="s">
        <v>11</v>
      </c>
      <c r="C18" s="18" t="s">
        <v>40</v>
      </c>
      <c r="D18" s="71"/>
      <c r="E18" s="21">
        <v>75000</v>
      </c>
    </row>
    <row r="19" spans="1:5" x14ac:dyDescent="0.25">
      <c r="A19" s="13">
        <v>43073</v>
      </c>
      <c r="B19" s="14" t="s">
        <v>25</v>
      </c>
      <c r="C19" s="22" t="s">
        <v>44</v>
      </c>
      <c r="D19" s="23"/>
      <c r="E19" s="17">
        <v>150000</v>
      </c>
    </row>
    <row r="20" spans="1:5" x14ac:dyDescent="0.25">
      <c r="A20" s="13">
        <v>43073</v>
      </c>
      <c r="B20" s="14" t="s">
        <v>17</v>
      </c>
      <c r="C20" s="22" t="s">
        <v>42</v>
      </c>
      <c r="D20" s="23"/>
      <c r="E20" s="17">
        <v>150000</v>
      </c>
    </row>
    <row r="21" spans="1:5" x14ac:dyDescent="0.25">
      <c r="A21" s="13">
        <v>43073</v>
      </c>
      <c r="B21" s="14" t="s">
        <v>11</v>
      </c>
      <c r="C21" s="24" t="s">
        <v>46</v>
      </c>
      <c r="D21" s="17"/>
      <c r="E21" s="17">
        <v>40000</v>
      </c>
    </row>
    <row r="22" spans="1:5" x14ac:dyDescent="0.25">
      <c r="A22" s="13">
        <v>43073</v>
      </c>
      <c r="B22" s="14" t="s">
        <v>17</v>
      </c>
      <c r="C22" s="24" t="s">
        <v>49</v>
      </c>
      <c r="D22" s="17"/>
      <c r="E22" s="17">
        <v>400000</v>
      </c>
    </row>
    <row r="23" spans="1:5" x14ac:dyDescent="0.25">
      <c r="A23" s="13">
        <v>43073</v>
      </c>
      <c r="B23" s="14" t="s">
        <v>17</v>
      </c>
      <c r="C23" s="24" t="s">
        <v>87</v>
      </c>
      <c r="D23" s="17"/>
      <c r="E23" s="17">
        <v>1700000</v>
      </c>
    </row>
    <row r="24" spans="1:5" x14ac:dyDescent="0.25">
      <c r="A24" s="13">
        <v>43073</v>
      </c>
      <c r="B24" s="14" t="s">
        <v>17</v>
      </c>
      <c r="C24" s="24" t="s">
        <v>24</v>
      </c>
      <c r="D24" s="17"/>
      <c r="E24" s="17">
        <v>100000</v>
      </c>
    </row>
    <row r="25" spans="1:5" x14ac:dyDescent="0.25">
      <c r="A25" s="13">
        <v>43074</v>
      </c>
      <c r="B25" s="14" t="s">
        <v>17</v>
      </c>
      <c r="C25" s="27" t="s">
        <v>199</v>
      </c>
      <c r="D25" s="17"/>
      <c r="E25" s="17">
        <v>400000</v>
      </c>
    </row>
    <row r="26" spans="1:5" x14ac:dyDescent="0.25">
      <c r="A26" s="13">
        <v>43074</v>
      </c>
      <c r="B26" s="14" t="s">
        <v>9</v>
      </c>
      <c r="C26" s="15" t="s">
        <v>51</v>
      </c>
      <c r="D26" s="17"/>
      <c r="E26" s="17">
        <v>70000</v>
      </c>
    </row>
    <row r="27" spans="1:5" x14ac:dyDescent="0.25">
      <c r="A27" s="13">
        <v>43074</v>
      </c>
      <c r="B27" s="14" t="s">
        <v>28</v>
      </c>
      <c r="C27" s="24" t="s">
        <v>53</v>
      </c>
      <c r="D27" s="17"/>
      <c r="E27" s="17">
        <v>10000</v>
      </c>
    </row>
    <row r="28" spans="1:5" x14ac:dyDescent="0.25">
      <c r="A28" s="13">
        <v>43074</v>
      </c>
      <c r="B28" s="14" t="s">
        <v>28</v>
      </c>
      <c r="C28" s="15" t="s">
        <v>55</v>
      </c>
      <c r="D28" s="17"/>
      <c r="E28" s="17">
        <v>400000</v>
      </c>
    </row>
    <row r="29" spans="1:5" x14ac:dyDescent="0.25">
      <c r="A29" s="13">
        <v>43074</v>
      </c>
      <c r="B29" s="14" t="s">
        <v>25</v>
      </c>
      <c r="C29" s="18" t="s">
        <v>56</v>
      </c>
      <c r="D29" s="17"/>
      <c r="E29" s="19">
        <v>30000</v>
      </c>
    </row>
    <row r="30" spans="1:5" x14ac:dyDescent="0.25">
      <c r="A30" s="13">
        <v>43074</v>
      </c>
      <c r="B30" s="14" t="s">
        <v>17</v>
      </c>
      <c r="C30" s="18" t="s">
        <v>59</v>
      </c>
      <c r="D30" s="17"/>
      <c r="E30" s="17">
        <v>70000</v>
      </c>
    </row>
    <row r="31" spans="1:5" x14ac:dyDescent="0.25">
      <c r="A31" s="13">
        <v>43074</v>
      </c>
      <c r="B31" s="14" t="s">
        <v>13</v>
      </c>
      <c r="C31" s="22" t="s">
        <v>60</v>
      </c>
      <c r="D31" s="25"/>
      <c r="E31" s="26">
        <v>65000</v>
      </c>
    </row>
    <row r="32" spans="1:5" x14ac:dyDescent="0.25">
      <c r="A32" s="13">
        <v>43075</v>
      </c>
      <c r="B32" s="14" t="s">
        <v>17</v>
      </c>
      <c r="C32" s="18" t="s">
        <v>62</v>
      </c>
      <c r="D32" s="25"/>
      <c r="E32" s="26">
        <v>30000</v>
      </c>
    </row>
    <row r="33" spans="1:8" x14ac:dyDescent="0.25">
      <c r="A33" s="13">
        <v>43075</v>
      </c>
      <c r="B33" s="14" t="s">
        <v>25</v>
      </c>
      <c r="C33" s="24" t="s">
        <v>64</v>
      </c>
      <c r="D33" s="25"/>
      <c r="E33" s="26">
        <v>70000</v>
      </c>
    </row>
    <row r="34" spans="1:8" x14ac:dyDescent="0.25">
      <c r="A34" s="13">
        <v>43075</v>
      </c>
      <c r="B34" s="14" t="s">
        <v>6</v>
      </c>
      <c r="C34" s="24" t="s">
        <v>66</v>
      </c>
      <c r="D34" s="25"/>
      <c r="E34" s="26">
        <v>20000</v>
      </c>
      <c r="G34" s="49"/>
      <c r="H34" s="61"/>
    </row>
    <row r="35" spans="1:8" x14ac:dyDescent="0.25">
      <c r="A35" s="13">
        <v>43075</v>
      </c>
      <c r="B35" s="14" t="s">
        <v>6</v>
      </c>
      <c r="C35" s="24" t="s">
        <v>68</v>
      </c>
      <c r="D35" s="25"/>
      <c r="E35" s="26">
        <v>26000</v>
      </c>
      <c r="G35" s="49"/>
      <c r="H35" s="61"/>
    </row>
    <row r="36" spans="1:8" x14ac:dyDescent="0.25">
      <c r="A36" s="13">
        <v>43075</v>
      </c>
      <c r="B36" s="14" t="s">
        <v>28</v>
      </c>
      <c r="C36" s="24" t="s">
        <v>70</v>
      </c>
      <c r="D36" s="17"/>
      <c r="E36" s="17">
        <v>30000</v>
      </c>
      <c r="G36" s="53"/>
    </row>
    <row r="37" spans="1:8" x14ac:dyDescent="0.25">
      <c r="A37" s="13">
        <v>43075</v>
      </c>
      <c r="B37" s="14" t="s">
        <v>28</v>
      </c>
      <c r="C37" s="27" t="s">
        <v>55</v>
      </c>
      <c r="D37" s="17"/>
      <c r="E37" s="19">
        <v>100000</v>
      </c>
      <c r="G37" s="53"/>
    </row>
    <row r="38" spans="1:8" x14ac:dyDescent="0.25">
      <c r="A38" s="13">
        <v>43075</v>
      </c>
      <c r="B38" s="14" t="s">
        <v>17</v>
      </c>
      <c r="C38" s="27" t="s">
        <v>162</v>
      </c>
      <c r="D38" s="17"/>
      <c r="E38" s="19">
        <v>3000000</v>
      </c>
      <c r="G38" s="63"/>
    </row>
    <row r="39" spans="1:8" x14ac:dyDescent="0.25">
      <c r="A39" s="28">
        <v>43075</v>
      </c>
      <c r="B39" s="29" t="s">
        <v>17</v>
      </c>
      <c r="C39" s="30" t="s">
        <v>91</v>
      </c>
      <c r="D39" s="72">
        <v>10000000</v>
      </c>
      <c r="E39" s="31"/>
      <c r="G39" s="63"/>
    </row>
    <row r="40" spans="1:8" x14ac:dyDescent="0.25">
      <c r="A40" s="13">
        <v>43075</v>
      </c>
      <c r="B40" s="14" t="s">
        <v>17</v>
      </c>
      <c r="C40" s="27" t="s">
        <v>92</v>
      </c>
      <c r="D40" s="17"/>
      <c r="E40" s="19">
        <v>205000</v>
      </c>
      <c r="G40" s="63"/>
    </row>
    <row r="41" spans="1:8" x14ac:dyDescent="0.25">
      <c r="A41" s="13">
        <v>43075</v>
      </c>
      <c r="B41" s="14" t="s">
        <v>17</v>
      </c>
      <c r="C41" s="27" t="s">
        <v>94</v>
      </c>
      <c r="D41" s="17"/>
      <c r="E41" s="19">
        <v>62500</v>
      </c>
      <c r="G41" s="63"/>
    </row>
    <row r="42" spans="1:8" x14ac:dyDescent="0.25">
      <c r="A42" s="13">
        <v>43076</v>
      </c>
      <c r="B42" s="14" t="s">
        <v>9</v>
      </c>
      <c r="C42" s="27" t="s">
        <v>72</v>
      </c>
      <c r="D42" s="73"/>
      <c r="E42" s="19">
        <v>60000</v>
      </c>
      <c r="G42" s="63"/>
    </row>
    <row r="43" spans="1:8" x14ac:dyDescent="0.25">
      <c r="A43" s="13">
        <v>43076</v>
      </c>
      <c r="B43" s="14" t="s">
        <v>7</v>
      </c>
      <c r="C43" s="27" t="s">
        <v>74</v>
      </c>
      <c r="D43" s="73"/>
      <c r="E43" s="62">
        <v>30000</v>
      </c>
      <c r="G43" s="63"/>
    </row>
    <row r="44" spans="1:8" x14ac:dyDescent="0.25">
      <c r="A44" s="13">
        <v>43076</v>
      </c>
      <c r="B44" s="14" t="s">
        <v>7</v>
      </c>
      <c r="C44" s="27" t="s">
        <v>371</v>
      </c>
      <c r="D44" s="73"/>
      <c r="E44" s="62">
        <v>1000000</v>
      </c>
      <c r="G44" s="63"/>
    </row>
    <row r="45" spans="1:8" x14ac:dyDescent="0.25">
      <c r="A45" s="13">
        <v>43076</v>
      </c>
      <c r="B45" s="14" t="s">
        <v>17</v>
      </c>
      <c r="C45" s="27" t="s">
        <v>372</v>
      </c>
      <c r="D45" s="73"/>
      <c r="E45" s="62">
        <v>20000</v>
      </c>
      <c r="G45" s="63"/>
    </row>
    <row r="46" spans="1:8" x14ac:dyDescent="0.25">
      <c r="A46" s="13">
        <v>43076</v>
      </c>
      <c r="B46" s="14" t="s">
        <v>13</v>
      </c>
      <c r="C46" s="27" t="s">
        <v>370</v>
      </c>
      <c r="D46" s="73"/>
      <c r="E46" s="19">
        <v>70000</v>
      </c>
      <c r="G46" s="63"/>
    </row>
    <row r="47" spans="1:8" x14ac:dyDescent="0.25">
      <c r="A47" s="13">
        <v>43076</v>
      </c>
      <c r="B47" s="14" t="s">
        <v>13</v>
      </c>
      <c r="C47" s="27" t="s">
        <v>77</v>
      </c>
      <c r="D47" s="17"/>
      <c r="E47" s="17">
        <v>300000</v>
      </c>
      <c r="G47" s="63"/>
    </row>
    <row r="48" spans="1:8" x14ac:dyDescent="0.25">
      <c r="A48" s="13">
        <v>43076</v>
      </c>
      <c r="B48" s="14" t="s">
        <v>17</v>
      </c>
      <c r="C48" s="27" t="s">
        <v>96</v>
      </c>
      <c r="D48" s="17"/>
      <c r="E48" s="17">
        <v>75000</v>
      </c>
      <c r="G48" s="63"/>
    </row>
    <row r="49" spans="1:8" x14ac:dyDescent="0.25">
      <c r="A49" s="13">
        <v>43076</v>
      </c>
      <c r="B49" s="14" t="s">
        <v>13</v>
      </c>
      <c r="C49" s="27" t="s">
        <v>78</v>
      </c>
      <c r="D49" s="17"/>
      <c r="E49" s="17">
        <v>180000</v>
      </c>
      <c r="G49" s="63"/>
    </row>
    <row r="50" spans="1:8" x14ac:dyDescent="0.25">
      <c r="A50" s="13">
        <v>43076</v>
      </c>
      <c r="B50" s="14" t="s">
        <v>25</v>
      </c>
      <c r="C50" s="27" t="s">
        <v>80</v>
      </c>
      <c r="D50" s="17"/>
      <c r="E50" s="17">
        <v>70000</v>
      </c>
      <c r="G50" s="63"/>
    </row>
    <row r="51" spans="1:8" x14ac:dyDescent="0.25">
      <c r="A51" s="13">
        <v>43077</v>
      </c>
      <c r="B51" s="14" t="s">
        <v>17</v>
      </c>
      <c r="C51" s="27" t="s">
        <v>82</v>
      </c>
      <c r="D51" s="17"/>
      <c r="E51" s="17">
        <v>65000</v>
      </c>
      <c r="G51" s="63"/>
    </row>
    <row r="52" spans="1:8" x14ac:dyDescent="0.25">
      <c r="A52" s="13">
        <v>43077</v>
      </c>
      <c r="B52" s="14" t="s">
        <v>10</v>
      </c>
      <c r="C52" s="27" t="s">
        <v>84</v>
      </c>
      <c r="D52" s="17"/>
      <c r="E52" s="19">
        <v>1155000</v>
      </c>
      <c r="G52" s="63"/>
    </row>
    <row r="53" spans="1:8" x14ac:dyDescent="0.25">
      <c r="A53" s="13">
        <v>43080</v>
      </c>
      <c r="B53" s="14" t="s">
        <v>25</v>
      </c>
      <c r="C53" s="18" t="s">
        <v>85</v>
      </c>
      <c r="D53" s="19"/>
      <c r="E53" s="19">
        <v>70000</v>
      </c>
      <c r="G53" s="63"/>
    </row>
    <row r="54" spans="1:8" x14ac:dyDescent="0.25">
      <c r="A54" s="13">
        <v>43080</v>
      </c>
      <c r="B54" s="14" t="s">
        <v>13</v>
      </c>
      <c r="C54" s="27" t="s">
        <v>107</v>
      </c>
      <c r="D54" s="17"/>
      <c r="E54" s="19">
        <v>70000</v>
      </c>
      <c r="G54" s="63"/>
    </row>
    <row r="55" spans="1:8" x14ac:dyDescent="0.25">
      <c r="A55" s="13">
        <v>43080</v>
      </c>
      <c r="B55" s="14" t="s">
        <v>6</v>
      </c>
      <c r="C55" s="27" t="s">
        <v>109</v>
      </c>
      <c r="D55" s="17"/>
      <c r="E55" s="19">
        <v>25000</v>
      </c>
      <c r="G55" s="53"/>
      <c r="H55" s="61"/>
    </row>
    <row r="56" spans="1:8" x14ac:dyDescent="0.25">
      <c r="A56" s="13">
        <v>43080</v>
      </c>
      <c r="B56" s="14" t="s">
        <v>8</v>
      </c>
      <c r="C56" s="27" t="s">
        <v>111</v>
      </c>
      <c r="D56" s="17"/>
      <c r="E56" s="19">
        <v>70000</v>
      </c>
      <c r="G56" s="53"/>
    </row>
    <row r="57" spans="1:8" x14ac:dyDescent="0.25">
      <c r="A57" s="13">
        <v>43080</v>
      </c>
      <c r="B57" s="14" t="s">
        <v>11</v>
      </c>
      <c r="C57" s="27" t="s">
        <v>113</v>
      </c>
      <c r="D57" s="17"/>
      <c r="E57" s="19">
        <v>60000</v>
      </c>
      <c r="G57" s="63"/>
    </row>
    <row r="58" spans="1:8" x14ac:dyDescent="0.25">
      <c r="A58" s="13">
        <v>43080</v>
      </c>
      <c r="B58" s="14" t="s">
        <v>25</v>
      </c>
      <c r="C58" s="27" t="s">
        <v>44</v>
      </c>
      <c r="D58" s="17"/>
      <c r="E58" s="19">
        <v>150000</v>
      </c>
      <c r="G58" s="63"/>
    </row>
    <row r="59" spans="1:8" x14ac:dyDescent="0.25">
      <c r="A59" s="13">
        <v>43080</v>
      </c>
      <c r="B59" s="14" t="s">
        <v>8</v>
      </c>
      <c r="C59" s="27" t="s">
        <v>38</v>
      </c>
      <c r="D59" s="17"/>
      <c r="E59" s="19">
        <v>80000</v>
      </c>
      <c r="G59" s="63"/>
    </row>
    <row r="60" spans="1:8" x14ac:dyDescent="0.25">
      <c r="A60" s="13">
        <v>43080</v>
      </c>
      <c r="B60" s="14" t="s">
        <v>28</v>
      </c>
      <c r="C60" s="27" t="s">
        <v>12</v>
      </c>
      <c r="D60" s="17"/>
      <c r="E60" s="19">
        <v>50000</v>
      </c>
      <c r="G60" s="63"/>
    </row>
    <row r="61" spans="1:8" x14ac:dyDescent="0.25">
      <c r="A61" s="13">
        <v>43080</v>
      </c>
      <c r="B61" s="14" t="s">
        <v>9</v>
      </c>
      <c r="C61" s="27" t="s">
        <v>353</v>
      </c>
      <c r="D61" s="17"/>
      <c r="E61" s="19">
        <v>65000</v>
      </c>
      <c r="G61" s="63"/>
    </row>
    <row r="62" spans="1:8" x14ac:dyDescent="0.25">
      <c r="A62" s="13">
        <v>43080</v>
      </c>
      <c r="B62" s="14" t="s">
        <v>6</v>
      </c>
      <c r="C62" s="18" t="s">
        <v>119</v>
      </c>
      <c r="D62" s="17"/>
      <c r="E62" s="19">
        <v>65000</v>
      </c>
      <c r="G62" s="53"/>
      <c r="H62" s="61"/>
    </row>
    <row r="63" spans="1:8" x14ac:dyDescent="0.25">
      <c r="A63" s="13">
        <v>43080</v>
      </c>
      <c r="B63" s="14" t="s">
        <v>17</v>
      </c>
      <c r="C63" s="18" t="s">
        <v>42</v>
      </c>
      <c r="D63" s="17"/>
      <c r="E63" s="19">
        <v>150000</v>
      </c>
      <c r="G63" s="63"/>
    </row>
    <row r="64" spans="1:8" x14ac:dyDescent="0.25">
      <c r="A64" s="13">
        <v>43080</v>
      </c>
      <c r="B64" s="14" t="s">
        <v>6</v>
      </c>
      <c r="C64" s="18" t="s">
        <v>121</v>
      </c>
      <c r="D64" s="17"/>
      <c r="E64" s="19">
        <v>409000</v>
      </c>
      <c r="G64" s="49"/>
      <c r="H64" s="61"/>
    </row>
    <row r="65" spans="1:8" x14ac:dyDescent="0.25">
      <c r="A65" s="13">
        <v>43080</v>
      </c>
      <c r="B65" s="14" t="s">
        <v>17</v>
      </c>
      <c r="C65" s="18" t="s">
        <v>122</v>
      </c>
      <c r="D65" s="17"/>
      <c r="E65" s="19">
        <v>271000</v>
      </c>
      <c r="G65" s="49"/>
    </row>
    <row r="66" spans="1:8" x14ac:dyDescent="0.25">
      <c r="A66" s="13">
        <v>43081</v>
      </c>
      <c r="B66" s="14" t="s">
        <v>10</v>
      </c>
      <c r="C66" s="27" t="s">
        <v>376</v>
      </c>
      <c r="D66" s="17"/>
      <c r="E66" s="19">
        <v>1000000</v>
      </c>
      <c r="G66" s="49"/>
    </row>
    <row r="67" spans="1:8" x14ac:dyDescent="0.25">
      <c r="A67" s="13">
        <v>43081</v>
      </c>
      <c r="B67" s="14" t="s">
        <v>17</v>
      </c>
      <c r="C67" s="27" t="s">
        <v>375</v>
      </c>
      <c r="D67" s="17"/>
      <c r="E67" s="19">
        <v>20000</v>
      </c>
      <c r="G67" s="49"/>
    </row>
    <row r="68" spans="1:8" x14ac:dyDescent="0.25">
      <c r="A68" s="13">
        <v>43081</v>
      </c>
      <c r="B68" s="14" t="s">
        <v>17</v>
      </c>
      <c r="C68" s="27" t="s">
        <v>99</v>
      </c>
      <c r="D68" s="17"/>
      <c r="E68" s="19">
        <v>70000</v>
      </c>
      <c r="G68" s="49"/>
    </row>
    <row r="69" spans="1:8" x14ac:dyDescent="0.25">
      <c r="A69" s="13">
        <v>43081</v>
      </c>
      <c r="B69" s="14" t="s">
        <v>7</v>
      </c>
      <c r="C69" s="27" t="s">
        <v>100</v>
      </c>
      <c r="D69" s="17"/>
      <c r="E69" s="19">
        <v>1457500</v>
      </c>
      <c r="G69" s="63"/>
    </row>
    <row r="70" spans="1:8" x14ac:dyDescent="0.25">
      <c r="A70" s="13">
        <v>43082</v>
      </c>
      <c r="B70" s="14" t="s">
        <v>25</v>
      </c>
      <c r="C70" s="27" t="s">
        <v>124</v>
      </c>
      <c r="D70" s="17"/>
      <c r="E70" s="19">
        <v>15000</v>
      </c>
      <c r="G70" s="63"/>
    </row>
    <row r="71" spans="1:8" x14ac:dyDescent="0.25">
      <c r="A71" s="13">
        <v>43082</v>
      </c>
      <c r="B71" s="14" t="s">
        <v>9</v>
      </c>
      <c r="C71" s="27" t="s">
        <v>126</v>
      </c>
      <c r="D71" s="17"/>
      <c r="E71" s="19">
        <v>70000</v>
      </c>
      <c r="G71" s="63"/>
    </row>
    <row r="72" spans="1:8" x14ac:dyDescent="0.25">
      <c r="A72" s="13">
        <v>43082</v>
      </c>
      <c r="B72" s="14" t="s">
        <v>17</v>
      </c>
      <c r="C72" s="27" t="s">
        <v>135</v>
      </c>
      <c r="D72" s="17"/>
      <c r="E72" s="19">
        <v>150000</v>
      </c>
      <c r="G72" s="63"/>
    </row>
    <row r="73" spans="1:8" x14ac:dyDescent="0.25">
      <c r="A73" s="13">
        <v>43082</v>
      </c>
      <c r="B73" s="14" t="s">
        <v>17</v>
      </c>
      <c r="C73" s="27" t="s">
        <v>198</v>
      </c>
      <c r="D73" s="17"/>
      <c r="E73" s="19">
        <v>400000</v>
      </c>
      <c r="G73" s="63"/>
    </row>
    <row r="74" spans="1:8" x14ac:dyDescent="0.25">
      <c r="A74" s="13">
        <v>43082</v>
      </c>
      <c r="B74" s="14" t="s">
        <v>6</v>
      </c>
      <c r="C74" s="27" t="s">
        <v>140</v>
      </c>
      <c r="D74" s="17"/>
      <c r="E74" s="19">
        <v>500000</v>
      </c>
      <c r="G74" s="49"/>
      <c r="H74" s="61"/>
    </row>
    <row r="75" spans="1:8" x14ac:dyDescent="0.25">
      <c r="A75" s="13">
        <v>43082</v>
      </c>
      <c r="B75" s="14" t="s">
        <v>17</v>
      </c>
      <c r="C75" s="27" t="s">
        <v>141</v>
      </c>
      <c r="D75" s="17"/>
      <c r="E75" s="19">
        <v>12000</v>
      </c>
      <c r="G75" s="63"/>
    </row>
    <row r="76" spans="1:8" x14ac:dyDescent="0.25">
      <c r="A76" s="13">
        <v>43083</v>
      </c>
      <c r="B76" s="14" t="s">
        <v>9</v>
      </c>
      <c r="C76" s="27" t="s">
        <v>130</v>
      </c>
      <c r="D76" s="17"/>
      <c r="E76" s="19">
        <v>70000</v>
      </c>
      <c r="G76" s="63"/>
    </row>
    <row r="77" spans="1:8" x14ac:dyDescent="0.25">
      <c r="A77" s="13">
        <v>43083</v>
      </c>
      <c r="B77" s="14" t="s">
        <v>9</v>
      </c>
      <c r="C77" s="27" t="s">
        <v>131</v>
      </c>
      <c r="D77" s="17"/>
      <c r="E77" s="19">
        <v>17000</v>
      </c>
      <c r="G77" s="63"/>
    </row>
    <row r="78" spans="1:8" x14ac:dyDescent="0.25">
      <c r="A78" s="13">
        <v>43083</v>
      </c>
      <c r="B78" s="14" t="s">
        <v>25</v>
      </c>
      <c r="C78" s="27" t="s">
        <v>136</v>
      </c>
      <c r="D78" s="17"/>
      <c r="E78" s="19">
        <v>70000</v>
      </c>
      <c r="G78" s="63"/>
    </row>
    <row r="79" spans="1:8" x14ac:dyDescent="0.25">
      <c r="A79" s="13">
        <v>43083</v>
      </c>
      <c r="B79" s="14" t="s">
        <v>13</v>
      </c>
      <c r="C79" s="27" t="s">
        <v>134</v>
      </c>
      <c r="D79" s="17"/>
      <c r="E79" s="19">
        <v>70000</v>
      </c>
      <c r="G79" s="63"/>
    </row>
    <row r="80" spans="1:8" x14ac:dyDescent="0.25">
      <c r="A80" s="13">
        <v>43083</v>
      </c>
      <c r="B80" s="14" t="s">
        <v>28</v>
      </c>
      <c r="C80" s="27" t="s">
        <v>137</v>
      </c>
      <c r="D80" s="17"/>
      <c r="E80" s="19">
        <v>60000</v>
      </c>
      <c r="G80" s="63"/>
    </row>
    <row r="81" spans="1:7" x14ac:dyDescent="0.25">
      <c r="A81" s="13">
        <v>43083</v>
      </c>
      <c r="B81" s="14" t="s">
        <v>17</v>
      </c>
      <c r="C81" s="27" t="s">
        <v>18</v>
      </c>
      <c r="D81" s="17"/>
      <c r="E81" s="19">
        <v>70000</v>
      </c>
      <c r="G81" s="63"/>
    </row>
    <row r="82" spans="1:7" x14ac:dyDescent="0.25">
      <c r="A82" s="13">
        <v>43083</v>
      </c>
      <c r="B82" s="14" t="s">
        <v>17</v>
      </c>
      <c r="C82" s="27" t="s">
        <v>138</v>
      </c>
      <c r="D82" s="17"/>
      <c r="E82" s="19">
        <v>70000</v>
      </c>
      <c r="G82" s="63"/>
    </row>
    <row r="83" spans="1:7" x14ac:dyDescent="0.25">
      <c r="A83" s="13">
        <v>43083</v>
      </c>
      <c r="B83" s="29" t="s">
        <v>17</v>
      </c>
      <c r="C83" s="30" t="s">
        <v>101</v>
      </c>
      <c r="D83" s="72">
        <v>10000000</v>
      </c>
      <c r="E83" s="31"/>
      <c r="G83" s="63"/>
    </row>
    <row r="84" spans="1:7" x14ac:dyDescent="0.25">
      <c r="A84" s="13">
        <v>43083</v>
      </c>
      <c r="B84" s="14" t="s">
        <v>17</v>
      </c>
      <c r="C84" s="18" t="s">
        <v>102</v>
      </c>
      <c r="D84" s="17"/>
      <c r="E84" s="19">
        <v>435000</v>
      </c>
      <c r="G84" s="63"/>
    </row>
    <row r="85" spans="1:7" x14ac:dyDescent="0.25">
      <c r="A85" s="13">
        <v>43084</v>
      </c>
      <c r="B85" s="14" t="s">
        <v>11</v>
      </c>
      <c r="C85" s="18" t="s">
        <v>142</v>
      </c>
      <c r="D85" s="17"/>
      <c r="E85" s="19">
        <v>4000</v>
      </c>
      <c r="G85" s="63"/>
    </row>
    <row r="86" spans="1:7" x14ac:dyDescent="0.25">
      <c r="A86" s="13">
        <v>43084</v>
      </c>
      <c r="B86" s="14" t="s">
        <v>10</v>
      </c>
      <c r="C86" s="18" t="s">
        <v>103</v>
      </c>
      <c r="D86" s="17"/>
      <c r="E86" s="19">
        <v>1500000</v>
      </c>
      <c r="G86" s="63"/>
    </row>
    <row r="87" spans="1:7" x14ac:dyDescent="0.25">
      <c r="A87" s="13">
        <v>43084</v>
      </c>
      <c r="B87" s="14" t="s">
        <v>17</v>
      </c>
      <c r="C87" s="18" t="s">
        <v>104</v>
      </c>
      <c r="D87" s="17"/>
      <c r="E87" s="19">
        <v>34000</v>
      </c>
      <c r="G87" s="63"/>
    </row>
    <row r="88" spans="1:7" x14ac:dyDescent="0.25">
      <c r="A88" s="13">
        <v>43084</v>
      </c>
      <c r="B88" s="14" t="s">
        <v>17</v>
      </c>
      <c r="C88" s="27" t="s">
        <v>199</v>
      </c>
      <c r="D88" s="17"/>
      <c r="E88" s="19">
        <v>400000</v>
      </c>
      <c r="G88" s="63"/>
    </row>
    <row r="89" spans="1:7" x14ac:dyDescent="0.25">
      <c r="A89" s="13">
        <v>43084</v>
      </c>
      <c r="B89" s="14" t="s">
        <v>9</v>
      </c>
      <c r="C89" s="18" t="s">
        <v>368</v>
      </c>
      <c r="D89" s="17"/>
      <c r="E89" s="17">
        <v>8000000</v>
      </c>
      <c r="G89" s="63"/>
    </row>
    <row r="90" spans="1:7" x14ac:dyDescent="0.25">
      <c r="A90" s="13">
        <v>43084</v>
      </c>
      <c r="B90" s="14" t="s">
        <v>11</v>
      </c>
      <c r="C90" s="18" t="s">
        <v>62</v>
      </c>
      <c r="D90" s="17"/>
      <c r="E90" s="17">
        <v>21000</v>
      </c>
      <c r="G90" s="63"/>
    </row>
    <row r="91" spans="1:7" x14ac:dyDescent="0.25">
      <c r="A91" s="13">
        <v>43084</v>
      </c>
      <c r="B91" s="14" t="s">
        <v>28</v>
      </c>
      <c r="C91" s="18" t="s">
        <v>106</v>
      </c>
      <c r="D91" s="17"/>
      <c r="E91" s="19">
        <v>300000</v>
      </c>
      <c r="G91" s="63"/>
    </row>
    <row r="92" spans="1:7" x14ac:dyDescent="0.25">
      <c r="A92" s="13">
        <v>43087</v>
      </c>
      <c r="B92" s="14" t="s">
        <v>17</v>
      </c>
      <c r="C92" s="18" t="s">
        <v>138</v>
      </c>
      <c r="D92" s="19"/>
      <c r="E92" s="19">
        <v>70000</v>
      </c>
      <c r="G92" s="63"/>
    </row>
    <row r="93" spans="1:7" x14ac:dyDescent="0.25">
      <c r="A93" s="13">
        <v>43087</v>
      </c>
      <c r="B93" s="29" t="s">
        <v>17</v>
      </c>
      <c r="C93" s="30" t="s">
        <v>147</v>
      </c>
      <c r="D93" s="72">
        <v>10000000</v>
      </c>
      <c r="E93" s="31"/>
      <c r="G93" s="63"/>
    </row>
    <row r="94" spans="1:7" x14ac:dyDescent="0.25">
      <c r="A94" s="13">
        <v>43087</v>
      </c>
      <c r="B94" s="14" t="s">
        <v>28</v>
      </c>
      <c r="C94" s="18" t="s">
        <v>12</v>
      </c>
      <c r="D94" s="19"/>
      <c r="E94" s="19">
        <v>50000</v>
      </c>
      <c r="G94" s="63"/>
    </row>
    <row r="95" spans="1:7" x14ac:dyDescent="0.25">
      <c r="A95" s="13">
        <v>43087</v>
      </c>
      <c r="B95" s="14" t="s">
        <v>17</v>
      </c>
      <c r="C95" s="18" t="s">
        <v>42</v>
      </c>
      <c r="D95" s="17"/>
      <c r="E95" s="19">
        <v>150000</v>
      </c>
      <c r="G95" s="63"/>
    </row>
    <row r="96" spans="1:7" x14ac:dyDescent="0.25">
      <c r="A96" s="13">
        <v>43087</v>
      </c>
      <c r="B96" s="14" t="s">
        <v>17</v>
      </c>
      <c r="C96" s="27" t="s">
        <v>200</v>
      </c>
      <c r="D96" s="17"/>
      <c r="E96" s="19">
        <v>400000</v>
      </c>
      <c r="G96" s="63"/>
    </row>
    <row r="97" spans="1:8" x14ac:dyDescent="0.25">
      <c r="A97" s="13">
        <v>43087</v>
      </c>
      <c r="B97" s="14" t="s">
        <v>6</v>
      </c>
      <c r="C97" s="18" t="s">
        <v>150</v>
      </c>
      <c r="D97" s="17"/>
      <c r="E97" s="17">
        <v>19500</v>
      </c>
      <c r="G97" s="49"/>
      <c r="H97" s="61"/>
    </row>
    <row r="98" spans="1:8" x14ac:dyDescent="0.25">
      <c r="A98" s="13">
        <v>43087</v>
      </c>
      <c r="B98" s="14" t="s">
        <v>6</v>
      </c>
      <c r="C98" s="18" t="s">
        <v>154</v>
      </c>
      <c r="D98" s="17"/>
      <c r="E98" s="17">
        <v>5000</v>
      </c>
      <c r="G98" s="49"/>
      <c r="H98" s="61"/>
    </row>
    <row r="99" spans="1:8" x14ac:dyDescent="0.25">
      <c r="A99" s="13">
        <v>43088</v>
      </c>
      <c r="B99" s="14" t="s">
        <v>6</v>
      </c>
      <c r="C99" s="18" t="s">
        <v>152</v>
      </c>
      <c r="D99" s="17"/>
      <c r="E99" s="17">
        <v>14500</v>
      </c>
      <c r="G99" s="49"/>
      <c r="H99" s="61"/>
    </row>
    <row r="100" spans="1:8" x14ac:dyDescent="0.25">
      <c r="A100" s="13">
        <v>43088</v>
      </c>
      <c r="B100" s="14" t="s">
        <v>6</v>
      </c>
      <c r="C100" s="18" t="s">
        <v>155</v>
      </c>
      <c r="D100" s="17"/>
      <c r="E100" s="17">
        <v>15000</v>
      </c>
      <c r="G100" s="63"/>
      <c r="H100" s="61"/>
    </row>
    <row r="101" spans="1:8" x14ac:dyDescent="0.25">
      <c r="A101" s="13">
        <v>43088</v>
      </c>
      <c r="B101" s="14" t="s">
        <v>7</v>
      </c>
      <c r="C101" s="18" t="s">
        <v>158</v>
      </c>
      <c r="D101" s="17"/>
      <c r="E101" s="17">
        <v>1500000</v>
      </c>
      <c r="G101" s="63"/>
    </row>
    <row r="102" spans="1:8" x14ac:dyDescent="0.25">
      <c r="A102" s="13">
        <v>43088</v>
      </c>
      <c r="B102" s="14" t="s">
        <v>17</v>
      </c>
      <c r="C102" s="18" t="s">
        <v>159</v>
      </c>
      <c r="D102" s="17"/>
      <c r="E102" s="17">
        <v>34000</v>
      </c>
      <c r="G102" s="63"/>
    </row>
    <row r="103" spans="1:8" x14ac:dyDescent="0.25">
      <c r="A103" s="13">
        <v>43088</v>
      </c>
      <c r="B103" s="14" t="s">
        <v>17</v>
      </c>
      <c r="C103" s="18" t="s">
        <v>161</v>
      </c>
      <c r="D103" s="17"/>
      <c r="E103" s="17">
        <v>3000000</v>
      </c>
      <c r="G103" s="63"/>
    </row>
    <row r="104" spans="1:8" x14ac:dyDescent="0.25">
      <c r="A104" s="13">
        <v>43088</v>
      </c>
      <c r="B104" s="14" t="s">
        <v>17</v>
      </c>
      <c r="C104" s="27" t="s">
        <v>199</v>
      </c>
      <c r="D104" s="17"/>
      <c r="E104" s="19">
        <v>400000</v>
      </c>
      <c r="G104" s="63"/>
    </row>
    <row r="105" spans="1:8" x14ac:dyDescent="0.25">
      <c r="A105" s="13">
        <v>43088</v>
      </c>
      <c r="B105" s="14" t="s">
        <v>28</v>
      </c>
      <c r="C105" s="18" t="s">
        <v>280</v>
      </c>
      <c r="D105" s="17"/>
      <c r="E105" s="19">
        <v>30000</v>
      </c>
      <c r="G105" s="63"/>
    </row>
    <row r="106" spans="1:8" x14ac:dyDescent="0.25">
      <c r="A106" s="13">
        <v>43088</v>
      </c>
      <c r="B106" s="14" t="s">
        <v>17</v>
      </c>
      <c r="C106" s="18" t="s">
        <v>278</v>
      </c>
      <c r="D106" s="17"/>
      <c r="E106" s="19">
        <v>70000</v>
      </c>
      <c r="G106" s="63"/>
    </row>
    <row r="107" spans="1:8" x14ac:dyDescent="0.25">
      <c r="A107" s="13">
        <v>43089</v>
      </c>
      <c r="B107" s="27" t="s">
        <v>17</v>
      </c>
      <c r="C107" s="18" t="s">
        <v>156</v>
      </c>
      <c r="D107" s="73"/>
      <c r="E107" s="17">
        <v>2000000</v>
      </c>
    </row>
    <row r="108" spans="1:8" x14ac:dyDescent="0.25">
      <c r="A108" s="13">
        <v>43089</v>
      </c>
      <c r="B108" s="29" t="s">
        <v>17</v>
      </c>
      <c r="C108" s="30" t="s">
        <v>282</v>
      </c>
      <c r="D108" s="72">
        <v>8000000</v>
      </c>
      <c r="E108" s="31"/>
    </row>
    <row r="109" spans="1:8" x14ac:dyDescent="0.25">
      <c r="A109" s="13">
        <v>43089</v>
      </c>
      <c r="B109" s="32" t="s">
        <v>17</v>
      </c>
      <c r="C109" s="33" t="s">
        <v>283</v>
      </c>
      <c r="D109" s="74"/>
      <c r="E109" s="179">
        <v>5100000</v>
      </c>
    </row>
    <row r="110" spans="1:8" x14ac:dyDescent="0.25">
      <c r="A110" s="13">
        <v>43089</v>
      </c>
      <c r="B110" s="14" t="s">
        <v>17</v>
      </c>
      <c r="C110" s="18" t="s">
        <v>285</v>
      </c>
      <c r="D110" s="17"/>
      <c r="E110" s="17">
        <v>500000</v>
      </c>
    </row>
    <row r="111" spans="1:8" x14ac:dyDescent="0.25">
      <c r="A111" s="13">
        <v>43089</v>
      </c>
      <c r="B111" s="14" t="s">
        <v>28</v>
      </c>
      <c r="C111" s="18" t="s">
        <v>287</v>
      </c>
      <c r="D111" s="17"/>
      <c r="E111" s="17">
        <v>700000</v>
      </c>
    </row>
    <row r="112" spans="1:8" x14ac:dyDescent="0.25">
      <c r="A112" s="13">
        <v>43089</v>
      </c>
      <c r="B112" s="14" t="s">
        <v>17</v>
      </c>
      <c r="C112" s="18" t="s">
        <v>339</v>
      </c>
      <c r="D112" s="17"/>
      <c r="E112" s="17">
        <v>1600000</v>
      </c>
    </row>
    <row r="113" spans="1:8" x14ac:dyDescent="0.25">
      <c r="A113" s="13">
        <v>43089</v>
      </c>
      <c r="B113" s="14" t="s">
        <v>17</v>
      </c>
      <c r="C113" s="18" t="s">
        <v>359</v>
      </c>
      <c r="D113" s="17"/>
      <c r="E113" s="17">
        <v>1600000</v>
      </c>
    </row>
    <row r="114" spans="1:8" x14ac:dyDescent="0.25">
      <c r="A114" s="13">
        <v>43090</v>
      </c>
      <c r="B114" s="14" t="s">
        <v>6</v>
      </c>
      <c r="C114" s="18" t="s">
        <v>289</v>
      </c>
      <c r="D114" s="17"/>
      <c r="E114" s="17">
        <v>23500</v>
      </c>
      <c r="G114" s="61"/>
      <c r="H114" s="61"/>
    </row>
    <row r="115" spans="1:8" x14ac:dyDescent="0.25">
      <c r="A115" s="13">
        <v>43090</v>
      </c>
      <c r="B115" s="14" t="s">
        <v>17</v>
      </c>
      <c r="C115" s="18" t="s">
        <v>288</v>
      </c>
      <c r="D115" s="17"/>
      <c r="E115" s="17">
        <v>70000</v>
      </c>
    </row>
    <row r="116" spans="1:8" x14ac:dyDescent="0.25">
      <c r="A116" s="13">
        <v>43090</v>
      </c>
      <c r="B116" s="14" t="s">
        <v>13</v>
      </c>
      <c r="C116" s="18" t="s">
        <v>341</v>
      </c>
      <c r="D116" s="17"/>
      <c r="E116" s="17">
        <v>3000000</v>
      </c>
      <c r="H116" s="49"/>
    </row>
    <row r="117" spans="1:8" x14ac:dyDescent="0.25">
      <c r="A117" s="13">
        <v>43090</v>
      </c>
      <c r="B117" s="113" t="s">
        <v>17</v>
      </c>
      <c r="C117" s="114" t="s">
        <v>403</v>
      </c>
      <c r="D117" s="115">
        <v>158350</v>
      </c>
      <c r="E117" s="115"/>
      <c r="H117" s="277">
        <v>2000000</v>
      </c>
    </row>
    <row r="118" spans="1:8" x14ac:dyDescent="0.25">
      <c r="A118" s="13">
        <v>43090</v>
      </c>
      <c r="B118" s="113" t="s">
        <v>17</v>
      </c>
      <c r="C118" s="114" t="s">
        <v>374</v>
      </c>
      <c r="D118" s="115">
        <v>1071000</v>
      </c>
      <c r="E118" s="115"/>
      <c r="H118" s="17">
        <v>1000000</v>
      </c>
    </row>
    <row r="119" spans="1:8" x14ac:dyDescent="0.25">
      <c r="A119" s="13">
        <v>43090</v>
      </c>
      <c r="B119" s="29" t="s">
        <v>17</v>
      </c>
      <c r="C119" s="30" t="s">
        <v>357</v>
      </c>
      <c r="D119" s="72">
        <v>8000000</v>
      </c>
      <c r="E119" s="31"/>
      <c r="H119" s="17">
        <v>80000</v>
      </c>
    </row>
    <row r="120" spans="1:8" x14ac:dyDescent="0.25">
      <c r="A120" s="13">
        <v>43090</v>
      </c>
      <c r="B120" s="14" t="s">
        <v>17</v>
      </c>
      <c r="C120" s="18" t="s">
        <v>340</v>
      </c>
      <c r="D120" s="19"/>
      <c r="E120" s="17">
        <v>600000</v>
      </c>
    </row>
    <row r="121" spans="1:8" x14ac:dyDescent="0.25">
      <c r="A121" s="13">
        <v>43090</v>
      </c>
      <c r="B121" s="14" t="s">
        <v>11</v>
      </c>
      <c r="C121" s="18" t="s">
        <v>350</v>
      </c>
      <c r="D121" s="19"/>
      <c r="E121" s="17">
        <v>15000</v>
      </c>
    </row>
    <row r="122" spans="1:8" x14ac:dyDescent="0.25">
      <c r="A122" s="13">
        <v>43090</v>
      </c>
      <c r="B122" s="14" t="s">
        <v>17</v>
      </c>
      <c r="C122" s="27" t="s">
        <v>524</v>
      </c>
      <c r="D122" s="19"/>
      <c r="E122" s="17">
        <v>1000000</v>
      </c>
    </row>
    <row r="123" spans="1:8" x14ac:dyDescent="0.25">
      <c r="A123" s="13">
        <v>43091</v>
      </c>
      <c r="B123" s="14" t="s">
        <v>13</v>
      </c>
      <c r="C123" s="27" t="s">
        <v>379</v>
      </c>
      <c r="D123" s="16"/>
      <c r="E123" s="17">
        <v>2000000</v>
      </c>
      <c r="H123" s="49"/>
    </row>
    <row r="124" spans="1:8" x14ac:dyDescent="0.25">
      <c r="A124" s="13">
        <v>43091</v>
      </c>
      <c r="B124" s="14" t="s">
        <v>17</v>
      </c>
      <c r="C124" s="27" t="s">
        <v>367</v>
      </c>
      <c r="D124" s="16"/>
      <c r="E124" s="17">
        <v>20000</v>
      </c>
    </row>
    <row r="125" spans="1:8" x14ac:dyDescent="0.25">
      <c r="A125" s="13">
        <v>43095</v>
      </c>
      <c r="B125" s="14" t="s">
        <v>25</v>
      </c>
      <c r="C125" s="27" t="s">
        <v>384</v>
      </c>
      <c r="D125" s="16"/>
      <c r="E125" s="17">
        <v>65000</v>
      </c>
    </row>
    <row r="126" spans="1:8" x14ac:dyDescent="0.25">
      <c r="A126" s="13">
        <v>43095</v>
      </c>
      <c r="B126" s="14" t="s">
        <v>25</v>
      </c>
      <c r="C126" s="27" t="s">
        <v>378</v>
      </c>
      <c r="D126" s="16"/>
      <c r="E126" s="17">
        <v>3500</v>
      </c>
    </row>
    <row r="127" spans="1:8" x14ac:dyDescent="0.25">
      <c r="A127" s="13">
        <v>43097</v>
      </c>
      <c r="B127" s="14" t="s">
        <v>13</v>
      </c>
      <c r="C127" s="27" t="s">
        <v>380</v>
      </c>
      <c r="D127" s="16"/>
      <c r="E127" s="17">
        <v>1000000</v>
      </c>
      <c r="H127" s="49"/>
    </row>
    <row r="128" spans="1:8" x14ac:dyDescent="0.25">
      <c r="A128" s="13">
        <v>43097</v>
      </c>
      <c r="B128" s="14" t="s">
        <v>17</v>
      </c>
      <c r="C128" s="27" t="s">
        <v>405</v>
      </c>
      <c r="D128" s="16"/>
      <c r="E128" s="17">
        <v>20000</v>
      </c>
    </row>
    <row r="129" spans="1:8" x14ac:dyDescent="0.25">
      <c r="A129" s="13">
        <v>43097</v>
      </c>
      <c r="B129" s="14" t="s">
        <v>13</v>
      </c>
      <c r="C129" s="27" t="s">
        <v>381</v>
      </c>
      <c r="D129" s="16"/>
      <c r="E129" s="17">
        <v>80000</v>
      </c>
      <c r="H129" s="49"/>
    </row>
    <row r="130" spans="1:8" x14ac:dyDescent="0.25">
      <c r="A130" s="13">
        <v>43097</v>
      </c>
      <c r="B130" s="14" t="s">
        <v>17</v>
      </c>
      <c r="C130" s="27" t="s">
        <v>406</v>
      </c>
      <c r="D130" s="16"/>
      <c r="E130" s="17">
        <v>5000</v>
      </c>
    </row>
    <row r="131" spans="1:8" x14ac:dyDescent="0.25">
      <c r="A131" s="13">
        <v>43097</v>
      </c>
      <c r="B131" s="14" t="s">
        <v>25</v>
      </c>
      <c r="C131" s="27" t="s">
        <v>386</v>
      </c>
      <c r="D131" s="16"/>
      <c r="E131" s="17">
        <v>30000</v>
      </c>
    </row>
    <row r="132" spans="1:8" x14ac:dyDescent="0.25">
      <c r="A132" s="13">
        <v>43097</v>
      </c>
      <c r="B132" s="14" t="s">
        <v>25</v>
      </c>
      <c r="C132" s="27" t="s">
        <v>377</v>
      </c>
      <c r="D132" s="16"/>
      <c r="E132" s="17">
        <v>300000</v>
      </c>
    </row>
    <row r="133" spans="1:8" x14ac:dyDescent="0.25">
      <c r="A133" s="13">
        <v>43097</v>
      </c>
      <c r="B133" s="14" t="s">
        <v>17</v>
      </c>
      <c r="C133" s="27" t="s">
        <v>382</v>
      </c>
      <c r="D133" s="16"/>
      <c r="E133" s="17">
        <v>12000</v>
      </c>
    </row>
    <row r="134" spans="1:8" x14ac:dyDescent="0.25">
      <c r="A134" s="13">
        <v>43098</v>
      </c>
      <c r="B134" s="29" t="s">
        <v>17</v>
      </c>
      <c r="C134" s="30" t="s">
        <v>366</v>
      </c>
      <c r="D134" s="42">
        <v>8000000</v>
      </c>
      <c r="E134" s="31"/>
    </row>
    <row r="135" spans="1:8" x14ac:dyDescent="0.25">
      <c r="A135" s="13">
        <v>43098</v>
      </c>
      <c r="B135" s="14" t="s">
        <v>17</v>
      </c>
      <c r="C135" s="27" t="s">
        <v>412</v>
      </c>
      <c r="D135" s="16"/>
      <c r="E135" s="19">
        <v>2995000</v>
      </c>
    </row>
    <row r="136" spans="1:8" x14ac:dyDescent="0.25">
      <c r="A136" s="13">
        <v>43098</v>
      </c>
      <c r="B136" s="14" t="s">
        <v>17</v>
      </c>
      <c r="C136" s="27" t="s">
        <v>407</v>
      </c>
      <c r="D136" s="16"/>
      <c r="E136" s="17">
        <v>2550000</v>
      </c>
    </row>
    <row r="137" spans="1:8" x14ac:dyDescent="0.25">
      <c r="A137" s="13">
        <v>43098</v>
      </c>
      <c r="B137" s="14" t="s">
        <v>17</v>
      </c>
      <c r="C137" s="27" t="s">
        <v>383</v>
      </c>
      <c r="D137" s="16"/>
      <c r="E137" s="17">
        <v>480000</v>
      </c>
    </row>
    <row r="138" spans="1:8" x14ac:dyDescent="0.25">
      <c r="A138" s="13">
        <v>43098</v>
      </c>
      <c r="B138" s="14" t="s">
        <v>17</v>
      </c>
      <c r="C138" s="27" t="s">
        <v>401</v>
      </c>
      <c r="D138" s="16"/>
      <c r="E138" s="17">
        <v>1200000</v>
      </c>
    </row>
    <row r="139" spans="1:8" x14ac:dyDescent="0.25">
      <c r="A139" s="13">
        <v>43098</v>
      </c>
      <c r="B139" s="14" t="s">
        <v>358</v>
      </c>
      <c r="C139" s="27" t="s">
        <v>533</v>
      </c>
      <c r="D139" s="16"/>
      <c r="E139" s="17">
        <v>70000</v>
      </c>
    </row>
    <row r="140" spans="1:8" x14ac:dyDescent="0.25">
      <c r="A140" s="13">
        <v>43098</v>
      </c>
      <c r="B140" s="14" t="s">
        <v>17</v>
      </c>
      <c r="C140" s="27" t="s">
        <v>369</v>
      </c>
      <c r="D140" s="16"/>
      <c r="E140" s="17">
        <v>40000</v>
      </c>
    </row>
    <row r="141" spans="1:8" x14ac:dyDescent="0.25">
      <c r="A141" s="13">
        <v>43099</v>
      </c>
      <c r="B141" s="14" t="s">
        <v>17</v>
      </c>
      <c r="C141" s="27" t="s">
        <v>373</v>
      </c>
      <c r="D141" s="16"/>
      <c r="E141" s="17">
        <v>750000</v>
      </c>
    </row>
    <row r="142" spans="1:8" ht="15.75" x14ac:dyDescent="0.25">
      <c r="A142" s="35"/>
      <c r="B142" s="35"/>
      <c r="C142" s="36" t="s">
        <v>14</v>
      </c>
      <c r="D142" s="37">
        <f>SUM(D7:D141)</f>
        <v>76657622</v>
      </c>
      <c r="E142" s="182">
        <f>SUM(E7:E141)</f>
        <v>61211000</v>
      </c>
    </row>
    <row r="143" spans="1:8" ht="15.75" x14ac:dyDescent="0.25">
      <c r="A143" s="38"/>
      <c r="B143" s="38"/>
      <c r="C143" s="39" t="s">
        <v>404</v>
      </c>
      <c r="D143" s="40">
        <f>+D142-E142</f>
        <v>15446622</v>
      </c>
      <c r="E143" s="41"/>
    </row>
    <row r="144" spans="1:8" x14ac:dyDescent="0.25">
      <c r="G144" s="61"/>
      <c r="H144" s="61"/>
    </row>
    <row r="145" spans="7:8" x14ac:dyDescent="0.25">
      <c r="G145" s="61"/>
      <c r="H145" s="61"/>
    </row>
  </sheetData>
  <autoFilter ref="A5:E14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E15" sqref="E15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44" t="s">
        <v>166</v>
      </c>
      <c r="B3" t="s">
        <v>602</v>
      </c>
    </row>
    <row r="4" spans="1:2" x14ac:dyDescent="0.25">
      <c r="A4" s="45" t="s">
        <v>13</v>
      </c>
      <c r="B4" s="43">
        <v>885000</v>
      </c>
    </row>
    <row r="5" spans="1:2" x14ac:dyDescent="0.25">
      <c r="A5" s="45" t="s">
        <v>587</v>
      </c>
      <c r="B5" s="43">
        <v>32899000</v>
      </c>
    </row>
    <row r="6" spans="1:2" x14ac:dyDescent="0.25">
      <c r="A6" s="45" t="s">
        <v>598</v>
      </c>
      <c r="B6" s="43">
        <v>2884540</v>
      </c>
    </row>
    <row r="7" spans="1:2" x14ac:dyDescent="0.25">
      <c r="A7" s="45" t="s">
        <v>180</v>
      </c>
      <c r="B7" s="43">
        <v>1125000</v>
      </c>
    </row>
    <row r="8" spans="1:2" x14ac:dyDescent="0.25">
      <c r="A8" s="45" t="s">
        <v>6</v>
      </c>
      <c r="B8" s="43">
        <v>1197500</v>
      </c>
    </row>
    <row r="9" spans="1:2" x14ac:dyDescent="0.25">
      <c r="A9" s="45" t="s">
        <v>7</v>
      </c>
      <c r="B9" s="43">
        <v>5385000</v>
      </c>
    </row>
    <row r="10" spans="1:2" x14ac:dyDescent="0.25">
      <c r="A10" s="45" t="s">
        <v>10</v>
      </c>
      <c r="B10" s="43">
        <v>3680500</v>
      </c>
    </row>
    <row r="11" spans="1:2" x14ac:dyDescent="0.25">
      <c r="A11" s="45" t="s">
        <v>11</v>
      </c>
      <c r="B11" s="43">
        <v>230000</v>
      </c>
    </row>
    <row r="12" spans="1:2" x14ac:dyDescent="0.25">
      <c r="A12" s="45" t="s">
        <v>182</v>
      </c>
      <c r="B12" s="43">
        <v>37231500</v>
      </c>
    </row>
    <row r="13" spans="1:2" x14ac:dyDescent="0.25">
      <c r="A13" s="45" t="s">
        <v>9</v>
      </c>
      <c r="B13" s="43">
        <v>7331000</v>
      </c>
    </row>
    <row r="14" spans="1:2" x14ac:dyDescent="0.25">
      <c r="A14" s="45" t="s">
        <v>535</v>
      </c>
      <c r="B14" s="43">
        <v>70000</v>
      </c>
    </row>
    <row r="15" spans="1:2" x14ac:dyDescent="0.25">
      <c r="A15" s="45" t="s">
        <v>8</v>
      </c>
      <c r="B15" s="43">
        <v>784000</v>
      </c>
    </row>
    <row r="16" spans="1:2" x14ac:dyDescent="0.25">
      <c r="A16" s="45" t="s">
        <v>314</v>
      </c>
      <c r="B16" s="43">
        <v>1870000</v>
      </c>
    </row>
    <row r="17" spans="1:2" x14ac:dyDescent="0.25">
      <c r="A17" s="45" t="s">
        <v>168</v>
      </c>
      <c r="B17" s="43">
        <v>95573040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topLeftCell="F1" workbookViewId="0">
      <selection activeCell="M21" sqref="M21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11.85546875" bestFit="1" customWidth="1"/>
    <col min="5" max="5" width="8.28515625" bestFit="1" customWidth="1"/>
    <col min="6" max="6" width="8.28515625" customWidth="1"/>
    <col min="7" max="7" width="15.28515625" bestFit="1" customWidth="1"/>
    <col min="8" max="8" width="10" bestFit="1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17.42578125" bestFit="1" customWidth="1"/>
    <col min="14" max="14" width="13.140625" bestFit="1" customWidth="1"/>
    <col min="15" max="15" width="11" bestFit="1" customWidth="1"/>
    <col min="16" max="17" width="12.5703125" bestFit="1" customWidth="1"/>
    <col min="18" max="19" width="12.5703125" customWidth="1"/>
    <col min="20" max="20" width="8" customWidth="1"/>
    <col min="21" max="21" width="12.5703125" bestFit="1" customWidth="1"/>
  </cols>
  <sheetData>
    <row r="3" spans="1:16" x14ac:dyDescent="0.25">
      <c r="A3" s="44" t="s">
        <v>602</v>
      </c>
      <c r="B3" s="44" t="s">
        <v>635</v>
      </c>
    </row>
    <row r="4" spans="1:16" x14ac:dyDescent="0.25">
      <c r="A4" s="44" t="s">
        <v>166</v>
      </c>
      <c r="B4" t="s">
        <v>597</v>
      </c>
      <c r="C4" t="s">
        <v>302</v>
      </c>
      <c r="D4" t="s">
        <v>528</v>
      </c>
      <c r="E4" t="s">
        <v>253</v>
      </c>
      <c r="F4" t="s">
        <v>351</v>
      </c>
      <c r="G4" t="s">
        <v>186</v>
      </c>
      <c r="H4" t="s">
        <v>184</v>
      </c>
      <c r="I4" t="s">
        <v>183</v>
      </c>
      <c r="J4" t="s">
        <v>185</v>
      </c>
      <c r="K4" t="s">
        <v>191</v>
      </c>
      <c r="L4" t="s">
        <v>177</v>
      </c>
      <c r="M4" t="s">
        <v>190</v>
      </c>
      <c r="N4" t="s">
        <v>189</v>
      </c>
      <c r="O4" t="s">
        <v>636</v>
      </c>
      <c r="P4" t="s">
        <v>168</v>
      </c>
    </row>
    <row r="5" spans="1:16" x14ac:dyDescent="0.25">
      <c r="A5" s="45" t="s">
        <v>179</v>
      </c>
      <c r="B5" s="43">
        <v>2971040</v>
      </c>
      <c r="C5" s="43">
        <v>4350000</v>
      </c>
      <c r="D5" s="43">
        <v>2359350</v>
      </c>
      <c r="E5" s="43">
        <v>6000000</v>
      </c>
      <c r="F5" s="43">
        <v>17000</v>
      </c>
      <c r="G5" s="43">
        <v>2030000</v>
      </c>
      <c r="H5" s="43">
        <v>24353500</v>
      </c>
      <c r="I5" s="43">
        <v>5754000</v>
      </c>
      <c r="J5" s="43">
        <v>2590000</v>
      </c>
      <c r="K5" s="43">
        <v>812650</v>
      </c>
      <c r="L5" s="43">
        <v>30040500</v>
      </c>
      <c r="M5" s="43">
        <v>14130000</v>
      </c>
      <c r="N5" s="43">
        <v>160000</v>
      </c>
      <c r="O5" s="43">
        <v>5000</v>
      </c>
      <c r="P5" s="43">
        <v>95573040</v>
      </c>
    </row>
    <row r="6" spans="1:16" x14ac:dyDescent="0.25">
      <c r="A6" s="175" t="s">
        <v>181</v>
      </c>
      <c r="B6" s="43"/>
      <c r="C6" s="43"/>
      <c r="D6" s="43"/>
      <c r="E6" s="43"/>
      <c r="F6" s="43"/>
      <c r="G6" s="43"/>
      <c r="H6" s="43">
        <v>5800000</v>
      </c>
      <c r="I6" s="43"/>
      <c r="J6" s="43">
        <v>165000</v>
      </c>
      <c r="K6" s="43"/>
      <c r="L6" s="43">
        <v>1823000</v>
      </c>
      <c r="M6" s="43">
        <v>9750000</v>
      </c>
      <c r="N6" s="43">
        <v>160000</v>
      </c>
      <c r="O6" s="43">
        <v>5000</v>
      </c>
      <c r="P6" s="43">
        <v>17703000</v>
      </c>
    </row>
    <row r="7" spans="1:16" x14ac:dyDescent="0.25">
      <c r="A7" s="175" t="s">
        <v>178</v>
      </c>
      <c r="B7" s="43"/>
      <c r="C7" s="43">
        <v>1300000</v>
      </c>
      <c r="D7" s="43"/>
      <c r="E7" s="43"/>
      <c r="F7" s="43">
        <v>17000</v>
      </c>
      <c r="G7" s="43">
        <v>605000</v>
      </c>
      <c r="H7" s="43">
        <v>9955000</v>
      </c>
      <c r="I7" s="43"/>
      <c r="J7" s="43">
        <v>5000</v>
      </c>
      <c r="K7" s="43"/>
      <c r="L7" s="43">
        <v>1804000</v>
      </c>
      <c r="M7" s="43">
        <v>4140000</v>
      </c>
      <c r="N7" s="43"/>
      <c r="O7" s="43"/>
      <c r="P7" s="43">
        <v>17826000</v>
      </c>
    </row>
    <row r="8" spans="1:16" x14ac:dyDescent="0.25">
      <c r="A8" s="175" t="s">
        <v>534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>
        <v>13537500</v>
      </c>
      <c r="M8" s="43"/>
      <c r="N8" s="43"/>
      <c r="O8" s="43"/>
      <c r="P8" s="43">
        <v>13537500</v>
      </c>
    </row>
    <row r="9" spans="1:16" x14ac:dyDescent="0.25">
      <c r="A9" s="175" t="s">
        <v>590</v>
      </c>
      <c r="B9" s="43"/>
      <c r="C9" s="43">
        <v>1500000</v>
      </c>
      <c r="D9" s="43"/>
      <c r="E9" s="43"/>
      <c r="F9" s="43"/>
      <c r="G9" s="43"/>
      <c r="H9" s="43">
        <v>2613750</v>
      </c>
      <c r="I9" s="43"/>
      <c r="J9" s="43"/>
      <c r="K9" s="43"/>
      <c r="L9" s="43">
        <v>370000</v>
      </c>
      <c r="M9" s="43"/>
      <c r="N9" s="43"/>
      <c r="O9" s="43"/>
      <c r="P9" s="43">
        <v>4483750</v>
      </c>
    </row>
    <row r="10" spans="1:16" x14ac:dyDescent="0.25">
      <c r="A10" s="175" t="s">
        <v>187</v>
      </c>
      <c r="B10" s="43">
        <v>2971040</v>
      </c>
      <c r="C10" s="43">
        <v>750000</v>
      </c>
      <c r="D10" s="43">
        <v>2359350</v>
      </c>
      <c r="E10" s="43">
        <v>6000000</v>
      </c>
      <c r="F10" s="43"/>
      <c r="G10" s="43">
        <v>1425000</v>
      </c>
      <c r="H10" s="43">
        <v>5396250</v>
      </c>
      <c r="I10" s="43">
        <v>5754000</v>
      </c>
      <c r="J10" s="43">
        <v>2420000</v>
      </c>
      <c r="K10" s="43">
        <v>812650</v>
      </c>
      <c r="L10" s="43">
        <v>11962000</v>
      </c>
      <c r="M10" s="43">
        <v>240000</v>
      </c>
      <c r="N10" s="43"/>
      <c r="O10" s="43"/>
      <c r="P10" s="43">
        <v>40090290</v>
      </c>
    </row>
    <row r="11" spans="1:16" x14ac:dyDescent="0.25">
      <c r="A11" s="175" t="s">
        <v>356</v>
      </c>
      <c r="B11" s="43"/>
      <c r="C11" s="43">
        <v>800000</v>
      </c>
      <c r="D11" s="43"/>
      <c r="E11" s="43"/>
      <c r="F11" s="43"/>
      <c r="G11" s="43"/>
      <c r="H11" s="43"/>
      <c r="I11" s="43"/>
      <c r="J11" s="43"/>
      <c r="K11" s="43"/>
      <c r="L11" s="43">
        <v>544000</v>
      </c>
      <c r="M11" s="43"/>
      <c r="N11" s="43"/>
      <c r="O11" s="43"/>
      <c r="P11" s="43">
        <v>1344000</v>
      </c>
    </row>
    <row r="12" spans="1:16" x14ac:dyDescent="0.25">
      <c r="A12" s="175" t="s">
        <v>252</v>
      </c>
      <c r="B12" s="43"/>
      <c r="C12" s="43"/>
      <c r="D12" s="43"/>
      <c r="E12" s="43"/>
      <c r="F12" s="43"/>
      <c r="G12" s="43"/>
      <c r="H12" s="43">
        <v>588500</v>
      </c>
      <c r="I12" s="43"/>
      <c r="J12" s="43"/>
      <c r="K12" s="43"/>
      <c r="L12" s="43"/>
      <c r="M12" s="43"/>
      <c r="N12" s="43"/>
      <c r="O12" s="43"/>
      <c r="P12" s="43">
        <v>588500</v>
      </c>
    </row>
    <row r="13" spans="1:16" x14ac:dyDescent="0.25">
      <c r="A13" s="45" t="s">
        <v>168</v>
      </c>
      <c r="B13" s="43">
        <v>2971040</v>
      </c>
      <c r="C13" s="43">
        <v>4350000</v>
      </c>
      <c r="D13" s="43">
        <v>2359350</v>
      </c>
      <c r="E13" s="43">
        <v>6000000</v>
      </c>
      <c r="F13" s="43">
        <v>17000</v>
      </c>
      <c r="G13" s="43">
        <v>2030000</v>
      </c>
      <c r="H13" s="43">
        <v>24353500</v>
      </c>
      <c r="I13" s="43">
        <v>5754000</v>
      </c>
      <c r="J13" s="43">
        <v>2590000</v>
      </c>
      <c r="K13" s="43">
        <v>812650</v>
      </c>
      <c r="L13" s="43">
        <v>30040500</v>
      </c>
      <c r="M13" s="43">
        <v>14130000</v>
      </c>
      <c r="N13" s="43">
        <v>160000</v>
      </c>
      <c r="O13" s="43">
        <v>5000</v>
      </c>
      <c r="P13" s="43">
        <v>95573040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4"/>
  <sheetViews>
    <sheetView workbookViewId="0">
      <selection activeCell="K13" sqref="K13"/>
    </sheetView>
  </sheetViews>
  <sheetFormatPr baseColWidth="10" defaultRowHeight="15" x14ac:dyDescent="0.25"/>
  <cols>
    <col min="1" max="1" width="13.42578125" customWidth="1"/>
    <col min="2" max="2" width="22.85546875" customWidth="1"/>
  </cols>
  <sheetData>
    <row r="1" spans="1:10" ht="30" x14ac:dyDescent="0.25">
      <c r="A1" s="64" t="s">
        <v>169</v>
      </c>
      <c r="B1" s="46" t="s">
        <v>170</v>
      </c>
      <c r="C1" s="46" t="s">
        <v>171</v>
      </c>
      <c r="D1" s="46" t="s">
        <v>172</v>
      </c>
      <c r="E1" s="65" t="s">
        <v>173</v>
      </c>
      <c r="F1" s="46" t="s">
        <v>2</v>
      </c>
      <c r="G1" s="46" t="s">
        <v>174</v>
      </c>
      <c r="H1" s="46" t="s">
        <v>175</v>
      </c>
      <c r="I1" s="46" t="s">
        <v>176</v>
      </c>
    </row>
    <row r="2" spans="1:10" x14ac:dyDescent="0.25">
      <c r="A2" s="51">
        <v>43070</v>
      </c>
      <c r="B2" s="48" t="s">
        <v>254</v>
      </c>
      <c r="C2" s="48" t="s">
        <v>183</v>
      </c>
      <c r="D2" s="48" t="s">
        <v>187</v>
      </c>
      <c r="E2" s="49">
        <v>2000000</v>
      </c>
      <c r="F2" s="48" t="s">
        <v>182</v>
      </c>
      <c r="G2" s="34" t="s">
        <v>179</v>
      </c>
      <c r="H2" s="48" t="s">
        <v>255</v>
      </c>
      <c r="I2" s="55" t="s">
        <v>588</v>
      </c>
    </row>
    <row r="3" spans="1:10" x14ac:dyDescent="0.25">
      <c r="A3" s="266">
        <v>43070</v>
      </c>
      <c r="B3" s="268" t="s">
        <v>260</v>
      </c>
      <c r="C3" s="268" t="s">
        <v>186</v>
      </c>
      <c r="D3" s="268" t="s">
        <v>187</v>
      </c>
      <c r="E3" s="273">
        <v>110000</v>
      </c>
      <c r="F3" s="268" t="s">
        <v>182</v>
      </c>
      <c r="G3" s="267" t="s">
        <v>179</v>
      </c>
      <c r="H3" s="268" t="s">
        <v>261</v>
      </c>
      <c r="I3" s="271" t="s">
        <v>588</v>
      </c>
      <c r="J3" s="20"/>
    </row>
    <row r="4" spans="1:10" x14ac:dyDescent="0.25">
      <c r="A4" s="51">
        <v>43070</v>
      </c>
      <c r="B4" s="48" t="s">
        <v>262</v>
      </c>
      <c r="C4" s="48" t="s">
        <v>190</v>
      </c>
      <c r="D4" s="48" t="s">
        <v>187</v>
      </c>
      <c r="E4" s="53">
        <v>240000</v>
      </c>
      <c r="F4" s="48" t="s">
        <v>182</v>
      </c>
      <c r="G4" s="34" t="s">
        <v>179</v>
      </c>
      <c r="H4" s="48" t="s">
        <v>216</v>
      </c>
      <c r="I4" s="55" t="s">
        <v>588</v>
      </c>
      <c r="J4" s="20"/>
    </row>
    <row r="5" spans="1:10" x14ac:dyDescent="0.25">
      <c r="A5" s="51">
        <v>43070</v>
      </c>
      <c r="B5" s="48" t="s">
        <v>263</v>
      </c>
      <c r="C5" s="48" t="s">
        <v>185</v>
      </c>
      <c r="D5" s="48" t="s">
        <v>187</v>
      </c>
      <c r="E5" s="53">
        <v>20000</v>
      </c>
      <c r="F5" s="48" t="s">
        <v>182</v>
      </c>
      <c r="G5" s="34" t="s">
        <v>179</v>
      </c>
      <c r="H5" s="48" t="s">
        <v>110</v>
      </c>
      <c r="I5" s="55" t="s">
        <v>588</v>
      </c>
      <c r="J5" s="20"/>
    </row>
    <row r="6" spans="1:10" x14ac:dyDescent="0.25">
      <c r="A6" s="51">
        <v>43070</v>
      </c>
      <c r="B6" s="48" t="s">
        <v>264</v>
      </c>
      <c r="C6" s="48" t="s">
        <v>177</v>
      </c>
      <c r="D6" s="48" t="s">
        <v>187</v>
      </c>
      <c r="E6" s="53">
        <v>460000</v>
      </c>
      <c r="F6" s="52" t="s">
        <v>182</v>
      </c>
      <c r="G6" s="34" t="s">
        <v>179</v>
      </c>
      <c r="H6" s="48" t="s">
        <v>265</v>
      </c>
      <c r="I6" s="55" t="s">
        <v>588</v>
      </c>
      <c r="J6" s="20"/>
    </row>
    <row r="7" spans="1:10" x14ac:dyDescent="0.25">
      <c r="A7" s="51">
        <v>43070</v>
      </c>
      <c r="B7" s="48" t="s">
        <v>266</v>
      </c>
      <c r="C7" s="48" t="s">
        <v>177</v>
      </c>
      <c r="D7" s="48" t="s">
        <v>187</v>
      </c>
      <c r="E7" s="53">
        <v>192000</v>
      </c>
      <c r="F7" s="52" t="s">
        <v>182</v>
      </c>
      <c r="G7" s="34" t="s">
        <v>179</v>
      </c>
      <c r="H7" s="48" t="s">
        <v>267</v>
      </c>
      <c r="I7" s="55" t="s">
        <v>588</v>
      </c>
      <c r="J7" s="20"/>
    </row>
    <row r="8" spans="1:10" x14ac:dyDescent="0.25">
      <c r="A8" s="266">
        <v>43070</v>
      </c>
      <c r="B8" s="268" t="s">
        <v>270</v>
      </c>
      <c r="C8" s="268" t="s">
        <v>186</v>
      </c>
      <c r="D8" s="268" t="s">
        <v>187</v>
      </c>
      <c r="E8" s="273">
        <v>40000</v>
      </c>
      <c r="F8" s="268" t="s">
        <v>182</v>
      </c>
      <c r="G8" s="267" t="s">
        <v>179</v>
      </c>
      <c r="H8" s="268" t="s">
        <v>271</v>
      </c>
      <c r="I8" s="271" t="s">
        <v>588</v>
      </c>
      <c r="J8" s="20"/>
    </row>
    <row r="9" spans="1:10" x14ac:dyDescent="0.25">
      <c r="A9" s="266">
        <v>43070</v>
      </c>
      <c r="B9" s="268" t="s">
        <v>272</v>
      </c>
      <c r="C9" s="268" t="s">
        <v>186</v>
      </c>
      <c r="D9" s="268" t="s">
        <v>187</v>
      </c>
      <c r="E9" s="273">
        <v>50000</v>
      </c>
      <c r="F9" s="268" t="s">
        <v>182</v>
      </c>
      <c r="G9" s="267" t="s">
        <v>179</v>
      </c>
      <c r="H9" s="268" t="s">
        <v>274</v>
      </c>
      <c r="I9" s="271" t="s">
        <v>588</v>
      </c>
      <c r="J9" s="20"/>
    </row>
    <row r="10" spans="1:10" x14ac:dyDescent="0.25">
      <c r="A10" s="266">
        <v>43070</v>
      </c>
      <c r="B10" s="268" t="s">
        <v>275</v>
      </c>
      <c r="C10" s="268" t="s">
        <v>186</v>
      </c>
      <c r="D10" s="268" t="s">
        <v>187</v>
      </c>
      <c r="E10" s="273">
        <v>30000</v>
      </c>
      <c r="F10" s="268" t="s">
        <v>182</v>
      </c>
      <c r="G10" s="267" t="s">
        <v>179</v>
      </c>
      <c r="H10" s="268" t="s">
        <v>273</v>
      </c>
      <c r="I10" s="271" t="s">
        <v>588</v>
      </c>
      <c r="J10" s="20"/>
    </row>
    <row r="11" spans="1:10" x14ac:dyDescent="0.25">
      <c r="A11" s="266">
        <v>43071</v>
      </c>
      <c r="B11" s="268" t="s">
        <v>259</v>
      </c>
      <c r="C11" s="268" t="s">
        <v>186</v>
      </c>
      <c r="D11" s="268" t="s">
        <v>187</v>
      </c>
      <c r="E11" s="273">
        <v>15000</v>
      </c>
      <c r="F11" s="268" t="s">
        <v>182</v>
      </c>
      <c r="G11" s="267" t="s">
        <v>179</v>
      </c>
      <c r="H11" s="268" t="s">
        <v>223</v>
      </c>
      <c r="I11" s="271" t="s">
        <v>588</v>
      </c>
      <c r="J11" s="20"/>
    </row>
    <row r="12" spans="1:10" x14ac:dyDescent="0.25">
      <c r="A12" s="51">
        <v>43071</v>
      </c>
      <c r="B12" s="48" t="s">
        <v>268</v>
      </c>
      <c r="C12" s="48" t="s">
        <v>177</v>
      </c>
      <c r="D12" s="48" t="s">
        <v>187</v>
      </c>
      <c r="E12" s="53">
        <v>320000</v>
      </c>
      <c r="F12" s="52" t="s">
        <v>182</v>
      </c>
      <c r="G12" s="34" t="s">
        <v>179</v>
      </c>
      <c r="H12" s="48" t="s">
        <v>269</v>
      </c>
      <c r="I12" s="55" t="s">
        <v>588</v>
      </c>
      <c r="J12" s="20"/>
    </row>
    <row r="13" spans="1:10" x14ac:dyDescent="0.25">
      <c r="A13" s="266">
        <v>43073</v>
      </c>
      <c r="B13" s="267" t="s">
        <v>276</v>
      </c>
      <c r="C13" s="268" t="s">
        <v>670</v>
      </c>
      <c r="D13" s="268" t="s">
        <v>178</v>
      </c>
      <c r="E13" s="269">
        <v>125000</v>
      </c>
      <c r="F13" s="270" t="s">
        <v>13</v>
      </c>
      <c r="G13" s="267" t="s">
        <v>179</v>
      </c>
      <c r="H13" s="268" t="s">
        <v>277</v>
      </c>
      <c r="I13" s="271" t="s">
        <v>588</v>
      </c>
      <c r="J13" s="20"/>
    </row>
    <row r="14" spans="1:10" x14ac:dyDescent="0.25">
      <c r="A14" s="51">
        <v>43073</v>
      </c>
      <c r="B14" s="48" t="s">
        <v>31</v>
      </c>
      <c r="C14" s="48" t="s">
        <v>177</v>
      </c>
      <c r="D14" s="48" t="s">
        <v>178</v>
      </c>
      <c r="E14" s="49">
        <v>5000</v>
      </c>
      <c r="F14" s="48" t="s">
        <v>13</v>
      </c>
      <c r="G14" s="34" t="s">
        <v>179</v>
      </c>
      <c r="H14" s="63" t="s">
        <v>32</v>
      </c>
      <c r="I14" s="55" t="s">
        <v>588</v>
      </c>
      <c r="J14" s="20"/>
    </row>
    <row r="15" spans="1:10" x14ac:dyDescent="0.25">
      <c r="A15" s="180">
        <v>43073</v>
      </c>
      <c r="B15" s="20" t="s">
        <v>326</v>
      </c>
      <c r="C15" s="48" t="s">
        <v>177</v>
      </c>
      <c r="D15" s="48" t="s">
        <v>178</v>
      </c>
      <c r="E15" s="59">
        <v>70000</v>
      </c>
      <c r="F15" s="48" t="s">
        <v>180</v>
      </c>
      <c r="G15" s="34" t="s">
        <v>179</v>
      </c>
      <c r="H15" s="63" t="s">
        <v>27</v>
      </c>
      <c r="I15" s="55" t="s">
        <v>588</v>
      </c>
      <c r="J15" s="20"/>
    </row>
    <row r="16" spans="1:10" x14ac:dyDescent="0.25">
      <c r="A16" s="180">
        <v>43073</v>
      </c>
      <c r="B16" s="20" t="s">
        <v>327</v>
      </c>
      <c r="C16" s="48" t="s">
        <v>177</v>
      </c>
      <c r="D16" s="48" t="s">
        <v>178</v>
      </c>
      <c r="E16" s="59">
        <v>30000</v>
      </c>
      <c r="F16" s="48" t="s">
        <v>180</v>
      </c>
      <c r="G16" s="34" t="s">
        <v>179</v>
      </c>
      <c r="H16" s="63" t="s">
        <v>43</v>
      </c>
      <c r="I16" s="55" t="s">
        <v>588</v>
      </c>
      <c r="J16" s="20"/>
    </row>
    <row r="17" spans="1:10" x14ac:dyDescent="0.25">
      <c r="A17" s="51">
        <v>43073</v>
      </c>
      <c r="B17" s="48" t="s">
        <v>35</v>
      </c>
      <c r="C17" s="48" t="s">
        <v>177</v>
      </c>
      <c r="D17" s="48" t="s">
        <v>178</v>
      </c>
      <c r="E17" s="53">
        <v>65000</v>
      </c>
      <c r="F17" s="48" t="s">
        <v>9</v>
      </c>
      <c r="G17" s="34" t="s">
        <v>179</v>
      </c>
      <c r="H17" s="63" t="s">
        <v>36</v>
      </c>
      <c r="I17" s="55" t="s">
        <v>588</v>
      </c>
      <c r="J17" s="20"/>
    </row>
    <row r="18" spans="1:10" x14ac:dyDescent="0.25">
      <c r="A18" s="266">
        <v>43073</v>
      </c>
      <c r="B18" s="267" t="s">
        <v>671</v>
      </c>
      <c r="C18" s="268" t="s">
        <v>302</v>
      </c>
      <c r="D18" s="268" t="s">
        <v>356</v>
      </c>
      <c r="E18" s="273">
        <v>500000</v>
      </c>
      <c r="F18" s="268" t="s">
        <v>8</v>
      </c>
      <c r="G18" s="267" t="s">
        <v>179</v>
      </c>
      <c r="H18" s="268" t="s">
        <v>22</v>
      </c>
      <c r="I18" s="271" t="s">
        <v>588</v>
      </c>
      <c r="J18" s="20"/>
    </row>
    <row r="19" spans="1:10" x14ac:dyDescent="0.25">
      <c r="A19" s="51">
        <v>43073</v>
      </c>
      <c r="B19" s="63" t="s">
        <v>585</v>
      </c>
      <c r="C19" s="48" t="s">
        <v>177</v>
      </c>
      <c r="D19" s="48" t="s">
        <v>178</v>
      </c>
      <c r="E19" s="49">
        <v>16000</v>
      </c>
      <c r="F19" s="48" t="s">
        <v>8</v>
      </c>
      <c r="G19" s="34" t="s">
        <v>179</v>
      </c>
      <c r="H19" s="63" t="s">
        <v>22</v>
      </c>
      <c r="I19" s="55" t="s">
        <v>588</v>
      </c>
      <c r="J19" s="20"/>
    </row>
    <row r="20" spans="1:10" x14ac:dyDescent="0.25">
      <c r="A20" s="181">
        <v>43073</v>
      </c>
      <c r="B20" s="34" t="s">
        <v>20</v>
      </c>
      <c r="C20" s="48" t="s">
        <v>177</v>
      </c>
      <c r="D20" s="48" t="s">
        <v>178</v>
      </c>
      <c r="E20" s="49">
        <v>70000</v>
      </c>
      <c r="F20" s="48" t="s">
        <v>8</v>
      </c>
      <c r="G20" s="34" t="s">
        <v>179</v>
      </c>
      <c r="H20" s="63" t="s">
        <v>23</v>
      </c>
      <c r="I20" s="55" t="s">
        <v>588</v>
      </c>
      <c r="J20" s="20"/>
    </row>
    <row r="21" spans="1:10" x14ac:dyDescent="0.25">
      <c r="A21" s="51">
        <v>43073</v>
      </c>
      <c r="B21" s="48" t="s">
        <v>235</v>
      </c>
      <c r="C21" s="48" t="s">
        <v>177</v>
      </c>
      <c r="D21" s="48" t="s">
        <v>181</v>
      </c>
      <c r="E21" s="49">
        <v>25000</v>
      </c>
      <c r="F21" s="48" t="s">
        <v>7</v>
      </c>
      <c r="G21" s="34" t="s">
        <v>179</v>
      </c>
      <c r="H21" s="48" t="s">
        <v>69</v>
      </c>
      <c r="I21" s="55" t="s">
        <v>588</v>
      </c>
      <c r="J21" s="20"/>
    </row>
    <row r="22" spans="1:10" x14ac:dyDescent="0.25">
      <c r="A22" s="51">
        <v>43073</v>
      </c>
      <c r="B22" s="48" t="s">
        <v>215</v>
      </c>
      <c r="C22" s="48" t="s">
        <v>190</v>
      </c>
      <c r="D22" s="48" t="s">
        <v>181</v>
      </c>
      <c r="E22" s="49">
        <v>80000</v>
      </c>
      <c r="F22" s="48" t="s">
        <v>7</v>
      </c>
      <c r="G22" s="34" t="s">
        <v>179</v>
      </c>
      <c r="H22" s="48" t="s">
        <v>236</v>
      </c>
      <c r="I22" s="55" t="s">
        <v>588</v>
      </c>
      <c r="J22" s="20"/>
    </row>
    <row r="23" spans="1:10" x14ac:dyDescent="0.25">
      <c r="A23" s="51">
        <v>43073</v>
      </c>
      <c r="B23" s="48" t="s">
        <v>237</v>
      </c>
      <c r="C23" s="48" t="s">
        <v>177</v>
      </c>
      <c r="D23" s="48" t="s">
        <v>181</v>
      </c>
      <c r="E23" s="49">
        <v>15000</v>
      </c>
      <c r="F23" s="48" t="s">
        <v>7</v>
      </c>
      <c r="G23" s="34" t="s">
        <v>179</v>
      </c>
      <c r="H23" s="48" t="s">
        <v>238</v>
      </c>
      <c r="I23" s="55" t="s">
        <v>588</v>
      </c>
      <c r="J23" s="20"/>
    </row>
    <row r="24" spans="1:10" x14ac:dyDescent="0.25">
      <c r="A24" s="51">
        <v>43073</v>
      </c>
      <c r="B24" s="48" t="s">
        <v>247</v>
      </c>
      <c r="C24" s="48" t="s">
        <v>190</v>
      </c>
      <c r="D24" s="48" t="s">
        <v>181</v>
      </c>
      <c r="E24" s="49">
        <v>1250000</v>
      </c>
      <c r="F24" s="48" t="s">
        <v>7</v>
      </c>
      <c r="G24" s="34" t="s">
        <v>179</v>
      </c>
      <c r="H24" s="48" t="s">
        <v>248</v>
      </c>
      <c r="I24" s="55" t="s">
        <v>588</v>
      </c>
      <c r="J24" s="20"/>
    </row>
    <row r="25" spans="1:10" x14ac:dyDescent="0.25">
      <c r="A25" s="180">
        <v>43073</v>
      </c>
      <c r="B25" s="70" t="s">
        <v>188</v>
      </c>
      <c r="C25" s="48" t="s">
        <v>177</v>
      </c>
      <c r="D25" s="48" t="s">
        <v>181</v>
      </c>
      <c r="E25" s="176">
        <v>15000</v>
      </c>
      <c r="F25" s="48" t="s">
        <v>11</v>
      </c>
      <c r="G25" s="34" t="s">
        <v>179</v>
      </c>
      <c r="H25" s="48" t="s">
        <v>192</v>
      </c>
      <c r="I25" s="55" t="s">
        <v>588</v>
      </c>
      <c r="J25" s="20"/>
    </row>
    <row r="26" spans="1:10" x14ac:dyDescent="0.25">
      <c r="A26" s="181">
        <v>43073</v>
      </c>
      <c r="B26" s="70" t="s">
        <v>249</v>
      </c>
      <c r="C26" s="48" t="s">
        <v>177</v>
      </c>
      <c r="D26" s="48" t="s">
        <v>181</v>
      </c>
      <c r="E26" s="176">
        <v>40000</v>
      </c>
      <c r="F26" s="48" t="s">
        <v>11</v>
      </c>
      <c r="G26" s="34" t="s">
        <v>179</v>
      </c>
      <c r="H26" s="63" t="s">
        <v>47</v>
      </c>
      <c r="I26" s="55" t="s">
        <v>588</v>
      </c>
      <c r="J26" s="20"/>
    </row>
    <row r="27" spans="1:10" x14ac:dyDescent="0.25">
      <c r="A27" s="51">
        <v>43073</v>
      </c>
      <c r="B27" s="34" t="s">
        <v>18</v>
      </c>
      <c r="C27" s="48" t="s">
        <v>177</v>
      </c>
      <c r="D27" s="48" t="s">
        <v>187</v>
      </c>
      <c r="E27" s="49">
        <v>70000</v>
      </c>
      <c r="F27" s="48" t="s">
        <v>182</v>
      </c>
      <c r="G27" s="34" t="s">
        <v>179</v>
      </c>
      <c r="H27" s="63" t="s">
        <v>21</v>
      </c>
      <c r="I27" s="55" t="s">
        <v>588</v>
      </c>
      <c r="J27" s="20"/>
    </row>
    <row r="28" spans="1:10" x14ac:dyDescent="0.25">
      <c r="A28" s="51">
        <v>43073</v>
      </c>
      <c r="B28" s="34" t="s">
        <v>42</v>
      </c>
      <c r="C28" s="48" t="s">
        <v>177</v>
      </c>
      <c r="D28" s="48" t="s">
        <v>187</v>
      </c>
      <c r="E28" s="49">
        <v>150000</v>
      </c>
      <c r="F28" s="48" t="s">
        <v>182</v>
      </c>
      <c r="G28" s="34" t="s">
        <v>179</v>
      </c>
      <c r="H28" s="63" t="s">
        <v>45</v>
      </c>
      <c r="I28" s="55" t="s">
        <v>588</v>
      </c>
      <c r="J28" s="20"/>
    </row>
    <row r="29" spans="1:10" x14ac:dyDescent="0.25">
      <c r="A29" s="51">
        <v>43073</v>
      </c>
      <c r="B29" s="34" t="s">
        <v>49</v>
      </c>
      <c r="C29" s="48" t="s">
        <v>185</v>
      </c>
      <c r="D29" s="48" t="s">
        <v>187</v>
      </c>
      <c r="E29" s="49">
        <v>400000</v>
      </c>
      <c r="F29" s="48" t="s">
        <v>182</v>
      </c>
      <c r="G29" s="34" t="s">
        <v>179</v>
      </c>
      <c r="H29" s="63" t="s">
        <v>48</v>
      </c>
      <c r="I29" s="55" t="s">
        <v>588</v>
      </c>
      <c r="J29" s="20"/>
    </row>
    <row r="30" spans="1:10" x14ac:dyDescent="0.25">
      <c r="A30" s="51">
        <v>43073</v>
      </c>
      <c r="B30" s="34" t="s">
        <v>87</v>
      </c>
      <c r="C30" s="48" t="s">
        <v>177</v>
      </c>
      <c r="D30" s="48" t="s">
        <v>187</v>
      </c>
      <c r="E30" s="49">
        <v>1700000</v>
      </c>
      <c r="F30" s="48" t="s">
        <v>182</v>
      </c>
      <c r="G30" s="34" t="s">
        <v>179</v>
      </c>
      <c r="H30" s="63" t="s">
        <v>88</v>
      </c>
      <c r="I30" s="55" t="s">
        <v>588</v>
      </c>
      <c r="J30" s="20"/>
    </row>
    <row r="31" spans="1:10" x14ac:dyDescent="0.25">
      <c r="A31" s="266">
        <v>43073</v>
      </c>
      <c r="B31" s="267" t="s">
        <v>24</v>
      </c>
      <c r="C31" s="268" t="s">
        <v>186</v>
      </c>
      <c r="D31" s="268" t="s">
        <v>187</v>
      </c>
      <c r="E31" s="273">
        <v>100000</v>
      </c>
      <c r="F31" s="268" t="s">
        <v>182</v>
      </c>
      <c r="G31" s="267" t="s">
        <v>179</v>
      </c>
      <c r="H31" s="268" t="s">
        <v>89</v>
      </c>
      <c r="I31" s="271" t="s">
        <v>588</v>
      </c>
      <c r="J31" s="20"/>
    </row>
    <row r="32" spans="1:10" x14ac:dyDescent="0.25">
      <c r="A32" s="181">
        <v>43073</v>
      </c>
      <c r="B32" s="70" t="s">
        <v>298</v>
      </c>
      <c r="C32" s="48" t="s">
        <v>177</v>
      </c>
      <c r="D32" s="55" t="s">
        <v>590</v>
      </c>
      <c r="E32" s="275">
        <v>10000</v>
      </c>
      <c r="F32" s="48" t="s">
        <v>314</v>
      </c>
      <c r="G32" s="34" t="s">
        <v>179</v>
      </c>
      <c r="H32" s="48" t="s">
        <v>33</v>
      </c>
      <c r="I32" s="55" t="s">
        <v>588</v>
      </c>
      <c r="J32" s="20"/>
    </row>
    <row r="33" spans="1:10" x14ac:dyDescent="0.25">
      <c r="A33" s="181">
        <v>43073</v>
      </c>
      <c r="B33" s="34" t="s">
        <v>29</v>
      </c>
      <c r="C33" s="48" t="s">
        <v>177</v>
      </c>
      <c r="D33" s="55" t="s">
        <v>590</v>
      </c>
      <c r="E33" s="275">
        <v>60000</v>
      </c>
      <c r="F33" s="48" t="s">
        <v>314</v>
      </c>
      <c r="G33" s="34" t="s">
        <v>179</v>
      </c>
      <c r="H33" s="48" t="s">
        <v>30</v>
      </c>
      <c r="I33" s="55" t="s">
        <v>588</v>
      </c>
      <c r="J33" s="20"/>
    </row>
    <row r="34" spans="1:10" x14ac:dyDescent="0.25">
      <c r="A34" s="181">
        <v>43073</v>
      </c>
      <c r="B34" s="70" t="s">
        <v>462</v>
      </c>
      <c r="C34" s="48" t="s">
        <v>177</v>
      </c>
      <c r="D34" s="48" t="s">
        <v>181</v>
      </c>
      <c r="E34" s="176">
        <v>15000</v>
      </c>
      <c r="F34" s="48" t="s">
        <v>10</v>
      </c>
      <c r="G34" s="34" t="s">
        <v>179</v>
      </c>
      <c r="H34" s="48" t="s">
        <v>34</v>
      </c>
      <c r="I34" s="55" t="s">
        <v>588</v>
      </c>
      <c r="J34" s="20"/>
    </row>
    <row r="35" spans="1:10" x14ac:dyDescent="0.25">
      <c r="A35" s="51">
        <v>43074</v>
      </c>
      <c r="B35" s="58" t="s">
        <v>394</v>
      </c>
      <c r="C35" s="70" t="s">
        <v>184</v>
      </c>
      <c r="D35" s="55" t="s">
        <v>187</v>
      </c>
      <c r="E35" s="59">
        <v>462500</v>
      </c>
      <c r="F35" s="55" t="s">
        <v>587</v>
      </c>
      <c r="G35" s="55" t="s">
        <v>179</v>
      </c>
      <c r="H35" s="48" t="s">
        <v>22</v>
      </c>
      <c r="I35" s="55" t="s">
        <v>588</v>
      </c>
      <c r="J35" s="20"/>
    </row>
    <row r="36" spans="1:10" x14ac:dyDescent="0.25">
      <c r="A36" s="51">
        <v>43074</v>
      </c>
      <c r="B36" s="58" t="s">
        <v>393</v>
      </c>
      <c r="C36" s="55" t="s">
        <v>597</v>
      </c>
      <c r="D36" s="55" t="s">
        <v>187</v>
      </c>
      <c r="E36" s="59">
        <v>56500</v>
      </c>
      <c r="F36" s="55" t="s">
        <v>587</v>
      </c>
      <c r="G36" s="55" t="s">
        <v>179</v>
      </c>
      <c r="H36" s="48" t="s">
        <v>22</v>
      </c>
      <c r="I36" s="55" t="s">
        <v>588</v>
      </c>
      <c r="J36" s="20"/>
    </row>
    <row r="37" spans="1:10" x14ac:dyDescent="0.25">
      <c r="A37" s="51">
        <v>43074</v>
      </c>
      <c r="B37" s="34" t="s">
        <v>193</v>
      </c>
      <c r="C37" s="48" t="s">
        <v>177</v>
      </c>
      <c r="D37" s="48" t="s">
        <v>178</v>
      </c>
      <c r="E37" s="49">
        <v>65000</v>
      </c>
      <c r="F37" s="48" t="s">
        <v>13</v>
      </c>
      <c r="G37" s="34" t="s">
        <v>179</v>
      </c>
      <c r="H37" s="63" t="s">
        <v>61</v>
      </c>
      <c r="I37" s="55" t="s">
        <v>588</v>
      </c>
      <c r="J37" s="20"/>
    </row>
    <row r="38" spans="1:10" x14ac:dyDescent="0.25">
      <c r="A38" s="180">
        <v>43074</v>
      </c>
      <c r="B38" s="20" t="s">
        <v>327</v>
      </c>
      <c r="C38" s="48" t="s">
        <v>177</v>
      </c>
      <c r="D38" s="48" t="s">
        <v>178</v>
      </c>
      <c r="E38" s="59">
        <v>30000</v>
      </c>
      <c r="F38" s="48" t="s">
        <v>180</v>
      </c>
      <c r="G38" s="34" t="s">
        <v>179</v>
      </c>
      <c r="H38" s="63" t="s">
        <v>43</v>
      </c>
      <c r="I38" s="55" t="s">
        <v>588</v>
      </c>
      <c r="J38" s="20"/>
    </row>
    <row r="39" spans="1:10" x14ac:dyDescent="0.25">
      <c r="A39" s="180">
        <v>43074</v>
      </c>
      <c r="B39" s="20" t="s">
        <v>336</v>
      </c>
      <c r="C39" s="48" t="s">
        <v>177</v>
      </c>
      <c r="D39" s="48" t="s">
        <v>178</v>
      </c>
      <c r="E39" s="59">
        <v>30000</v>
      </c>
      <c r="F39" s="48" t="s">
        <v>180</v>
      </c>
      <c r="G39" s="34" t="s">
        <v>179</v>
      </c>
      <c r="H39" s="63" t="s">
        <v>57</v>
      </c>
      <c r="I39" s="55" t="s">
        <v>588</v>
      </c>
      <c r="J39" s="20"/>
    </row>
    <row r="40" spans="1:10" x14ac:dyDescent="0.25">
      <c r="A40" s="51">
        <v>43074</v>
      </c>
      <c r="B40" s="34" t="s">
        <v>51</v>
      </c>
      <c r="C40" s="48" t="s">
        <v>177</v>
      </c>
      <c r="D40" s="48" t="s">
        <v>178</v>
      </c>
      <c r="E40" s="49">
        <v>70000</v>
      </c>
      <c r="F40" s="48" t="s">
        <v>9</v>
      </c>
      <c r="G40" s="34" t="s">
        <v>179</v>
      </c>
      <c r="H40" s="63" t="s">
        <v>52</v>
      </c>
      <c r="I40" s="55" t="s">
        <v>588</v>
      </c>
      <c r="J40" s="20"/>
    </row>
    <row r="41" spans="1:10" x14ac:dyDescent="0.25">
      <c r="A41" s="181">
        <v>43074</v>
      </c>
      <c r="B41" s="63" t="s">
        <v>585</v>
      </c>
      <c r="C41" s="48" t="s">
        <v>177</v>
      </c>
      <c r="D41" s="48" t="s">
        <v>178</v>
      </c>
      <c r="E41" s="176">
        <v>16000</v>
      </c>
      <c r="F41" s="48" t="s">
        <v>8</v>
      </c>
      <c r="G41" s="34" t="s">
        <v>179</v>
      </c>
      <c r="H41" s="48" t="s">
        <v>37</v>
      </c>
      <c r="I41" s="55" t="s">
        <v>588</v>
      </c>
      <c r="J41" s="20"/>
    </row>
    <row r="42" spans="1:10" x14ac:dyDescent="0.25">
      <c r="A42" s="51">
        <v>43074</v>
      </c>
      <c r="B42" s="48" t="s">
        <v>215</v>
      </c>
      <c r="C42" s="48" t="s">
        <v>190</v>
      </c>
      <c r="D42" s="48" t="s">
        <v>181</v>
      </c>
      <c r="E42" s="49">
        <v>80000</v>
      </c>
      <c r="F42" s="48" t="s">
        <v>7</v>
      </c>
      <c r="G42" s="34" t="s">
        <v>179</v>
      </c>
      <c r="H42" s="48" t="s">
        <v>239</v>
      </c>
      <c r="I42" s="55" t="s">
        <v>588</v>
      </c>
      <c r="J42" s="20"/>
    </row>
    <row r="43" spans="1:10" x14ac:dyDescent="0.25">
      <c r="A43" s="51">
        <v>43074</v>
      </c>
      <c r="B43" s="48" t="s">
        <v>237</v>
      </c>
      <c r="C43" s="48" t="s">
        <v>177</v>
      </c>
      <c r="D43" s="48" t="s">
        <v>181</v>
      </c>
      <c r="E43" s="49">
        <v>20000</v>
      </c>
      <c r="F43" s="48" t="s">
        <v>7</v>
      </c>
      <c r="G43" s="34" t="s">
        <v>179</v>
      </c>
      <c r="H43" s="48" t="s">
        <v>75</v>
      </c>
      <c r="I43" s="55" t="s">
        <v>588</v>
      </c>
      <c r="J43" s="20"/>
    </row>
    <row r="44" spans="1:10" x14ac:dyDescent="0.25">
      <c r="A44" s="51">
        <v>43074</v>
      </c>
      <c r="B44" s="48" t="s">
        <v>240</v>
      </c>
      <c r="C44" s="48" t="s">
        <v>185</v>
      </c>
      <c r="D44" s="48" t="s">
        <v>181</v>
      </c>
      <c r="E44" s="49">
        <v>20000</v>
      </c>
      <c r="F44" s="48" t="s">
        <v>7</v>
      </c>
      <c r="G44" s="34" t="s">
        <v>179</v>
      </c>
      <c r="H44" s="48" t="s">
        <v>413</v>
      </c>
      <c r="I44" s="55" t="s">
        <v>588</v>
      </c>
      <c r="J44" s="20"/>
    </row>
    <row r="45" spans="1:10" x14ac:dyDescent="0.25">
      <c r="A45" s="181">
        <v>43074</v>
      </c>
      <c r="B45" s="70" t="s">
        <v>188</v>
      </c>
      <c r="C45" s="48" t="s">
        <v>177</v>
      </c>
      <c r="D45" s="48" t="s">
        <v>181</v>
      </c>
      <c r="E45" s="176">
        <v>15000</v>
      </c>
      <c r="F45" s="48" t="s">
        <v>11</v>
      </c>
      <c r="G45" s="34" t="s">
        <v>179</v>
      </c>
      <c r="H45" s="63" t="s">
        <v>41</v>
      </c>
      <c r="I45" s="55" t="s">
        <v>588</v>
      </c>
      <c r="J45" s="20"/>
    </row>
    <row r="46" spans="1:10" x14ac:dyDescent="0.25">
      <c r="A46" s="51">
        <v>43074</v>
      </c>
      <c r="B46" s="48" t="s">
        <v>199</v>
      </c>
      <c r="C46" s="48" t="s">
        <v>185</v>
      </c>
      <c r="D46" s="48" t="s">
        <v>187</v>
      </c>
      <c r="E46" s="49">
        <v>400000</v>
      </c>
      <c r="F46" s="48" t="s">
        <v>182</v>
      </c>
      <c r="G46" s="34" t="s">
        <v>179</v>
      </c>
      <c r="H46" s="63" t="s">
        <v>50</v>
      </c>
      <c r="I46" s="55" t="s">
        <v>588</v>
      </c>
      <c r="J46" s="20"/>
    </row>
    <row r="47" spans="1:10" x14ac:dyDescent="0.25">
      <c r="A47" s="51">
        <v>43074</v>
      </c>
      <c r="B47" s="48" t="s">
        <v>59</v>
      </c>
      <c r="C47" s="48" t="s">
        <v>177</v>
      </c>
      <c r="D47" s="48" t="s">
        <v>187</v>
      </c>
      <c r="E47" s="49">
        <v>70000</v>
      </c>
      <c r="F47" s="48" t="s">
        <v>182</v>
      </c>
      <c r="G47" s="34" t="s">
        <v>179</v>
      </c>
      <c r="H47" s="63" t="s">
        <v>58</v>
      </c>
      <c r="I47" s="55" t="s">
        <v>588</v>
      </c>
      <c r="J47" s="20"/>
    </row>
    <row r="48" spans="1:10" x14ac:dyDescent="0.25">
      <c r="A48" s="181">
        <v>43074</v>
      </c>
      <c r="B48" s="70" t="s">
        <v>298</v>
      </c>
      <c r="C48" s="48" t="s">
        <v>177</v>
      </c>
      <c r="D48" s="55" t="s">
        <v>590</v>
      </c>
      <c r="E48" s="275">
        <v>10000</v>
      </c>
      <c r="F48" s="48" t="s">
        <v>314</v>
      </c>
      <c r="G48" s="34" t="s">
        <v>179</v>
      </c>
      <c r="H48" s="48" t="s">
        <v>33</v>
      </c>
      <c r="I48" s="55" t="s">
        <v>588</v>
      </c>
      <c r="J48" s="20"/>
    </row>
    <row r="49" spans="1:10" x14ac:dyDescent="0.25">
      <c r="A49" s="181">
        <v>43074</v>
      </c>
      <c r="B49" s="34" t="s">
        <v>337</v>
      </c>
      <c r="C49" s="48" t="s">
        <v>177</v>
      </c>
      <c r="D49" s="55" t="s">
        <v>590</v>
      </c>
      <c r="E49" s="275">
        <v>10000</v>
      </c>
      <c r="F49" s="48" t="s">
        <v>314</v>
      </c>
      <c r="G49" s="34" t="s">
        <v>179</v>
      </c>
      <c r="H49" s="48" t="s">
        <v>54</v>
      </c>
      <c r="I49" s="55" t="s">
        <v>588</v>
      </c>
      <c r="J49" s="20"/>
    </row>
    <row r="50" spans="1:10" x14ac:dyDescent="0.25">
      <c r="A50" s="181">
        <v>43074</v>
      </c>
      <c r="B50" s="70" t="s">
        <v>463</v>
      </c>
      <c r="C50" s="48" t="s">
        <v>177</v>
      </c>
      <c r="D50" s="48" t="s">
        <v>181</v>
      </c>
      <c r="E50" s="176">
        <v>15000</v>
      </c>
      <c r="F50" s="48" t="s">
        <v>10</v>
      </c>
      <c r="G50" s="34" t="s">
        <v>179</v>
      </c>
      <c r="H50" s="48" t="s">
        <v>34</v>
      </c>
      <c r="I50" s="55" t="s">
        <v>588</v>
      </c>
      <c r="J50" s="20"/>
    </row>
    <row r="51" spans="1:10" x14ac:dyDescent="0.25">
      <c r="A51" s="180">
        <v>43075</v>
      </c>
      <c r="B51" s="20" t="s">
        <v>327</v>
      </c>
      <c r="C51" s="48" t="s">
        <v>177</v>
      </c>
      <c r="D51" s="48" t="s">
        <v>178</v>
      </c>
      <c r="E51" s="59">
        <v>30000</v>
      </c>
      <c r="F51" s="48" t="s">
        <v>180</v>
      </c>
      <c r="G51" s="34" t="s">
        <v>179</v>
      </c>
      <c r="H51" s="63" t="s">
        <v>43</v>
      </c>
      <c r="I51" s="55" t="s">
        <v>588</v>
      </c>
      <c r="J51" s="20"/>
    </row>
    <row r="52" spans="1:10" x14ac:dyDescent="0.25">
      <c r="A52" s="180">
        <v>43075</v>
      </c>
      <c r="B52" s="20" t="s">
        <v>328</v>
      </c>
      <c r="C52" s="48" t="s">
        <v>177</v>
      </c>
      <c r="D52" s="48" t="s">
        <v>178</v>
      </c>
      <c r="E52" s="59">
        <v>70000</v>
      </c>
      <c r="F52" s="48" t="s">
        <v>180</v>
      </c>
      <c r="G52" s="34" t="s">
        <v>179</v>
      </c>
      <c r="H52" s="63" t="s">
        <v>65</v>
      </c>
      <c r="I52" s="55" t="s">
        <v>588</v>
      </c>
      <c r="J52" s="20"/>
    </row>
    <row r="53" spans="1:10" x14ac:dyDescent="0.25">
      <c r="A53" s="181">
        <v>43075</v>
      </c>
      <c r="B53" s="63" t="s">
        <v>585</v>
      </c>
      <c r="C53" s="48" t="s">
        <v>177</v>
      </c>
      <c r="D53" s="48" t="s">
        <v>178</v>
      </c>
      <c r="E53" s="176">
        <v>16000</v>
      </c>
      <c r="F53" s="48" t="s">
        <v>8</v>
      </c>
      <c r="G53" s="34" t="s">
        <v>179</v>
      </c>
      <c r="H53" s="48" t="s">
        <v>37</v>
      </c>
      <c r="I53" s="55" t="s">
        <v>588</v>
      </c>
      <c r="J53" s="20"/>
    </row>
    <row r="54" spans="1:10" x14ac:dyDescent="0.25">
      <c r="A54" s="51">
        <v>43075</v>
      </c>
      <c r="B54" s="34" t="s">
        <v>201</v>
      </c>
      <c r="C54" s="48" t="s">
        <v>177</v>
      </c>
      <c r="D54" s="48" t="s">
        <v>181</v>
      </c>
      <c r="E54" s="49">
        <v>26000</v>
      </c>
      <c r="F54" s="48" t="s">
        <v>6</v>
      </c>
      <c r="G54" s="34" t="s">
        <v>179</v>
      </c>
      <c r="H54" s="63" t="s">
        <v>69</v>
      </c>
      <c r="I54" s="55" t="s">
        <v>588</v>
      </c>
      <c r="J54" s="20"/>
    </row>
    <row r="55" spans="1:10" x14ac:dyDescent="0.25">
      <c r="A55" s="51">
        <v>43075</v>
      </c>
      <c r="B55" s="48" t="s">
        <v>202</v>
      </c>
      <c r="C55" s="48" t="s">
        <v>185</v>
      </c>
      <c r="D55" s="48" t="s">
        <v>181</v>
      </c>
      <c r="E55" s="53">
        <v>25000</v>
      </c>
      <c r="F55" s="48" t="s">
        <v>6</v>
      </c>
      <c r="G55" s="34" t="s">
        <v>179</v>
      </c>
      <c r="H55" s="63" t="s">
        <v>110</v>
      </c>
      <c r="I55" s="55" t="s">
        <v>588</v>
      </c>
      <c r="J55" s="20"/>
    </row>
    <row r="56" spans="1:10" x14ac:dyDescent="0.25">
      <c r="A56" s="51">
        <v>43075</v>
      </c>
      <c r="B56" s="48" t="s">
        <v>215</v>
      </c>
      <c r="C56" s="48" t="s">
        <v>190</v>
      </c>
      <c r="D56" s="48" t="s">
        <v>181</v>
      </c>
      <c r="E56" s="49">
        <v>80000</v>
      </c>
      <c r="F56" s="48" t="s">
        <v>7</v>
      </c>
      <c r="G56" s="34" t="s">
        <v>179</v>
      </c>
      <c r="H56" s="48" t="s">
        <v>241</v>
      </c>
      <c r="I56" s="55" t="s">
        <v>588</v>
      </c>
      <c r="J56" s="20"/>
    </row>
    <row r="57" spans="1:10" x14ac:dyDescent="0.25">
      <c r="A57" s="51">
        <v>43075</v>
      </c>
      <c r="B57" s="48" t="s">
        <v>237</v>
      </c>
      <c r="C57" s="48" t="s">
        <v>177</v>
      </c>
      <c r="D57" s="48" t="s">
        <v>181</v>
      </c>
      <c r="E57" s="49">
        <v>10000</v>
      </c>
      <c r="F57" s="48" t="s">
        <v>7</v>
      </c>
      <c r="G57" s="34" t="s">
        <v>179</v>
      </c>
      <c r="H57" s="48" t="s">
        <v>242</v>
      </c>
      <c r="I57" s="55" t="s">
        <v>588</v>
      </c>
      <c r="J57" s="20"/>
    </row>
    <row r="58" spans="1:10" x14ac:dyDescent="0.25">
      <c r="A58" s="51">
        <v>43075</v>
      </c>
      <c r="B58" s="48" t="s">
        <v>237</v>
      </c>
      <c r="C58" s="48" t="s">
        <v>177</v>
      </c>
      <c r="D58" s="48" t="s">
        <v>181</v>
      </c>
      <c r="E58" s="49">
        <v>20000</v>
      </c>
      <c r="F58" s="48" t="s">
        <v>7</v>
      </c>
      <c r="G58" s="34" t="s">
        <v>179</v>
      </c>
      <c r="H58" s="48" t="s">
        <v>243</v>
      </c>
      <c r="I58" s="55" t="s">
        <v>588</v>
      </c>
      <c r="J58" s="20"/>
    </row>
    <row r="59" spans="1:10" x14ac:dyDescent="0.25">
      <c r="A59" s="181">
        <v>43075</v>
      </c>
      <c r="B59" s="70" t="s">
        <v>188</v>
      </c>
      <c r="C59" s="48" t="s">
        <v>177</v>
      </c>
      <c r="D59" s="48" t="s">
        <v>181</v>
      </c>
      <c r="E59" s="176">
        <v>15000</v>
      </c>
      <c r="F59" s="48" t="s">
        <v>11</v>
      </c>
      <c r="G59" s="34" t="s">
        <v>179</v>
      </c>
      <c r="H59" s="63" t="s">
        <v>41</v>
      </c>
      <c r="I59" s="55" t="s">
        <v>588</v>
      </c>
      <c r="J59" s="20"/>
    </row>
    <row r="60" spans="1:10" x14ac:dyDescent="0.25">
      <c r="A60" s="51">
        <v>43075</v>
      </c>
      <c r="B60" s="48" t="s">
        <v>62</v>
      </c>
      <c r="C60" s="48" t="s">
        <v>184</v>
      </c>
      <c r="D60" s="48" t="s">
        <v>252</v>
      </c>
      <c r="E60" s="49">
        <v>30000</v>
      </c>
      <c r="F60" s="48" t="s">
        <v>182</v>
      </c>
      <c r="G60" s="34" t="s">
        <v>179</v>
      </c>
      <c r="H60" s="63" t="s">
        <v>63</v>
      </c>
      <c r="I60" s="55" t="s">
        <v>588</v>
      </c>
      <c r="J60" s="20"/>
    </row>
    <row r="61" spans="1:10" x14ac:dyDescent="0.25">
      <c r="A61" s="51">
        <v>43075</v>
      </c>
      <c r="B61" s="48" t="s">
        <v>162</v>
      </c>
      <c r="C61" s="70" t="s">
        <v>253</v>
      </c>
      <c r="D61" s="70" t="s">
        <v>187</v>
      </c>
      <c r="E61" s="53">
        <v>3000000</v>
      </c>
      <c r="F61" s="48" t="s">
        <v>182</v>
      </c>
      <c r="G61" s="34" t="s">
        <v>179</v>
      </c>
      <c r="H61" s="63" t="s">
        <v>90</v>
      </c>
      <c r="I61" s="55" t="s">
        <v>588</v>
      </c>
      <c r="J61" s="20"/>
    </row>
    <row r="62" spans="1:10" x14ac:dyDescent="0.25">
      <c r="A62" s="51">
        <v>43075</v>
      </c>
      <c r="B62" s="48" t="s">
        <v>92</v>
      </c>
      <c r="C62" s="48" t="s">
        <v>186</v>
      </c>
      <c r="D62" s="48" t="s">
        <v>187</v>
      </c>
      <c r="E62" s="53">
        <v>205000</v>
      </c>
      <c r="F62" s="48" t="s">
        <v>182</v>
      </c>
      <c r="G62" s="34" t="s">
        <v>179</v>
      </c>
      <c r="H62" s="63" t="s">
        <v>93</v>
      </c>
      <c r="I62" s="55" t="s">
        <v>588</v>
      </c>
      <c r="J62" s="20"/>
    </row>
    <row r="63" spans="1:10" x14ac:dyDescent="0.25">
      <c r="A63" s="51">
        <v>43075</v>
      </c>
      <c r="B63" s="48" t="s">
        <v>94</v>
      </c>
      <c r="C63" s="48" t="s">
        <v>184</v>
      </c>
      <c r="D63" s="48" t="s">
        <v>252</v>
      </c>
      <c r="E63" s="53">
        <v>62500</v>
      </c>
      <c r="F63" s="48" t="s">
        <v>182</v>
      </c>
      <c r="G63" s="34" t="s">
        <v>179</v>
      </c>
      <c r="H63" s="63" t="s">
        <v>95</v>
      </c>
      <c r="I63" s="55" t="s">
        <v>588</v>
      </c>
      <c r="J63" s="20"/>
    </row>
    <row r="64" spans="1:10" x14ac:dyDescent="0.25">
      <c r="A64" s="181">
        <v>43075</v>
      </c>
      <c r="B64" s="70" t="s">
        <v>298</v>
      </c>
      <c r="C64" s="48" t="s">
        <v>177</v>
      </c>
      <c r="D64" s="55" t="s">
        <v>590</v>
      </c>
      <c r="E64" s="275">
        <v>10000</v>
      </c>
      <c r="F64" s="48" t="s">
        <v>314</v>
      </c>
      <c r="G64" s="34" t="s">
        <v>179</v>
      </c>
      <c r="H64" s="48" t="s">
        <v>33</v>
      </c>
      <c r="I64" s="55" t="s">
        <v>588</v>
      </c>
      <c r="J64" s="20"/>
    </row>
    <row r="65" spans="1:10" x14ac:dyDescent="0.25">
      <c r="A65" s="181">
        <v>43075</v>
      </c>
      <c r="B65" s="70" t="s">
        <v>342</v>
      </c>
      <c r="C65" s="70" t="s">
        <v>302</v>
      </c>
      <c r="D65" s="55" t="s">
        <v>590</v>
      </c>
      <c r="E65" s="275">
        <v>100000</v>
      </c>
      <c r="F65" s="48" t="s">
        <v>314</v>
      </c>
      <c r="G65" s="34" t="s">
        <v>179</v>
      </c>
      <c r="H65" s="48" t="s">
        <v>343</v>
      </c>
      <c r="I65" s="55" t="s">
        <v>588</v>
      </c>
      <c r="J65" s="20"/>
    </row>
    <row r="66" spans="1:10" x14ac:dyDescent="0.25">
      <c r="A66" s="181">
        <v>43075</v>
      </c>
      <c r="B66" s="70" t="s">
        <v>344</v>
      </c>
      <c r="C66" s="70" t="s">
        <v>302</v>
      </c>
      <c r="D66" s="55" t="s">
        <v>590</v>
      </c>
      <c r="E66" s="275">
        <v>100000</v>
      </c>
      <c r="F66" s="48" t="s">
        <v>314</v>
      </c>
      <c r="G66" s="34" t="s">
        <v>179</v>
      </c>
      <c r="H66" s="48" t="s">
        <v>345</v>
      </c>
      <c r="I66" s="55" t="s">
        <v>588</v>
      </c>
      <c r="J66" s="20"/>
    </row>
    <row r="67" spans="1:10" x14ac:dyDescent="0.25">
      <c r="A67" s="181">
        <v>43075</v>
      </c>
      <c r="B67" s="70" t="s">
        <v>346</v>
      </c>
      <c r="C67" s="70" t="s">
        <v>302</v>
      </c>
      <c r="D67" s="55" t="s">
        <v>590</v>
      </c>
      <c r="E67" s="275">
        <v>100000</v>
      </c>
      <c r="F67" s="48" t="s">
        <v>314</v>
      </c>
      <c r="G67" s="34" t="s">
        <v>179</v>
      </c>
      <c r="H67" s="48" t="s">
        <v>347</v>
      </c>
      <c r="I67" s="55" t="s">
        <v>588</v>
      </c>
      <c r="J67" s="20"/>
    </row>
    <row r="68" spans="1:10" x14ac:dyDescent="0.25">
      <c r="A68" s="181">
        <v>43075</v>
      </c>
      <c r="B68" s="70" t="s">
        <v>348</v>
      </c>
      <c r="C68" s="70" t="s">
        <v>302</v>
      </c>
      <c r="D68" s="55" t="s">
        <v>590</v>
      </c>
      <c r="E68" s="275">
        <v>100000</v>
      </c>
      <c r="F68" s="48" t="s">
        <v>314</v>
      </c>
      <c r="G68" s="34" t="s">
        <v>179</v>
      </c>
      <c r="H68" s="48" t="s">
        <v>349</v>
      </c>
      <c r="I68" s="55" t="s">
        <v>588</v>
      </c>
      <c r="J68" s="20"/>
    </row>
    <row r="69" spans="1:10" x14ac:dyDescent="0.25">
      <c r="A69" s="181">
        <v>43075</v>
      </c>
      <c r="B69" s="48" t="s">
        <v>325</v>
      </c>
      <c r="C69" s="70" t="s">
        <v>302</v>
      </c>
      <c r="D69" s="55" t="s">
        <v>590</v>
      </c>
      <c r="E69" s="275">
        <v>100000</v>
      </c>
      <c r="F69" s="48" t="s">
        <v>314</v>
      </c>
      <c r="G69" s="34" t="s">
        <v>179</v>
      </c>
      <c r="H69" s="48" t="s">
        <v>316</v>
      </c>
      <c r="I69" s="55" t="s">
        <v>588</v>
      </c>
      <c r="J69" s="20"/>
    </row>
    <row r="70" spans="1:10" x14ac:dyDescent="0.25">
      <c r="A70" s="181">
        <v>43075</v>
      </c>
      <c r="B70" s="34" t="s">
        <v>338</v>
      </c>
      <c r="C70" s="48" t="s">
        <v>177</v>
      </c>
      <c r="D70" s="55" t="s">
        <v>590</v>
      </c>
      <c r="E70" s="275">
        <v>30000</v>
      </c>
      <c r="F70" s="48" t="s">
        <v>314</v>
      </c>
      <c r="G70" s="34" t="s">
        <v>179</v>
      </c>
      <c r="H70" s="48" t="s">
        <v>71</v>
      </c>
      <c r="I70" s="55" t="s">
        <v>588</v>
      </c>
      <c r="J70" s="20"/>
    </row>
    <row r="71" spans="1:10" x14ac:dyDescent="0.25">
      <c r="A71" s="181">
        <v>43075</v>
      </c>
      <c r="B71" s="70" t="s">
        <v>464</v>
      </c>
      <c r="C71" s="48" t="s">
        <v>177</v>
      </c>
      <c r="D71" s="48" t="s">
        <v>181</v>
      </c>
      <c r="E71" s="176">
        <v>15000</v>
      </c>
      <c r="F71" s="48" t="s">
        <v>10</v>
      </c>
      <c r="G71" s="34" t="s">
        <v>179</v>
      </c>
      <c r="H71" s="48" t="s">
        <v>34</v>
      </c>
      <c r="I71" s="55" t="s">
        <v>588</v>
      </c>
      <c r="J71" s="20"/>
    </row>
    <row r="72" spans="1:10" x14ac:dyDescent="0.25">
      <c r="A72" s="51">
        <v>43076</v>
      </c>
      <c r="B72" s="48" t="s">
        <v>194</v>
      </c>
      <c r="C72" s="48" t="s">
        <v>177</v>
      </c>
      <c r="D72" s="48" t="s">
        <v>178</v>
      </c>
      <c r="E72" s="53">
        <v>70000</v>
      </c>
      <c r="F72" s="48" t="s">
        <v>13</v>
      </c>
      <c r="G72" s="34" t="s">
        <v>179</v>
      </c>
      <c r="H72" s="63" t="s">
        <v>76</v>
      </c>
      <c r="I72" s="55" t="s">
        <v>588</v>
      </c>
      <c r="J72" s="20"/>
    </row>
    <row r="73" spans="1:10" x14ac:dyDescent="0.25">
      <c r="A73" s="266">
        <v>43076</v>
      </c>
      <c r="B73" s="268" t="s">
        <v>672</v>
      </c>
      <c r="C73" s="268" t="s">
        <v>670</v>
      </c>
      <c r="D73" s="268" t="s">
        <v>178</v>
      </c>
      <c r="E73" s="273">
        <v>300000</v>
      </c>
      <c r="F73" s="274" t="s">
        <v>13</v>
      </c>
      <c r="G73" s="267" t="s">
        <v>179</v>
      </c>
      <c r="H73" s="268" t="s">
        <v>22</v>
      </c>
      <c r="I73" s="271" t="s">
        <v>588</v>
      </c>
      <c r="J73" s="20"/>
    </row>
    <row r="74" spans="1:10" x14ac:dyDescent="0.25">
      <c r="A74" s="266">
        <v>43076</v>
      </c>
      <c r="B74" s="268" t="s">
        <v>195</v>
      </c>
      <c r="C74" s="268" t="s">
        <v>302</v>
      </c>
      <c r="D74" s="268" t="s">
        <v>178</v>
      </c>
      <c r="E74" s="273">
        <v>180000</v>
      </c>
      <c r="F74" s="268" t="s">
        <v>13</v>
      </c>
      <c r="G74" s="267" t="s">
        <v>179</v>
      </c>
      <c r="H74" s="268" t="s">
        <v>79</v>
      </c>
      <c r="I74" s="271" t="s">
        <v>588</v>
      </c>
      <c r="J74" s="20"/>
    </row>
    <row r="75" spans="1:10" x14ac:dyDescent="0.25">
      <c r="A75" s="180">
        <v>43076</v>
      </c>
      <c r="B75" s="20" t="s">
        <v>327</v>
      </c>
      <c r="C75" s="48" t="s">
        <v>177</v>
      </c>
      <c r="D75" s="48" t="s">
        <v>178</v>
      </c>
      <c r="E75" s="59">
        <v>30000</v>
      </c>
      <c r="F75" s="48" t="s">
        <v>180</v>
      </c>
      <c r="G75" s="34" t="s">
        <v>179</v>
      </c>
      <c r="H75" s="63" t="s">
        <v>43</v>
      </c>
      <c r="I75" s="55" t="s">
        <v>588</v>
      </c>
      <c r="J75" s="20"/>
    </row>
    <row r="76" spans="1:10" x14ac:dyDescent="0.25">
      <c r="A76" s="180">
        <v>43076</v>
      </c>
      <c r="B76" s="20" t="s">
        <v>329</v>
      </c>
      <c r="C76" s="48" t="s">
        <v>177</v>
      </c>
      <c r="D76" s="48" t="s">
        <v>178</v>
      </c>
      <c r="E76" s="59">
        <v>70000</v>
      </c>
      <c r="F76" s="48" t="s">
        <v>180</v>
      </c>
      <c r="G76" s="34" t="s">
        <v>179</v>
      </c>
      <c r="H76" s="63" t="s">
        <v>81</v>
      </c>
      <c r="I76" s="55" t="s">
        <v>588</v>
      </c>
      <c r="J76" s="20"/>
    </row>
    <row r="77" spans="1:10" x14ac:dyDescent="0.25">
      <c r="A77" s="51">
        <v>43076</v>
      </c>
      <c r="B77" s="48" t="s">
        <v>352</v>
      </c>
      <c r="C77" s="48" t="s">
        <v>177</v>
      </c>
      <c r="D77" s="48" t="s">
        <v>178</v>
      </c>
      <c r="E77" s="53">
        <v>60000</v>
      </c>
      <c r="F77" s="48" t="s">
        <v>9</v>
      </c>
      <c r="G77" s="34" t="s">
        <v>179</v>
      </c>
      <c r="H77" s="63" t="s">
        <v>73</v>
      </c>
      <c r="I77" s="55" t="s">
        <v>588</v>
      </c>
      <c r="J77" s="20"/>
    </row>
    <row r="78" spans="1:10" x14ac:dyDescent="0.25">
      <c r="A78" s="181">
        <v>43076</v>
      </c>
      <c r="B78" s="63" t="s">
        <v>585</v>
      </c>
      <c r="C78" s="48" t="s">
        <v>177</v>
      </c>
      <c r="D78" s="48" t="s">
        <v>178</v>
      </c>
      <c r="E78" s="176">
        <v>16000</v>
      </c>
      <c r="F78" s="48" t="s">
        <v>8</v>
      </c>
      <c r="G78" s="34" t="s">
        <v>179</v>
      </c>
      <c r="H78" s="48" t="s">
        <v>37</v>
      </c>
      <c r="I78" s="55" t="s">
        <v>588</v>
      </c>
      <c r="J78" s="20"/>
    </row>
    <row r="79" spans="1:10" x14ac:dyDescent="0.25">
      <c r="A79" s="51">
        <v>43076</v>
      </c>
      <c r="B79" s="48" t="s">
        <v>74</v>
      </c>
      <c r="C79" s="48" t="s">
        <v>177</v>
      </c>
      <c r="D79" s="48" t="s">
        <v>181</v>
      </c>
      <c r="E79" s="53">
        <v>30000</v>
      </c>
      <c r="F79" s="48" t="s">
        <v>7</v>
      </c>
      <c r="G79" s="34" t="s">
        <v>179</v>
      </c>
      <c r="H79" s="63" t="s">
        <v>75</v>
      </c>
      <c r="I79" s="55" t="s">
        <v>588</v>
      </c>
      <c r="J79" s="20"/>
    </row>
    <row r="80" spans="1:10" x14ac:dyDescent="0.25">
      <c r="A80" s="51">
        <v>43076</v>
      </c>
      <c r="B80" s="48" t="s">
        <v>215</v>
      </c>
      <c r="C80" s="48" t="s">
        <v>190</v>
      </c>
      <c r="D80" s="48" t="s">
        <v>181</v>
      </c>
      <c r="E80" s="49">
        <v>80000</v>
      </c>
      <c r="F80" s="48" t="s">
        <v>7</v>
      </c>
      <c r="G80" s="34" t="s">
        <v>179</v>
      </c>
      <c r="H80" s="48" t="s">
        <v>244</v>
      </c>
      <c r="I80" s="55" t="s">
        <v>588</v>
      </c>
      <c r="J80" s="20"/>
    </row>
    <row r="81" spans="1:12" x14ac:dyDescent="0.25">
      <c r="A81" s="51">
        <v>43076</v>
      </c>
      <c r="B81" s="48" t="s">
        <v>237</v>
      </c>
      <c r="C81" s="48" t="s">
        <v>177</v>
      </c>
      <c r="D81" s="48" t="s">
        <v>181</v>
      </c>
      <c r="E81" s="49">
        <v>20000</v>
      </c>
      <c r="F81" s="48" t="s">
        <v>7</v>
      </c>
      <c r="G81" s="34" t="s">
        <v>179</v>
      </c>
      <c r="H81" s="48" t="s">
        <v>245</v>
      </c>
      <c r="I81" s="55" t="s">
        <v>588</v>
      </c>
      <c r="J81" s="20"/>
    </row>
    <row r="82" spans="1:12" x14ac:dyDescent="0.25">
      <c r="A82" s="181">
        <v>43076</v>
      </c>
      <c r="B82" s="70" t="s">
        <v>188</v>
      </c>
      <c r="C82" s="48" t="s">
        <v>177</v>
      </c>
      <c r="D82" s="48" t="s">
        <v>181</v>
      </c>
      <c r="E82" s="176">
        <v>15000</v>
      </c>
      <c r="F82" s="20" t="s">
        <v>11</v>
      </c>
      <c r="G82" s="34" t="s">
        <v>179</v>
      </c>
      <c r="H82" s="63" t="s">
        <v>41</v>
      </c>
      <c r="I82" s="55" t="s">
        <v>588</v>
      </c>
      <c r="J82" s="20"/>
    </row>
    <row r="83" spans="1:12" x14ac:dyDescent="0.25">
      <c r="A83" s="51">
        <v>43076</v>
      </c>
      <c r="B83" s="48" t="s">
        <v>96</v>
      </c>
      <c r="C83" s="48" t="s">
        <v>183</v>
      </c>
      <c r="D83" s="48" t="s">
        <v>187</v>
      </c>
      <c r="E83" s="49">
        <v>75000</v>
      </c>
      <c r="F83" s="48" t="s">
        <v>182</v>
      </c>
      <c r="G83" s="34" t="s">
        <v>179</v>
      </c>
      <c r="H83" s="63" t="s">
        <v>97</v>
      </c>
      <c r="I83" s="55" t="s">
        <v>588</v>
      </c>
      <c r="J83" s="20"/>
    </row>
    <row r="84" spans="1:12" x14ac:dyDescent="0.25">
      <c r="A84" s="51">
        <v>43076</v>
      </c>
      <c r="B84" s="48" t="s">
        <v>372</v>
      </c>
      <c r="C84" s="48" t="s">
        <v>191</v>
      </c>
      <c r="D84" s="48" t="s">
        <v>187</v>
      </c>
      <c r="E84" s="49">
        <v>20000</v>
      </c>
      <c r="F84" s="48" t="s">
        <v>182</v>
      </c>
      <c r="G84" s="34" t="s">
        <v>179</v>
      </c>
      <c r="H84" s="63" t="s">
        <v>22</v>
      </c>
      <c r="I84" s="55" t="s">
        <v>588</v>
      </c>
      <c r="J84" s="20"/>
    </row>
    <row r="85" spans="1:12" x14ac:dyDescent="0.25">
      <c r="A85" s="51">
        <v>43076</v>
      </c>
      <c r="B85" s="48" t="s">
        <v>256</v>
      </c>
      <c r="C85" s="48" t="s">
        <v>177</v>
      </c>
      <c r="D85" s="48" t="s">
        <v>187</v>
      </c>
      <c r="E85" s="49">
        <v>70000</v>
      </c>
      <c r="F85" s="48" t="s">
        <v>182</v>
      </c>
      <c r="G85" s="34" t="s">
        <v>179</v>
      </c>
      <c r="H85" s="48" t="s">
        <v>133</v>
      </c>
      <c r="I85" s="55" t="s">
        <v>588</v>
      </c>
      <c r="J85" s="20"/>
    </row>
    <row r="86" spans="1:12" x14ac:dyDescent="0.25">
      <c r="A86" s="51">
        <v>43076</v>
      </c>
      <c r="B86" s="48" t="s">
        <v>257</v>
      </c>
      <c r="C86" s="48" t="s">
        <v>177</v>
      </c>
      <c r="D86" s="48" t="s">
        <v>187</v>
      </c>
      <c r="E86" s="49">
        <v>60000</v>
      </c>
      <c r="F86" s="48" t="s">
        <v>182</v>
      </c>
      <c r="G86" s="34" t="s">
        <v>179</v>
      </c>
      <c r="H86" s="48" t="s">
        <v>34</v>
      </c>
      <c r="I86" s="55" t="s">
        <v>588</v>
      </c>
      <c r="J86" s="20"/>
    </row>
    <row r="87" spans="1:12" x14ac:dyDescent="0.25">
      <c r="A87" s="51">
        <v>43076</v>
      </c>
      <c r="B87" s="48" t="s">
        <v>633</v>
      </c>
      <c r="C87" s="48" t="s">
        <v>183</v>
      </c>
      <c r="D87" s="48" t="s">
        <v>187</v>
      </c>
      <c r="E87" s="49">
        <v>479000</v>
      </c>
      <c r="F87" s="48" t="s">
        <v>182</v>
      </c>
      <c r="G87" s="34" t="s">
        <v>179</v>
      </c>
      <c r="H87" s="48" t="s">
        <v>255</v>
      </c>
      <c r="I87" s="55" t="s">
        <v>588</v>
      </c>
      <c r="J87" s="20"/>
    </row>
    <row r="88" spans="1:12" x14ac:dyDescent="0.25">
      <c r="A88" s="51">
        <v>43076</v>
      </c>
      <c r="B88" s="48" t="s">
        <v>258</v>
      </c>
      <c r="C88" s="48" t="s">
        <v>177</v>
      </c>
      <c r="D88" s="48" t="s">
        <v>187</v>
      </c>
      <c r="E88" s="49">
        <v>50000</v>
      </c>
      <c r="F88" s="48" t="s">
        <v>182</v>
      </c>
      <c r="G88" s="34" t="s">
        <v>179</v>
      </c>
      <c r="H88" s="48" t="s">
        <v>30</v>
      </c>
      <c r="I88" s="55" t="s">
        <v>588</v>
      </c>
      <c r="J88" s="20"/>
    </row>
    <row r="89" spans="1:12" x14ac:dyDescent="0.25">
      <c r="A89" s="181">
        <v>43076</v>
      </c>
      <c r="B89" s="70" t="s">
        <v>298</v>
      </c>
      <c r="C89" s="48" t="s">
        <v>177</v>
      </c>
      <c r="D89" s="55" t="s">
        <v>590</v>
      </c>
      <c r="E89" s="275">
        <v>10000</v>
      </c>
      <c r="F89" s="48" t="s">
        <v>314</v>
      </c>
      <c r="G89" s="34" t="s">
        <v>179</v>
      </c>
      <c r="H89" s="48" t="s">
        <v>33</v>
      </c>
      <c r="I89" s="55" t="s">
        <v>588</v>
      </c>
      <c r="J89" s="20"/>
    </row>
    <row r="90" spans="1:12" x14ac:dyDescent="0.25">
      <c r="A90" s="181">
        <v>43076</v>
      </c>
      <c r="B90" s="70" t="s">
        <v>464</v>
      </c>
      <c r="C90" s="48" t="s">
        <v>177</v>
      </c>
      <c r="D90" s="48" t="s">
        <v>181</v>
      </c>
      <c r="E90" s="176">
        <v>15000</v>
      </c>
      <c r="F90" s="48" t="s">
        <v>10</v>
      </c>
      <c r="G90" s="34" t="s">
        <v>179</v>
      </c>
      <c r="H90" s="48" t="s">
        <v>34</v>
      </c>
      <c r="I90" s="55" t="s">
        <v>588</v>
      </c>
      <c r="J90" s="20"/>
    </row>
    <row r="91" spans="1:12" x14ac:dyDescent="0.25">
      <c r="A91" s="181">
        <v>43076</v>
      </c>
      <c r="B91" s="70" t="s">
        <v>465</v>
      </c>
      <c r="C91" s="48" t="s">
        <v>177</v>
      </c>
      <c r="D91" s="48" t="s">
        <v>181</v>
      </c>
      <c r="E91" s="176">
        <v>30000</v>
      </c>
      <c r="F91" s="48" t="s">
        <v>10</v>
      </c>
      <c r="G91" s="34" t="s">
        <v>179</v>
      </c>
      <c r="H91" s="48" t="s">
        <v>22</v>
      </c>
      <c r="I91" s="55" t="s">
        <v>588</v>
      </c>
      <c r="J91" s="20"/>
    </row>
    <row r="92" spans="1:12" x14ac:dyDescent="0.25">
      <c r="A92" s="180">
        <v>43077</v>
      </c>
      <c r="B92" s="20" t="s">
        <v>330</v>
      </c>
      <c r="C92" s="48" t="s">
        <v>177</v>
      </c>
      <c r="D92" s="48" t="s">
        <v>178</v>
      </c>
      <c r="E92" s="59">
        <v>30000</v>
      </c>
      <c r="F92" s="48" t="s">
        <v>180</v>
      </c>
      <c r="G92" s="34" t="s">
        <v>179</v>
      </c>
      <c r="H92" s="63" t="s">
        <v>43</v>
      </c>
      <c r="I92" s="55" t="s">
        <v>588</v>
      </c>
      <c r="J92" s="20"/>
    </row>
    <row r="93" spans="1:12" x14ac:dyDescent="0.25">
      <c r="A93" s="181">
        <v>43077</v>
      </c>
      <c r="B93" s="63" t="s">
        <v>585</v>
      </c>
      <c r="C93" s="48" t="s">
        <v>177</v>
      </c>
      <c r="D93" s="48" t="s">
        <v>178</v>
      </c>
      <c r="E93" s="176">
        <v>16000</v>
      </c>
      <c r="F93" s="48" t="s">
        <v>8</v>
      </c>
      <c r="G93" s="34" t="s">
        <v>179</v>
      </c>
      <c r="H93" s="48" t="s">
        <v>37</v>
      </c>
      <c r="I93" s="55" t="s">
        <v>588</v>
      </c>
      <c r="J93" s="20"/>
    </row>
    <row r="94" spans="1:12" x14ac:dyDescent="0.25">
      <c r="A94" s="51">
        <v>43077</v>
      </c>
      <c r="B94" s="48" t="s">
        <v>215</v>
      </c>
      <c r="C94" s="48" t="s">
        <v>190</v>
      </c>
      <c r="D94" s="48" t="s">
        <v>181</v>
      </c>
      <c r="E94" s="49">
        <v>80000</v>
      </c>
      <c r="F94" s="48" t="s">
        <v>7</v>
      </c>
      <c r="G94" s="34" t="s">
        <v>179</v>
      </c>
      <c r="H94" s="48" t="s">
        <v>246</v>
      </c>
      <c r="I94" s="55" t="s">
        <v>588</v>
      </c>
      <c r="J94" s="20"/>
    </row>
    <row r="95" spans="1:12" x14ac:dyDescent="0.25">
      <c r="A95" s="181">
        <v>43077</v>
      </c>
      <c r="B95" s="70" t="s">
        <v>415</v>
      </c>
      <c r="C95" s="48" t="s">
        <v>177</v>
      </c>
      <c r="D95" s="48" t="s">
        <v>181</v>
      </c>
      <c r="E95" s="49">
        <v>10000</v>
      </c>
      <c r="F95" s="48" t="s">
        <v>7</v>
      </c>
      <c r="G95" s="34" t="s">
        <v>179</v>
      </c>
      <c r="H95" s="48" t="s">
        <v>22</v>
      </c>
      <c r="I95" s="55" t="s">
        <v>588</v>
      </c>
      <c r="J95" s="20"/>
    </row>
    <row r="96" spans="1:12" x14ac:dyDescent="0.25">
      <c r="A96" s="181">
        <v>43077</v>
      </c>
      <c r="B96" s="70" t="s">
        <v>414</v>
      </c>
      <c r="C96" s="48" t="s">
        <v>177</v>
      </c>
      <c r="D96" s="48" t="s">
        <v>181</v>
      </c>
      <c r="E96" s="49">
        <v>25000</v>
      </c>
      <c r="F96" s="48" t="s">
        <v>7</v>
      </c>
      <c r="G96" s="34" t="s">
        <v>179</v>
      </c>
      <c r="H96" s="48" t="s">
        <v>22</v>
      </c>
      <c r="I96" s="55" t="s">
        <v>588</v>
      </c>
      <c r="J96" s="20"/>
      <c r="L96" s="48"/>
    </row>
    <row r="97" spans="1:13" x14ac:dyDescent="0.25">
      <c r="A97" s="181">
        <v>43077</v>
      </c>
      <c r="B97" s="70" t="s">
        <v>188</v>
      </c>
      <c r="C97" s="48" t="s">
        <v>177</v>
      </c>
      <c r="D97" s="48" t="s">
        <v>181</v>
      </c>
      <c r="E97" s="176">
        <v>15000</v>
      </c>
      <c r="F97" s="48" t="s">
        <v>11</v>
      </c>
      <c r="G97" s="34" t="s">
        <v>179</v>
      </c>
      <c r="H97" s="63" t="s">
        <v>41</v>
      </c>
      <c r="I97" s="55" t="s">
        <v>588</v>
      </c>
      <c r="J97" s="20"/>
    </row>
    <row r="98" spans="1:13" x14ac:dyDescent="0.25">
      <c r="A98" s="51">
        <v>43077</v>
      </c>
      <c r="B98" s="48" t="s">
        <v>82</v>
      </c>
      <c r="C98" s="48" t="s">
        <v>186</v>
      </c>
      <c r="D98" s="48" t="s">
        <v>187</v>
      </c>
      <c r="E98" s="49">
        <v>65000</v>
      </c>
      <c r="F98" s="48" t="s">
        <v>182</v>
      </c>
      <c r="G98" s="34" t="s">
        <v>179</v>
      </c>
      <c r="H98" s="63" t="s">
        <v>83</v>
      </c>
      <c r="I98" s="55" t="s">
        <v>588</v>
      </c>
      <c r="J98" s="20"/>
    </row>
    <row r="99" spans="1:13" x14ac:dyDescent="0.25">
      <c r="A99" s="181">
        <v>43077</v>
      </c>
      <c r="B99" s="70" t="s">
        <v>298</v>
      </c>
      <c r="C99" s="48" t="s">
        <v>177</v>
      </c>
      <c r="D99" s="55" t="s">
        <v>590</v>
      </c>
      <c r="E99" s="275">
        <v>10000</v>
      </c>
      <c r="F99" s="48" t="s">
        <v>314</v>
      </c>
      <c r="G99" s="34" t="s">
        <v>179</v>
      </c>
      <c r="H99" s="48" t="s">
        <v>33</v>
      </c>
      <c r="I99" s="55" t="s">
        <v>588</v>
      </c>
      <c r="J99" s="20"/>
    </row>
    <row r="100" spans="1:13" x14ac:dyDescent="0.25">
      <c r="A100" s="181">
        <v>43077</v>
      </c>
      <c r="B100" s="70" t="s">
        <v>464</v>
      </c>
      <c r="C100" s="48" t="s">
        <v>177</v>
      </c>
      <c r="D100" s="48" t="s">
        <v>181</v>
      </c>
      <c r="E100" s="176">
        <v>15000</v>
      </c>
      <c r="F100" s="48" t="s">
        <v>10</v>
      </c>
      <c r="G100" s="34" t="s">
        <v>179</v>
      </c>
      <c r="H100" s="48" t="s">
        <v>34</v>
      </c>
      <c r="I100" s="55" t="s">
        <v>588</v>
      </c>
      <c r="J100" s="20"/>
    </row>
    <row r="101" spans="1:13" x14ac:dyDescent="0.25">
      <c r="A101" s="181">
        <v>43078</v>
      </c>
      <c r="B101" s="70" t="s">
        <v>476</v>
      </c>
      <c r="C101" s="48" t="s">
        <v>177</v>
      </c>
      <c r="D101" s="48" t="s">
        <v>181</v>
      </c>
      <c r="E101" s="176">
        <v>5000</v>
      </c>
      <c r="F101" s="48" t="s">
        <v>10</v>
      </c>
      <c r="G101" s="34" t="s">
        <v>179</v>
      </c>
      <c r="H101" s="48" t="s">
        <v>488</v>
      </c>
      <c r="I101" s="55" t="s">
        <v>588</v>
      </c>
      <c r="J101" s="20"/>
    </row>
    <row r="102" spans="1:13" x14ac:dyDescent="0.25">
      <c r="A102" s="181">
        <v>43078</v>
      </c>
      <c r="B102" s="70" t="s">
        <v>477</v>
      </c>
      <c r="C102" s="48" t="s">
        <v>190</v>
      </c>
      <c r="D102" s="48" t="s">
        <v>181</v>
      </c>
      <c r="E102" s="176">
        <v>80000</v>
      </c>
      <c r="F102" s="48" t="s">
        <v>10</v>
      </c>
      <c r="G102" s="34" t="s">
        <v>179</v>
      </c>
      <c r="H102" s="48" t="s">
        <v>489</v>
      </c>
      <c r="I102" s="55" t="s">
        <v>588</v>
      </c>
      <c r="J102" s="20"/>
    </row>
    <row r="103" spans="1:13" x14ac:dyDescent="0.25">
      <c r="A103" s="181">
        <v>43078</v>
      </c>
      <c r="B103" s="70" t="s">
        <v>478</v>
      </c>
      <c r="C103" s="48" t="s">
        <v>177</v>
      </c>
      <c r="D103" s="48" t="s">
        <v>181</v>
      </c>
      <c r="E103" s="176">
        <v>60000</v>
      </c>
      <c r="F103" s="48" t="s">
        <v>10</v>
      </c>
      <c r="G103" s="34" t="s">
        <v>179</v>
      </c>
      <c r="H103" s="48" t="s">
        <v>491</v>
      </c>
      <c r="I103" s="55" t="s">
        <v>588</v>
      </c>
      <c r="J103" s="20"/>
    </row>
    <row r="104" spans="1:13" x14ac:dyDescent="0.25">
      <c r="A104" s="181">
        <v>43078</v>
      </c>
      <c r="B104" s="70" t="s">
        <v>479</v>
      </c>
      <c r="C104" s="48" t="s">
        <v>177</v>
      </c>
      <c r="D104" s="48" t="s">
        <v>181</v>
      </c>
      <c r="E104" s="176">
        <v>5000</v>
      </c>
      <c r="F104" s="48" t="s">
        <v>10</v>
      </c>
      <c r="G104" s="34" t="s">
        <v>179</v>
      </c>
      <c r="H104" s="48" t="s">
        <v>490</v>
      </c>
      <c r="I104" s="55" t="s">
        <v>588</v>
      </c>
      <c r="J104" s="20"/>
    </row>
    <row r="105" spans="1:13" x14ac:dyDescent="0.25">
      <c r="A105" s="181">
        <v>43078</v>
      </c>
      <c r="B105" s="70" t="s">
        <v>536</v>
      </c>
      <c r="C105" s="48" t="s">
        <v>177</v>
      </c>
      <c r="D105" s="48" t="s">
        <v>181</v>
      </c>
      <c r="E105" s="176">
        <v>5500</v>
      </c>
      <c r="F105" s="48" t="s">
        <v>10</v>
      </c>
      <c r="G105" s="34" t="s">
        <v>179</v>
      </c>
      <c r="H105" s="48" t="s">
        <v>537</v>
      </c>
      <c r="I105" s="55" t="s">
        <v>588</v>
      </c>
      <c r="J105" s="20"/>
    </row>
    <row r="106" spans="1:13" x14ac:dyDescent="0.25">
      <c r="A106" s="181">
        <v>43078</v>
      </c>
      <c r="B106" s="70" t="s">
        <v>522</v>
      </c>
      <c r="C106" s="48" t="s">
        <v>177</v>
      </c>
      <c r="D106" s="48" t="s">
        <v>181</v>
      </c>
      <c r="E106" s="176">
        <v>70000</v>
      </c>
      <c r="F106" s="48" t="s">
        <v>10</v>
      </c>
      <c r="G106" s="34" t="s">
        <v>179</v>
      </c>
      <c r="H106" s="48" t="s">
        <v>492</v>
      </c>
      <c r="I106" s="55" t="s">
        <v>588</v>
      </c>
      <c r="J106" s="20"/>
    </row>
    <row r="107" spans="1:13" x14ac:dyDescent="0.25">
      <c r="A107" s="181">
        <v>43078</v>
      </c>
      <c r="B107" s="70" t="s">
        <v>520</v>
      </c>
      <c r="C107" s="48" t="s">
        <v>177</v>
      </c>
      <c r="D107" s="48" t="s">
        <v>181</v>
      </c>
      <c r="E107" s="176">
        <v>10000</v>
      </c>
      <c r="F107" s="48" t="s">
        <v>10</v>
      </c>
      <c r="G107" s="34" t="s">
        <v>179</v>
      </c>
      <c r="H107" s="48" t="s">
        <v>493</v>
      </c>
      <c r="I107" s="55" t="s">
        <v>588</v>
      </c>
      <c r="J107" s="20"/>
    </row>
    <row r="108" spans="1:13" x14ac:dyDescent="0.25">
      <c r="A108" s="181">
        <v>43078</v>
      </c>
      <c r="B108" s="70" t="s">
        <v>480</v>
      </c>
      <c r="C108" s="48" t="s">
        <v>190</v>
      </c>
      <c r="D108" s="48" t="s">
        <v>181</v>
      </c>
      <c r="E108" s="176">
        <v>250000</v>
      </c>
      <c r="F108" s="48" t="s">
        <v>10</v>
      </c>
      <c r="G108" s="34" t="s">
        <v>179</v>
      </c>
      <c r="H108" s="48" t="s">
        <v>495</v>
      </c>
      <c r="I108" s="55" t="s">
        <v>588</v>
      </c>
      <c r="J108" s="20"/>
      <c r="M108" s="61"/>
    </row>
    <row r="109" spans="1:13" x14ac:dyDescent="0.25">
      <c r="A109" s="181">
        <v>43079</v>
      </c>
      <c r="B109" s="70" t="s">
        <v>466</v>
      </c>
      <c r="C109" s="48" t="s">
        <v>177</v>
      </c>
      <c r="D109" s="48" t="s">
        <v>181</v>
      </c>
      <c r="E109" s="176">
        <v>30000</v>
      </c>
      <c r="F109" s="48" t="s">
        <v>10</v>
      </c>
      <c r="G109" s="34" t="s">
        <v>179</v>
      </c>
      <c r="H109" s="48" t="s">
        <v>499</v>
      </c>
      <c r="I109" s="55" t="s">
        <v>588</v>
      </c>
      <c r="J109" s="20"/>
      <c r="M109" s="61"/>
    </row>
    <row r="110" spans="1:13" x14ac:dyDescent="0.25">
      <c r="A110" s="181">
        <v>43079</v>
      </c>
      <c r="B110" s="70" t="s">
        <v>477</v>
      </c>
      <c r="C110" s="48" t="s">
        <v>190</v>
      </c>
      <c r="D110" s="48" t="s">
        <v>181</v>
      </c>
      <c r="E110" s="176">
        <v>80000</v>
      </c>
      <c r="F110" s="48" t="s">
        <v>10</v>
      </c>
      <c r="G110" s="34" t="s">
        <v>179</v>
      </c>
      <c r="H110" s="48" t="s">
        <v>500</v>
      </c>
      <c r="I110" s="55" t="s">
        <v>588</v>
      </c>
      <c r="J110" s="20"/>
    </row>
    <row r="111" spans="1:13" x14ac:dyDescent="0.25">
      <c r="A111" s="181">
        <v>43079</v>
      </c>
      <c r="B111" s="70" t="s">
        <v>480</v>
      </c>
      <c r="C111" s="48" t="s">
        <v>190</v>
      </c>
      <c r="D111" s="48" t="s">
        <v>181</v>
      </c>
      <c r="E111" s="176">
        <v>250000</v>
      </c>
      <c r="F111" s="48" t="s">
        <v>10</v>
      </c>
      <c r="G111" s="34" t="s">
        <v>179</v>
      </c>
      <c r="H111" s="48" t="s">
        <v>495</v>
      </c>
      <c r="I111" s="55" t="s">
        <v>588</v>
      </c>
      <c r="J111" s="20"/>
    </row>
    <row r="112" spans="1:13" x14ac:dyDescent="0.25">
      <c r="A112" s="51">
        <v>43080</v>
      </c>
      <c r="B112" s="48" t="s">
        <v>196</v>
      </c>
      <c r="C112" s="48" t="s">
        <v>177</v>
      </c>
      <c r="D112" s="48" t="s">
        <v>178</v>
      </c>
      <c r="E112" s="53">
        <v>70000</v>
      </c>
      <c r="F112" s="52" t="s">
        <v>13</v>
      </c>
      <c r="G112" s="34" t="s">
        <v>179</v>
      </c>
      <c r="H112" s="63" t="s">
        <v>108</v>
      </c>
      <c r="I112" s="55" t="s">
        <v>588</v>
      </c>
      <c r="J112" s="20"/>
    </row>
    <row r="113" spans="1:10" x14ac:dyDescent="0.25">
      <c r="A113" s="180">
        <v>43080</v>
      </c>
      <c r="B113" s="20" t="s">
        <v>329</v>
      </c>
      <c r="C113" s="48" t="s">
        <v>177</v>
      </c>
      <c r="D113" s="48" t="s">
        <v>178</v>
      </c>
      <c r="E113" s="59">
        <v>70000</v>
      </c>
      <c r="F113" s="48" t="s">
        <v>180</v>
      </c>
      <c r="G113" s="34" t="s">
        <v>179</v>
      </c>
      <c r="H113" s="63" t="s">
        <v>86</v>
      </c>
      <c r="I113" s="55" t="s">
        <v>588</v>
      </c>
      <c r="J113" s="20"/>
    </row>
    <row r="114" spans="1:10" x14ac:dyDescent="0.25">
      <c r="A114" s="180">
        <v>43080</v>
      </c>
      <c r="B114" s="20" t="s">
        <v>331</v>
      </c>
      <c r="C114" s="48" t="s">
        <v>177</v>
      </c>
      <c r="D114" s="48" t="s">
        <v>178</v>
      </c>
      <c r="E114" s="59">
        <v>30000</v>
      </c>
      <c r="F114" s="48" t="s">
        <v>180</v>
      </c>
      <c r="G114" s="34" t="s">
        <v>179</v>
      </c>
      <c r="H114" s="63" t="s">
        <v>115</v>
      </c>
      <c r="I114" s="55" t="s">
        <v>588</v>
      </c>
      <c r="J114" s="20"/>
    </row>
    <row r="115" spans="1:10" x14ac:dyDescent="0.25">
      <c r="A115" s="51">
        <v>43080</v>
      </c>
      <c r="B115" s="48" t="s">
        <v>292</v>
      </c>
      <c r="C115" s="48" t="s">
        <v>177</v>
      </c>
      <c r="D115" s="48" t="s">
        <v>178</v>
      </c>
      <c r="E115" s="53">
        <v>65000</v>
      </c>
      <c r="F115" s="48" t="s">
        <v>9</v>
      </c>
      <c r="G115" s="34" t="s">
        <v>179</v>
      </c>
      <c r="H115" s="63" t="s">
        <v>118</v>
      </c>
      <c r="I115" s="55" t="s">
        <v>588</v>
      </c>
      <c r="J115" s="20"/>
    </row>
    <row r="116" spans="1:10" x14ac:dyDescent="0.25">
      <c r="A116" s="181">
        <v>43080</v>
      </c>
      <c r="B116" s="63" t="s">
        <v>585</v>
      </c>
      <c r="C116" s="48" t="s">
        <v>177</v>
      </c>
      <c r="D116" s="48" t="s">
        <v>178</v>
      </c>
      <c r="E116" s="176">
        <v>16000</v>
      </c>
      <c r="F116" s="48" t="s">
        <v>8</v>
      </c>
      <c r="G116" s="34" t="s">
        <v>179</v>
      </c>
      <c r="H116" s="48" t="s">
        <v>37</v>
      </c>
      <c r="I116" s="55" t="s">
        <v>588</v>
      </c>
      <c r="J116" s="20"/>
    </row>
    <row r="117" spans="1:10" x14ac:dyDescent="0.25">
      <c r="A117" s="181">
        <v>43080</v>
      </c>
      <c r="B117" s="48" t="s">
        <v>111</v>
      </c>
      <c r="C117" s="48" t="s">
        <v>177</v>
      </c>
      <c r="D117" s="48" t="s">
        <v>178</v>
      </c>
      <c r="E117" s="53">
        <v>70000</v>
      </c>
      <c r="F117" s="48" t="s">
        <v>8</v>
      </c>
      <c r="G117" s="34" t="s">
        <v>179</v>
      </c>
      <c r="H117" s="63" t="s">
        <v>112</v>
      </c>
      <c r="I117" s="55" t="s">
        <v>588</v>
      </c>
      <c r="J117" s="20"/>
    </row>
    <row r="118" spans="1:10" x14ac:dyDescent="0.25">
      <c r="A118" s="51">
        <v>43080</v>
      </c>
      <c r="B118" s="70" t="s">
        <v>297</v>
      </c>
      <c r="C118" s="48" t="s">
        <v>185</v>
      </c>
      <c r="D118" s="48" t="s">
        <v>181</v>
      </c>
      <c r="E118" s="49">
        <v>15000</v>
      </c>
      <c r="F118" s="48" t="s">
        <v>6</v>
      </c>
      <c r="G118" s="34" t="s">
        <v>179</v>
      </c>
      <c r="H118" s="48" t="s">
        <v>110</v>
      </c>
      <c r="I118" s="55" t="s">
        <v>588</v>
      </c>
      <c r="J118" s="20"/>
    </row>
    <row r="119" spans="1:10" x14ac:dyDescent="0.25">
      <c r="A119" s="51">
        <v>43080</v>
      </c>
      <c r="B119" s="48" t="s">
        <v>292</v>
      </c>
      <c r="C119" s="48" t="s">
        <v>177</v>
      </c>
      <c r="D119" s="48" t="s">
        <v>181</v>
      </c>
      <c r="E119" s="49">
        <v>47500</v>
      </c>
      <c r="F119" s="48" t="s">
        <v>6</v>
      </c>
      <c r="G119" s="34" t="s">
        <v>179</v>
      </c>
      <c r="H119" s="48" t="s">
        <v>294</v>
      </c>
      <c r="I119" s="55" t="s">
        <v>588</v>
      </c>
      <c r="J119" s="20"/>
    </row>
    <row r="120" spans="1:10" x14ac:dyDescent="0.25">
      <c r="A120" s="51">
        <v>43080</v>
      </c>
      <c r="B120" s="48" t="s">
        <v>295</v>
      </c>
      <c r="C120" s="48" t="s">
        <v>185</v>
      </c>
      <c r="D120" s="48" t="s">
        <v>181</v>
      </c>
      <c r="E120" s="49">
        <v>15000</v>
      </c>
      <c r="F120" s="48" t="s">
        <v>6</v>
      </c>
      <c r="G120" s="34" t="s">
        <v>179</v>
      </c>
      <c r="H120" s="48" t="s">
        <v>296</v>
      </c>
      <c r="I120" s="55" t="s">
        <v>588</v>
      </c>
      <c r="J120" s="20"/>
    </row>
    <row r="121" spans="1:10" x14ac:dyDescent="0.25">
      <c r="A121" s="181">
        <v>43080</v>
      </c>
      <c r="B121" s="70" t="s">
        <v>188</v>
      </c>
      <c r="C121" s="48" t="s">
        <v>177</v>
      </c>
      <c r="D121" s="48" t="s">
        <v>181</v>
      </c>
      <c r="E121" s="176">
        <v>15000</v>
      </c>
      <c r="F121" s="48" t="s">
        <v>11</v>
      </c>
      <c r="G121" s="34" t="s">
        <v>179</v>
      </c>
      <c r="H121" s="63" t="s">
        <v>41</v>
      </c>
      <c r="I121" s="55" t="s">
        <v>588</v>
      </c>
      <c r="J121" s="20"/>
    </row>
    <row r="122" spans="1:10" x14ac:dyDescent="0.25">
      <c r="A122" s="51">
        <v>43080</v>
      </c>
      <c r="B122" s="48" t="s">
        <v>42</v>
      </c>
      <c r="C122" s="48" t="s">
        <v>177</v>
      </c>
      <c r="D122" s="48" t="s">
        <v>187</v>
      </c>
      <c r="E122" s="53">
        <v>150000</v>
      </c>
      <c r="F122" s="48" t="s">
        <v>182</v>
      </c>
      <c r="G122" s="34" t="s">
        <v>179</v>
      </c>
      <c r="H122" s="63" t="s">
        <v>120</v>
      </c>
      <c r="I122" s="55" t="s">
        <v>588</v>
      </c>
      <c r="J122" s="20"/>
    </row>
    <row r="123" spans="1:10" x14ac:dyDescent="0.25">
      <c r="A123" s="266">
        <v>43080</v>
      </c>
      <c r="B123" s="268" t="s">
        <v>122</v>
      </c>
      <c r="C123" s="268" t="s">
        <v>302</v>
      </c>
      <c r="D123" s="268" t="s">
        <v>356</v>
      </c>
      <c r="E123" s="272">
        <v>271000</v>
      </c>
      <c r="F123" s="268" t="s">
        <v>182</v>
      </c>
      <c r="G123" s="267" t="s">
        <v>179</v>
      </c>
      <c r="H123" s="268" t="s">
        <v>123</v>
      </c>
      <c r="I123" s="271" t="s">
        <v>588</v>
      </c>
      <c r="J123" s="20"/>
    </row>
    <row r="124" spans="1:10" x14ac:dyDescent="0.25">
      <c r="A124" s="181">
        <v>43080</v>
      </c>
      <c r="B124" s="70" t="s">
        <v>298</v>
      </c>
      <c r="C124" s="48" t="s">
        <v>177</v>
      </c>
      <c r="D124" s="55" t="s">
        <v>590</v>
      </c>
      <c r="E124" s="275">
        <v>10000</v>
      </c>
      <c r="F124" s="48" t="s">
        <v>314</v>
      </c>
      <c r="G124" s="34" t="s">
        <v>179</v>
      </c>
      <c r="H124" s="48" t="s">
        <v>33</v>
      </c>
      <c r="I124" s="55" t="s">
        <v>588</v>
      </c>
      <c r="J124" s="20"/>
    </row>
    <row r="125" spans="1:10" x14ac:dyDescent="0.25">
      <c r="A125" s="181">
        <v>43080</v>
      </c>
      <c r="B125" s="70" t="s">
        <v>467</v>
      </c>
      <c r="C125" s="48" t="s">
        <v>177</v>
      </c>
      <c r="D125" s="48" t="s">
        <v>181</v>
      </c>
      <c r="E125" s="176">
        <v>15000</v>
      </c>
      <c r="F125" s="48" t="s">
        <v>10</v>
      </c>
      <c r="G125" s="34" t="s">
        <v>179</v>
      </c>
      <c r="H125" s="48" t="s">
        <v>208</v>
      </c>
      <c r="I125" s="55" t="s">
        <v>588</v>
      </c>
      <c r="J125" s="20"/>
    </row>
    <row r="126" spans="1:10" x14ac:dyDescent="0.25">
      <c r="A126" s="181">
        <v>43080</v>
      </c>
      <c r="B126" s="70" t="s">
        <v>477</v>
      </c>
      <c r="C126" s="48" t="s">
        <v>190</v>
      </c>
      <c r="D126" s="48" t="s">
        <v>181</v>
      </c>
      <c r="E126" s="176">
        <v>80000</v>
      </c>
      <c r="F126" s="48" t="s">
        <v>10</v>
      </c>
      <c r="G126" s="34" t="s">
        <v>179</v>
      </c>
      <c r="H126" s="48" t="s">
        <v>501</v>
      </c>
      <c r="I126" s="55" t="s">
        <v>588</v>
      </c>
      <c r="J126" s="20"/>
    </row>
    <row r="127" spans="1:10" x14ac:dyDescent="0.25">
      <c r="A127" s="181">
        <v>43080</v>
      </c>
      <c r="B127" s="70" t="s">
        <v>480</v>
      </c>
      <c r="C127" s="48" t="s">
        <v>190</v>
      </c>
      <c r="D127" s="48" t="s">
        <v>181</v>
      </c>
      <c r="E127" s="176">
        <v>250000</v>
      </c>
      <c r="F127" s="48" t="s">
        <v>10</v>
      </c>
      <c r="G127" s="34" t="s">
        <v>179</v>
      </c>
      <c r="H127" s="48" t="s">
        <v>495</v>
      </c>
      <c r="I127" s="55" t="s">
        <v>588</v>
      </c>
      <c r="J127" s="20"/>
    </row>
    <row r="128" spans="1:10" x14ac:dyDescent="0.25">
      <c r="A128" s="180">
        <v>43081</v>
      </c>
      <c r="B128" s="20" t="s">
        <v>331</v>
      </c>
      <c r="C128" s="48" t="s">
        <v>177</v>
      </c>
      <c r="D128" s="48" t="s">
        <v>178</v>
      </c>
      <c r="E128" s="59">
        <v>30000</v>
      </c>
      <c r="F128" s="48" t="s">
        <v>180</v>
      </c>
      <c r="G128" s="34" t="s">
        <v>179</v>
      </c>
      <c r="H128" s="63" t="s">
        <v>115</v>
      </c>
      <c r="I128" s="55" t="s">
        <v>588</v>
      </c>
      <c r="J128" s="20"/>
    </row>
    <row r="129" spans="1:10" x14ac:dyDescent="0.25">
      <c r="A129" s="181">
        <v>43081</v>
      </c>
      <c r="B129" s="63" t="s">
        <v>585</v>
      </c>
      <c r="C129" s="48" t="s">
        <v>177</v>
      </c>
      <c r="D129" s="48" t="s">
        <v>178</v>
      </c>
      <c r="E129" s="176">
        <v>16000</v>
      </c>
      <c r="F129" s="48" t="s">
        <v>8</v>
      </c>
      <c r="G129" s="34" t="s">
        <v>179</v>
      </c>
      <c r="H129" s="63" t="s">
        <v>116</v>
      </c>
      <c r="I129" s="55" t="s">
        <v>588</v>
      </c>
      <c r="J129" s="20"/>
    </row>
    <row r="130" spans="1:10" x14ac:dyDescent="0.25">
      <c r="A130" s="51">
        <v>43081</v>
      </c>
      <c r="B130" s="34" t="s">
        <v>206</v>
      </c>
      <c r="C130" s="48" t="s">
        <v>177</v>
      </c>
      <c r="D130" s="48" t="s">
        <v>181</v>
      </c>
      <c r="E130" s="49">
        <v>13500</v>
      </c>
      <c r="F130" s="48" t="s">
        <v>6</v>
      </c>
      <c r="G130" s="34" t="s">
        <v>179</v>
      </c>
      <c r="H130" s="63" t="s">
        <v>205</v>
      </c>
      <c r="I130" s="55" t="s">
        <v>588</v>
      </c>
      <c r="J130" s="20"/>
    </row>
    <row r="131" spans="1:10" x14ac:dyDescent="0.25">
      <c r="A131" s="51">
        <v>43081</v>
      </c>
      <c r="B131" s="34" t="s">
        <v>207</v>
      </c>
      <c r="C131" s="48" t="s">
        <v>177</v>
      </c>
      <c r="D131" s="48" t="s">
        <v>181</v>
      </c>
      <c r="E131" s="49">
        <v>25000</v>
      </c>
      <c r="F131" s="48" t="s">
        <v>6</v>
      </c>
      <c r="G131" s="34" t="s">
        <v>179</v>
      </c>
      <c r="H131" s="48" t="s">
        <v>208</v>
      </c>
      <c r="I131" s="55" t="s">
        <v>588</v>
      </c>
      <c r="J131" s="20"/>
    </row>
    <row r="132" spans="1:10" x14ac:dyDescent="0.25">
      <c r="A132" s="51">
        <v>43081</v>
      </c>
      <c r="B132" s="48" t="s">
        <v>209</v>
      </c>
      <c r="C132" s="48" t="s">
        <v>177</v>
      </c>
      <c r="D132" s="48" t="s">
        <v>181</v>
      </c>
      <c r="E132" s="53">
        <v>10000</v>
      </c>
      <c r="F132" s="48" t="s">
        <v>6</v>
      </c>
      <c r="G132" s="34" t="s">
        <v>179</v>
      </c>
      <c r="H132" s="48" t="s">
        <v>210</v>
      </c>
      <c r="I132" s="55" t="s">
        <v>588</v>
      </c>
      <c r="J132" s="20"/>
    </row>
    <row r="133" spans="1:10" x14ac:dyDescent="0.25">
      <c r="A133" s="51">
        <v>43081</v>
      </c>
      <c r="B133" s="48" t="s">
        <v>211</v>
      </c>
      <c r="C133" s="48" t="s">
        <v>177</v>
      </c>
      <c r="D133" s="48" t="s">
        <v>181</v>
      </c>
      <c r="E133" s="49">
        <v>4000</v>
      </c>
      <c r="F133" s="48" t="s">
        <v>6</v>
      </c>
      <c r="G133" s="34" t="s">
        <v>179</v>
      </c>
      <c r="H133" s="48" t="s">
        <v>212</v>
      </c>
      <c r="I133" s="55" t="s">
        <v>588</v>
      </c>
      <c r="J133" s="20"/>
    </row>
    <row r="134" spans="1:10" x14ac:dyDescent="0.25">
      <c r="A134" s="51">
        <v>43081</v>
      </c>
      <c r="B134" s="34" t="s">
        <v>213</v>
      </c>
      <c r="C134" s="48" t="s">
        <v>177</v>
      </c>
      <c r="D134" s="48" t="s">
        <v>181</v>
      </c>
      <c r="E134" s="49">
        <v>4000</v>
      </c>
      <c r="F134" s="52" t="s">
        <v>6</v>
      </c>
      <c r="G134" s="34" t="s">
        <v>179</v>
      </c>
      <c r="H134" s="48" t="s">
        <v>214</v>
      </c>
      <c r="I134" s="55" t="s">
        <v>588</v>
      </c>
      <c r="J134" s="20"/>
    </row>
    <row r="135" spans="1:10" x14ac:dyDescent="0.25">
      <c r="A135" s="51">
        <v>43081</v>
      </c>
      <c r="B135" s="34" t="s">
        <v>215</v>
      </c>
      <c r="C135" s="48" t="s">
        <v>190</v>
      </c>
      <c r="D135" s="48" t="s">
        <v>181</v>
      </c>
      <c r="E135" s="49">
        <v>80000</v>
      </c>
      <c r="F135" s="52" t="s">
        <v>6</v>
      </c>
      <c r="G135" s="34" t="s">
        <v>179</v>
      </c>
      <c r="H135" s="48" t="s">
        <v>216</v>
      </c>
      <c r="I135" s="55" t="s">
        <v>588</v>
      </c>
      <c r="J135" s="20"/>
    </row>
    <row r="136" spans="1:10" x14ac:dyDescent="0.25">
      <c r="A136" s="51">
        <v>43081</v>
      </c>
      <c r="B136" s="48" t="s">
        <v>222</v>
      </c>
      <c r="C136" s="48" t="s">
        <v>189</v>
      </c>
      <c r="D136" s="48" t="s">
        <v>181</v>
      </c>
      <c r="E136" s="49">
        <v>10000</v>
      </c>
      <c r="F136" s="48" t="s">
        <v>6</v>
      </c>
      <c r="G136" s="34" t="s">
        <v>179</v>
      </c>
      <c r="H136" s="48" t="s">
        <v>224</v>
      </c>
      <c r="I136" s="55" t="s">
        <v>588</v>
      </c>
      <c r="J136" s="20"/>
    </row>
    <row r="137" spans="1:10" x14ac:dyDescent="0.25">
      <c r="A137" s="181">
        <v>43081</v>
      </c>
      <c r="B137" s="70" t="s">
        <v>188</v>
      </c>
      <c r="C137" s="48" t="s">
        <v>177</v>
      </c>
      <c r="D137" s="48" t="s">
        <v>181</v>
      </c>
      <c r="E137" s="176">
        <v>15000</v>
      </c>
      <c r="F137" s="48" t="s">
        <v>11</v>
      </c>
      <c r="G137" s="34" t="s">
        <v>179</v>
      </c>
      <c r="H137" s="63" t="s">
        <v>114</v>
      </c>
      <c r="I137" s="55" t="s">
        <v>588</v>
      </c>
      <c r="J137" s="20"/>
    </row>
    <row r="138" spans="1:10" x14ac:dyDescent="0.25">
      <c r="A138" s="51">
        <v>43081</v>
      </c>
      <c r="B138" s="48" t="s">
        <v>532</v>
      </c>
      <c r="C138" s="48" t="s">
        <v>191</v>
      </c>
      <c r="D138" s="48" t="s">
        <v>187</v>
      </c>
      <c r="E138" s="53">
        <v>20000</v>
      </c>
      <c r="F138" s="48" t="s">
        <v>182</v>
      </c>
      <c r="G138" s="34" t="s">
        <v>179</v>
      </c>
      <c r="H138" s="63" t="s">
        <v>98</v>
      </c>
      <c r="I138" s="55" t="s">
        <v>588</v>
      </c>
      <c r="J138" s="20"/>
    </row>
    <row r="139" spans="1:10" x14ac:dyDescent="0.25">
      <c r="A139" s="51">
        <v>43081</v>
      </c>
      <c r="B139" s="48" t="s">
        <v>99</v>
      </c>
      <c r="C139" s="48" t="s">
        <v>186</v>
      </c>
      <c r="D139" s="48" t="s">
        <v>187</v>
      </c>
      <c r="E139" s="53">
        <v>70000</v>
      </c>
      <c r="F139" s="48" t="s">
        <v>182</v>
      </c>
      <c r="G139" s="34" t="s">
        <v>179</v>
      </c>
      <c r="H139" s="63" t="s">
        <v>127</v>
      </c>
      <c r="I139" s="55" t="s">
        <v>588</v>
      </c>
      <c r="J139" s="20"/>
    </row>
    <row r="140" spans="1:10" x14ac:dyDescent="0.25">
      <c r="A140" s="180">
        <v>43081</v>
      </c>
      <c r="B140" s="20" t="s">
        <v>298</v>
      </c>
      <c r="C140" s="48" t="s">
        <v>177</v>
      </c>
      <c r="D140" s="55" t="s">
        <v>590</v>
      </c>
      <c r="E140" s="275">
        <v>10000</v>
      </c>
      <c r="F140" s="48" t="s">
        <v>314</v>
      </c>
      <c r="G140" s="34" t="s">
        <v>179</v>
      </c>
      <c r="H140" s="48" t="s">
        <v>33</v>
      </c>
      <c r="I140" s="55" t="s">
        <v>588</v>
      </c>
      <c r="J140" s="20"/>
    </row>
    <row r="141" spans="1:10" x14ac:dyDescent="0.25">
      <c r="A141" s="181">
        <v>43081</v>
      </c>
      <c r="B141" s="70" t="s">
        <v>468</v>
      </c>
      <c r="C141" s="48" t="s">
        <v>177</v>
      </c>
      <c r="D141" s="48" t="s">
        <v>181</v>
      </c>
      <c r="E141" s="176">
        <v>5000</v>
      </c>
      <c r="F141" s="48" t="s">
        <v>10</v>
      </c>
      <c r="G141" s="34" t="s">
        <v>179</v>
      </c>
      <c r="H141" s="48" t="s">
        <v>212</v>
      </c>
      <c r="I141" s="55" t="s">
        <v>588</v>
      </c>
      <c r="J141" s="20"/>
    </row>
    <row r="142" spans="1:10" x14ac:dyDescent="0.25">
      <c r="A142" s="181">
        <v>43081</v>
      </c>
      <c r="B142" s="70" t="s">
        <v>469</v>
      </c>
      <c r="C142" s="48" t="s">
        <v>177</v>
      </c>
      <c r="D142" s="48" t="s">
        <v>181</v>
      </c>
      <c r="E142" s="176">
        <v>45000</v>
      </c>
      <c r="F142" s="48" t="s">
        <v>10</v>
      </c>
      <c r="G142" s="34" t="s">
        <v>179</v>
      </c>
      <c r="H142" s="48" t="s">
        <v>498</v>
      </c>
      <c r="I142" s="55" t="s">
        <v>588</v>
      </c>
      <c r="J142" s="20"/>
    </row>
    <row r="143" spans="1:10" x14ac:dyDescent="0.25">
      <c r="A143" s="181">
        <v>43081</v>
      </c>
      <c r="B143" s="70" t="s">
        <v>521</v>
      </c>
      <c r="C143" s="48" t="s">
        <v>177</v>
      </c>
      <c r="D143" s="48" t="s">
        <v>181</v>
      </c>
      <c r="E143" s="176">
        <v>5000</v>
      </c>
      <c r="F143" s="48" t="s">
        <v>10</v>
      </c>
      <c r="G143" s="34" t="s">
        <v>179</v>
      </c>
      <c r="H143" s="48" t="s">
        <v>214</v>
      </c>
      <c r="I143" s="55" t="s">
        <v>588</v>
      </c>
      <c r="J143" s="20"/>
    </row>
    <row r="144" spans="1:10" x14ac:dyDescent="0.25">
      <c r="A144" s="181">
        <v>43081</v>
      </c>
      <c r="B144" s="70" t="s">
        <v>481</v>
      </c>
      <c r="C144" s="70" t="s">
        <v>185</v>
      </c>
      <c r="D144" s="48" t="s">
        <v>181</v>
      </c>
      <c r="E144" s="176">
        <v>5000</v>
      </c>
      <c r="F144" s="48" t="s">
        <v>10</v>
      </c>
      <c r="G144" s="34" t="s">
        <v>179</v>
      </c>
      <c r="H144" s="48" t="s">
        <v>110</v>
      </c>
      <c r="I144" s="55" t="s">
        <v>588</v>
      </c>
      <c r="J144" s="20"/>
    </row>
    <row r="145" spans="1:10" x14ac:dyDescent="0.25">
      <c r="A145" s="181">
        <v>43081</v>
      </c>
      <c r="B145" s="70" t="s">
        <v>470</v>
      </c>
      <c r="C145" s="48" t="s">
        <v>177</v>
      </c>
      <c r="D145" s="48" t="s">
        <v>181</v>
      </c>
      <c r="E145" s="176">
        <v>15000</v>
      </c>
      <c r="F145" s="48" t="s">
        <v>10</v>
      </c>
      <c r="G145" s="34" t="s">
        <v>179</v>
      </c>
      <c r="H145" s="48" t="s">
        <v>442</v>
      </c>
      <c r="I145" s="55" t="s">
        <v>588</v>
      </c>
      <c r="J145" s="20"/>
    </row>
    <row r="146" spans="1:10" x14ac:dyDescent="0.25">
      <c r="A146" s="181">
        <v>43081</v>
      </c>
      <c r="B146" s="70" t="s">
        <v>477</v>
      </c>
      <c r="C146" s="48" t="s">
        <v>190</v>
      </c>
      <c r="D146" s="48" t="s">
        <v>181</v>
      </c>
      <c r="E146" s="176">
        <v>80000</v>
      </c>
      <c r="F146" s="48" t="s">
        <v>10</v>
      </c>
      <c r="G146" s="34" t="s">
        <v>179</v>
      </c>
      <c r="H146" s="48" t="s">
        <v>502</v>
      </c>
      <c r="I146" s="55" t="s">
        <v>588</v>
      </c>
      <c r="J146" s="20"/>
    </row>
    <row r="147" spans="1:10" x14ac:dyDescent="0.25">
      <c r="A147" s="181">
        <v>43081</v>
      </c>
      <c r="B147" s="70" t="s">
        <v>480</v>
      </c>
      <c r="C147" s="48" t="s">
        <v>190</v>
      </c>
      <c r="D147" s="48" t="s">
        <v>181</v>
      </c>
      <c r="E147" s="176">
        <v>150000</v>
      </c>
      <c r="F147" s="48" t="s">
        <v>10</v>
      </c>
      <c r="G147" s="34" t="s">
        <v>179</v>
      </c>
      <c r="H147" s="48" t="s">
        <v>496</v>
      </c>
      <c r="I147" s="55" t="s">
        <v>588</v>
      </c>
      <c r="J147" s="20"/>
    </row>
    <row r="148" spans="1:10" x14ac:dyDescent="0.25">
      <c r="A148" s="180">
        <v>43082</v>
      </c>
      <c r="B148" s="20" t="s">
        <v>331</v>
      </c>
      <c r="C148" s="48" t="s">
        <v>177</v>
      </c>
      <c r="D148" s="48" t="s">
        <v>178</v>
      </c>
      <c r="E148" s="59">
        <v>30000</v>
      </c>
      <c r="F148" s="48" t="s">
        <v>180</v>
      </c>
      <c r="G148" s="34" t="s">
        <v>179</v>
      </c>
      <c r="H148" s="63" t="s">
        <v>115</v>
      </c>
      <c r="I148" s="55" t="s">
        <v>588</v>
      </c>
      <c r="J148" s="20"/>
    </row>
    <row r="149" spans="1:10" x14ac:dyDescent="0.25">
      <c r="A149" s="180">
        <v>43082</v>
      </c>
      <c r="B149" s="20" t="s">
        <v>332</v>
      </c>
      <c r="C149" s="48" t="s">
        <v>177</v>
      </c>
      <c r="D149" s="48" t="s">
        <v>178</v>
      </c>
      <c r="E149" s="59">
        <v>15000</v>
      </c>
      <c r="F149" s="48" t="s">
        <v>180</v>
      </c>
      <c r="G149" s="34" t="s">
        <v>179</v>
      </c>
      <c r="H149" s="63" t="s">
        <v>125</v>
      </c>
      <c r="I149" s="55" t="s">
        <v>588</v>
      </c>
      <c r="J149" s="20"/>
    </row>
    <row r="150" spans="1:10" x14ac:dyDescent="0.25">
      <c r="A150" s="51">
        <v>43082</v>
      </c>
      <c r="B150" s="48" t="s">
        <v>126</v>
      </c>
      <c r="C150" s="48" t="s">
        <v>177</v>
      </c>
      <c r="D150" s="48" t="s">
        <v>178</v>
      </c>
      <c r="E150" s="53">
        <v>70000</v>
      </c>
      <c r="F150" s="48" t="s">
        <v>9</v>
      </c>
      <c r="G150" s="34" t="s">
        <v>179</v>
      </c>
      <c r="H150" s="63" t="s">
        <v>23</v>
      </c>
      <c r="I150" s="55" t="s">
        <v>588</v>
      </c>
      <c r="J150" s="20"/>
    </row>
    <row r="151" spans="1:10" x14ac:dyDescent="0.25">
      <c r="A151" s="181">
        <v>43082</v>
      </c>
      <c r="B151" s="63" t="s">
        <v>585</v>
      </c>
      <c r="C151" s="48" t="s">
        <v>177</v>
      </c>
      <c r="D151" s="48" t="s">
        <v>178</v>
      </c>
      <c r="E151" s="176">
        <v>16000</v>
      </c>
      <c r="F151" s="48" t="s">
        <v>8</v>
      </c>
      <c r="G151" s="34" t="s">
        <v>179</v>
      </c>
      <c r="H151" s="63" t="s">
        <v>116</v>
      </c>
      <c r="I151" s="55" t="s">
        <v>588</v>
      </c>
      <c r="J151" s="20"/>
    </row>
    <row r="152" spans="1:10" x14ac:dyDescent="0.25">
      <c r="A152" s="51">
        <v>43082</v>
      </c>
      <c r="B152" s="48" t="s">
        <v>203</v>
      </c>
      <c r="C152" s="48" t="s">
        <v>177</v>
      </c>
      <c r="D152" s="48" t="s">
        <v>181</v>
      </c>
      <c r="E152" s="49">
        <v>19500</v>
      </c>
      <c r="F152" s="48" t="s">
        <v>6</v>
      </c>
      <c r="G152" s="34" t="s">
        <v>179</v>
      </c>
      <c r="H152" s="63" t="s">
        <v>151</v>
      </c>
      <c r="I152" s="55" t="s">
        <v>588</v>
      </c>
      <c r="J152" s="20"/>
    </row>
    <row r="153" spans="1:10" x14ac:dyDescent="0.25">
      <c r="A153" s="51">
        <v>43082</v>
      </c>
      <c r="B153" s="48" t="s">
        <v>211</v>
      </c>
      <c r="C153" s="48" t="s">
        <v>177</v>
      </c>
      <c r="D153" s="48" t="s">
        <v>181</v>
      </c>
      <c r="E153" s="49">
        <v>4000</v>
      </c>
      <c r="F153" s="48" t="s">
        <v>6</v>
      </c>
      <c r="G153" s="34" t="s">
        <v>179</v>
      </c>
      <c r="H153" s="48" t="s">
        <v>217</v>
      </c>
      <c r="I153" s="55" t="s">
        <v>588</v>
      </c>
      <c r="J153" s="20"/>
    </row>
    <row r="154" spans="1:10" x14ac:dyDescent="0.25">
      <c r="A154" s="51">
        <v>43082</v>
      </c>
      <c r="B154" s="48" t="s">
        <v>218</v>
      </c>
      <c r="C154" s="48" t="s">
        <v>177</v>
      </c>
      <c r="D154" s="48" t="s">
        <v>181</v>
      </c>
      <c r="E154" s="49">
        <v>5000</v>
      </c>
      <c r="F154" s="48" t="s">
        <v>6</v>
      </c>
      <c r="G154" s="34" t="s">
        <v>179</v>
      </c>
      <c r="H154" s="48" t="s">
        <v>219</v>
      </c>
      <c r="I154" s="55" t="s">
        <v>588</v>
      </c>
      <c r="J154" s="20"/>
    </row>
    <row r="155" spans="1:10" x14ac:dyDescent="0.25">
      <c r="A155" s="51">
        <v>43082</v>
      </c>
      <c r="B155" s="48" t="s">
        <v>218</v>
      </c>
      <c r="C155" s="48" t="s">
        <v>177</v>
      </c>
      <c r="D155" s="48" t="s">
        <v>181</v>
      </c>
      <c r="E155" s="49">
        <v>5000</v>
      </c>
      <c r="F155" s="48" t="s">
        <v>6</v>
      </c>
      <c r="G155" s="34" t="s">
        <v>179</v>
      </c>
      <c r="H155" s="48" t="s">
        <v>220</v>
      </c>
      <c r="I155" s="55" t="s">
        <v>588</v>
      </c>
      <c r="J155" s="20"/>
    </row>
    <row r="156" spans="1:10" x14ac:dyDescent="0.25">
      <c r="A156" s="51">
        <v>43082</v>
      </c>
      <c r="B156" s="34" t="s">
        <v>213</v>
      </c>
      <c r="C156" s="48" t="s">
        <v>177</v>
      </c>
      <c r="D156" s="48" t="s">
        <v>181</v>
      </c>
      <c r="E156" s="49">
        <v>4000</v>
      </c>
      <c r="F156" s="52" t="s">
        <v>6</v>
      </c>
      <c r="G156" s="34" t="s">
        <v>179</v>
      </c>
      <c r="H156" s="48" t="s">
        <v>221</v>
      </c>
      <c r="I156" s="55" t="s">
        <v>588</v>
      </c>
      <c r="J156" s="20"/>
    </row>
    <row r="157" spans="1:10" x14ac:dyDescent="0.25">
      <c r="A157" s="51">
        <v>43082</v>
      </c>
      <c r="B157" s="48" t="s">
        <v>225</v>
      </c>
      <c r="C157" s="48" t="s">
        <v>189</v>
      </c>
      <c r="D157" s="48" t="s">
        <v>181</v>
      </c>
      <c r="E157" s="49">
        <v>20000</v>
      </c>
      <c r="F157" s="48" t="s">
        <v>6</v>
      </c>
      <c r="G157" s="34" t="s">
        <v>179</v>
      </c>
      <c r="H157" s="48" t="s">
        <v>223</v>
      </c>
      <c r="I157" s="55" t="s">
        <v>588</v>
      </c>
      <c r="J157" s="20"/>
    </row>
    <row r="158" spans="1:10" x14ac:dyDescent="0.25">
      <c r="A158" s="51">
        <v>43082</v>
      </c>
      <c r="B158" s="48" t="s">
        <v>215</v>
      </c>
      <c r="C158" s="48" t="s">
        <v>190</v>
      </c>
      <c r="D158" s="48" t="s">
        <v>181</v>
      </c>
      <c r="E158" s="49">
        <v>80000</v>
      </c>
      <c r="F158" s="48" t="s">
        <v>6</v>
      </c>
      <c r="G158" s="34" t="s">
        <v>179</v>
      </c>
      <c r="H158" s="48" t="s">
        <v>226</v>
      </c>
      <c r="I158" s="55" t="s">
        <v>588</v>
      </c>
      <c r="J158" s="20"/>
    </row>
    <row r="159" spans="1:10" x14ac:dyDescent="0.25">
      <c r="A159" s="181">
        <v>43082</v>
      </c>
      <c r="B159" s="20" t="s">
        <v>416</v>
      </c>
      <c r="C159" s="48" t="s">
        <v>177</v>
      </c>
      <c r="D159" s="48" t="s">
        <v>181</v>
      </c>
      <c r="E159" s="176">
        <v>10000</v>
      </c>
      <c r="F159" s="48" t="s">
        <v>7</v>
      </c>
      <c r="G159" s="34" t="s">
        <v>179</v>
      </c>
      <c r="H159" s="48" t="s">
        <v>22</v>
      </c>
      <c r="I159" s="55" t="s">
        <v>588</v>
      </c>
      <c r="J159" s="20"/>
    </row>
    <row r="160" spans="1:10" x14ac:dyDescent="0.25">
      <c r="A160" s="181">
        <v>43082</v>
      </c>
      <c r="B160" s="20" t="s">
        <v>417</v>
      </c>
      <c r="C160" s="48" t="s">
        <v>177</v>
      </c>
      <c r="D160" s="48" t="s">
        <v>181</v>
      </c>
      <c r="E160" s="176">
        <v>30000</v>
      </c>
      <c r="F160" s="48" t="s">
        <v>7</v>
      </c>
      <c r="G160" s="34" t="s">
        <v>179</v>
      </c>
      <c r="H160" s="48" t="s">
        <v>438</v>
      </c>
      <c r="I160" s="55" t="s">
        <v>588</v>
      </c>
      <c r="J160" s="20"/>
    </row>
    <row r="161" spans="1:10" x14ac:dyDescent="0.25">
      <c r="A161" s="181">
        <v>43082</v>
      </c>
      <c r="B161" s="20" t="s">
        <v>418</v>
      </c>
      <c r="C161" s="48" t="s">
        <v>177</v>
      </c>
      <c r="D161" s="48" t="s">
        <v>181</v>
      </c>
      <c r="E161" s="176">
        <v>5000</v>
      </c>
      <c r="F161" s="48" t="s">
        <v>7</v>
      </c>
      <c r="G161" s="34" t="s">
        <v>179</v>
      </c>
      <c r="H161" s="48" t="s">
        <v>22</v>
      </c>
      <c r="I161" s="55" t="s">
        <v>588</v>
      </c>
      <c r="J161" s="20"/>
    </row>
    <row r="162" spans="1:10" x14ac:dyDescent="0.25">
      <c r="A162" s="181">
        <v>43082</v>
      </c>
      <c r="B162" s="20" t="s">
        <v>419</v>
      </c>
      <c r="C162" s="48" t="s">
        <v>190</v>
      </c>
      <c r="D162" s="48" t="s">
        <v>181</v>
      </c>
      <c r="E162" s="59">
        <v>250000</v>
      </c>
      <c r="F162" s="48" t="s">
        <v>7</v>
      </c>
      <c r="G162" s="34" t="s">
        <v>179</v>
      </c>
      <c r="H162" s="48" t="s">
        <v>437</v>
      </c>
      <c r="I162" s="55" t="s">
        <v>588</v>
      </c>
      <c r="J162" s="20"/>
    </row>
    <row r="163" spans="1:10" x14ac:dyDescent="0.25">
      <c r="A163" s="181">
        <v>43082</v>
      </c>
      <c r="B163" s="20" t="s">
        <v>420</v>
      </c>
      <c r="C163" s="48" t="s">
        <v>190</v>
      </c>
      <c r="D163" s="48" t="s">
        <v>181</v>
      </c>
      <c r="E163" s="176">
        <v>80000</v>
      </c>
      <c r="F163" s="48" t="s">
        <v>7</v>
      </c>
      <c r="G163" s="34" t="s">
        <v>179</v>
      </c>
      <c r="H163" s="48" t="s">
        <v>439</v>
      </c>
      <c r="I163" s="55" t="s">
        <v>588</v>
      </c>
      <c r="J163" s="20"/>
    </row>
    <row r="164" spans="1:10" x14ac:dyDescent="0.25">
      <c r="A164" s="181">
        <v>43082</v>
      </c>
      <c r="B164" s="70" t="s">
        <v>188</v>
      </c>
      <c r="C164" s="48" t="s">
        <v>177</v>
      </c>
      <c r="D164" s="48" t="s">
        <v>181</v>
      </c>
      <c r="E164" s="176">
        <v>15000</v>
      </c>
      <c r="F164" s="48" t="s">
        <v>11</v>
      </c>
      <c r="G164" s="34" t="s">
        <v>179</v>
      </c>
      <c r="H164" s="63" t="s">
        <v>114</v>
      </c>
      <c r="I164" s="55" t="s">
        <v>588</v>
      </c>
      <c r="J164" s="20"/>
    </row>
    <row r="165" spans="1:10" x14ac:dyDescent="0.25">
      <c r="A165" s="51">
        <v>43082</v>
      </c>
      <c r="B165" s="48" t="s">
        <v>135</v>
      </c>
      <c r="C165" s="48" t="s">
        <v>186</v>
      </c>
      <c r="D165" s="48" t="s">
        <v>187</v>
      </c>
      <c r="E165" s="53">
        <v>150000</v>
      </c>
      <c r="F165" s="48" t="s">
        <v>182</v>
      </c>
      <c r="G165" s="34" t="s">
        <v>179</v>
      </c>
      <c r="H165" s="63" t="s">
        <v>128</v>
      </c>
      <c r="I165" s="55" t="s">
        <v>588</v>
      </c>
      <c r="J165" s="20"/>
    </row>
    <row r="166" spans="1:10" x14ac:dyDescent="0.25">
      <c r="A166" s="51">
        <v>43082</v>
      </c>
      <c r="B166" s="48" t="s">
        <v>198</v>
      </c>
      <c r="C166" s="48" t="s">
        <v>185</v>
      </c>
      <c r="D166" s="48" t="s">
        <v>187</v>
      </c>
      <c r="E166" s="53">
        <v>400000</v>
      </c>
      <c r="F166" s="48" t="s">
        <v>182</v>
      </c>
      <c r="G166" s="34" t="s">
        <v>179</v>
      </c>
      <c r="H166" s="63" t="s">
        <v>129</v>
      </c>
      <c r="I166" s="55" t="s">
        <v>588</v>
      </c>
      <c r="J166" s="20"/>
    </row>
    <row r="167" spans="1:10" x14ac:dyDescent="0.25">
      <c r="A167" s="51">
        <v>43082</v>
      </c>
      <c r="B167" s="48" t="s">
        <v>141</v>
      </c>
      <c r="C167" s="48" t="s">
        <v>191</v>
      </c>
      <c r="D167" s="48" t="s">
        <v>187</v>
      </c>
      <c r="E167" s="53">
        <v>12000</v>
      </c>
      <c r="F167" s="48" t="s">
        <v>182</v>
      </c>
      <c r="G167" s="34" t="s">
        <v>179</v>
      </c>
      <c r="H167" s="63" t="s">
        <v>22</v>
      </c>
      <c r="I167" s="55" t="s">
        <v>588</v>
      </c>
      <c r="J167" s="20"/>
    </row>
    <row r="168" spans="1:10" x14ac:dyDescent="0.25">
      <c r="A168" s="180">
        <v>43082</v>
      </c>
      <c r="B168" s="20" t="s">
        <v>298</v>
      </c>
      <c r="C168" s="48" t="s">
        <v>177</v>
      </c>
      <c r="D168" s="55" t="s">
        <v>590</v>
      </c>
      <c r="E168" s="275">
        <v>10000</v>
      </c>
      <c r="F168" s="48" t="s">
        <v>314</v>
      </c>
      <c r="G168" s="34" t="s">
        <v>179</v>
      </c>
      <c r="H168" s="48" t="s">
        <v>33</v>
      </c>
      <c r="I168" s="55" t="s">
        <v>588</v>
      </c>
      <c r="J168" s="20"/>
    </row>
    <row r="169" spans="1:10" x14ac:dyDescent="0.25">
      <c r="A169" s="181">
        <v>43082</v>
      </c>
      <c r="B169" s="70" t="s">
        <v>419</v>
      </c>
      <c r="C169" s="48" t="s">
        <v>190</v>
      </c>
      <c r="D169" s="48" t="s">
        <v>181</v>
      </c>
      <c r="E169" s="176">
        <v>150000</v>
      </c>
      <c r="F169" s="48" t="s">
        <v>10</v>
      </c>
      <c r="G169" s="34" t="s">
        <v>179</v>
      </c>
      <c r="H169" s="48" t="s">
        <v>496</v>
      </c>
      <c r="I169" s="55" t="s">
        <v>588</v>
      </c>
      <c r="J169" s="20"/>
    </row>
    <row r="170" spans="1:10" x14ac:dyDescent="0.25">
      <c r="A170" s="181">
        <v>43082</v>
      </c>
      <c r="B170" s="70" t="s">
        <v>471</v>
      </c>
      <c r="C170" s="48" t="s">
        <v>177</v>
      </c>
      <c r="D170" s="48" t="s">
        <v>181</v>
      </c>
      <c r="E170" s="176">
        <v>20000</v>
      </c>
      <c r="F170" s="48" t="s">
        <v>10</v>
      </c>
      <c r="G170" s="34" t="s">
        <v>179</v>
      </c>
      <c r="H170" s="48" t="s">
        <v>220</v>
      </c>
      <c r="I170" s="55" t="s">
        <v>588</v>
      </c>
      <c r="J170" s="20"/>
    </row>
    <row r="171" spans="1:10" x14ac:dyDescent="0.25">
      <c r="A171" s="181">
        <v>43082</v>
      </c>
      <c r="B171" s="70" t="s">
        <v>482</v>
      </c>
      <c r="C171" s="70" t="s">
        <v>189</v>
      </c>
      <c r="D171" s="48" t="s">
        <v>181</v>
      </c>
      <c r="E171" s="176">
        <v>80000</v>
      </c>
      <c r="F171" s="48" t="s">
        <v>10</v>
      </c>
      <c r="G171" s="34" t="s">
        <v>179</v>
      </c>
      <c r="H171" s="48" t="s">
        <v>503</v>
      </c>
      <c r="I171" s="55" t="s">
        <v>588</v>
      </c>
      <c r="J171" s="20"/>
    </row>
    <row r="172" spans="1:10" x14ac:dyDescent="0.25">
      <c r="A172" s="181">
        <v>43082</v>
      </c>
      <c r="B172" s="70" t="s">
        <v>477</v>
      </c>
      <c r="C172" s="48" t="s">
        <v>190</v>
      </c>
      <c r="D172" s="48" t="s">
        <v>181</v>
      </c>
      <c r="E172" s="176">
        <v>80000</v>
      </c>
      <c r="F172" s="48" t="s">
        <v>10</v>
      </c>
      <c r="G172" s="34" t="s">
        <v>179</v>
      </c>
      <c r="H172" s="48" t="s">
        <v>504</v>
      </c>
      <c r="I172" s="55" t="s">
        <v>588</v>
      </c>
      <c r="J172" s="20"/>
    </row>
    <row r="173" spans="1:10" x14ac:dyDescent="0.25">
      <c r="A173" s="181">
        <v>43082</v>
      </c>
      <c r="B173" s="70" t="s">
        <v>483</v>
      </c>
      <c r="C173" s="48" t="s">
        <v>177</v>
      </c>
      <c r="D173" s="48" t="s">
        <v>181</v>
      </c>
      <c r="E173" s="176">
        <v>10000</v>
      </c>
      <c r="F173" s="48" t="s">
        <v>10</v>
      </c>
      <c r="G173" s="34" t="s">
        <v>179</v>
      </c>
      <c r="H173" s="48" t="s">
        <v>446</v>
      </c>
      <c r="I173" s="55" t="s">
        <v>588</v>
      </c>
      <c r="J173" s="20"/>
    </row>
    <row r="174" spans="1:10" x14ac:dyDescent="0.25">
      <c r="A174" s="181">
        <v>43083</v>
      </c>
      <c r="B174" s="48" t="s">
        <v>634</v>
      </c>
      <c r="C174" s="55" t="s">
        <v>597</v>
      </c>
      <c r="D174" s="55" t="s">
        <v>187</v>
      </c>
      <c r="E174" s="176">
        <v>2704540</v>
      </c>
      <c r="F174" s="48" t="s">
        <v>598</v>
      </c>
      <c r="G174" s="34" t="s">
        <v>179</v>
      </c>
      <c r="H174" s="48" t="s">
        <v>22</v>
      </c>
      <c r="I174" s="55" t="s">
        <v>588</v>
      </c>
      <c r="J174" s="20"/>
    </row>
    <row r="175" spans="1:10" x14ac:dyDescent="0.25">
      <c r="A175" s="51">
        <v>43083</v>
      </c>
      <c r="B175" s="48" t="s">
        <v>197</v>
      </c>
      <c r="C175" s="48" t="s">
        <v>177</v>
      </c>
      <c r="D175" s="48" t="s">
        <v>178</v>
      </c>
      <c r="E175" s="53">
        <v>70000</v>
      </c>
      <c r="F175" s="48" t="s">
        <v>13</v>
      </c>
      <c r="G175" s="34" t="s">
        <v>179</v>
      </c>
      <c r="H175" s="63" t="s">
        <v>34</v>
      </c>
      <c r="I175" s="55" t="s">
        <v>588</v>
      </c>
      <c r="J175" s="20"/>
    </row>
    <row r="176" spans="1:10" x14ac:dyDescent="0.25">
      <c r="A176" s="180">
        <v>43083</v>
      </c>
      <c r="B176" s="20" t="s">
        <v>331</v>
      </c>
      <c r="C176" s="48" t="s">
        <v>177</v>
      </c>
      <c r="D176" s="48" t="s">
        <v>178</v>
      </c>
      <c r="E176" s="59">
        <v>30000</v>
      </c>
      <c r="F176" s="48" t="s">
        <v>180</v>
      </c>
      <c r="G176" s="34" t="s">
        <v>179</v>
      </c>
      <c r="H176" s="63" t="s">
        <v>115</v>
      </c>
      <c r="I176" s="55" t="s">
        <v>588</v>
      </c>
      <c r="J176" s="20"/>
    </row>
    <row r="177" spans="1:10" x14ac:dyDescent="0.25">
      <c r="A177" s="180">
        <v>43083</v>
      </c>
      <c r="B177" s="20" t="s">
        <v>333</v>
      </c>
      <c r="C177" s="48" t="s">
        <v>177</v>
      </c>
      <c r="D177" s="48" t="s">
        <v>178</v>
      </c>
      <c r="E177" s="59">
        <v>70000</v>
      </c>
      <c r="F177" s="48" t="s">
        <v>180</v>
      </c>
      <c r="G177" s="34" t="s">
        <v>179</v>
      </c>
      <c r="H177" s="63" t="s">
        <v>133</v>
      </c>
      <c r="I177" s="55" t="s">
        <v>588</v>
      </c>
      <c r="J177" s="20"/>
    </row>
    <row r="178" spans="1:10" x14ac:dyDescent="0.25">
      <c r="A178" s="51">
        <v>43083</v>
      </c>
      <c r="B178" s="48" t="s">
        <v>130</v>
      </c>
      <c r="C178" s="48" t="s">
        <v>177</v>
      </c>
      <c r="D178" s="48" t="s">
        <v>178</v>
      </c>
      <c r="E178" s="53">
        <v>70000</v>
      </c>
      <c r="F178" s="48" t="s">
        <v>9</v>
      </c>
      <c r="G178" s="34" t="s">
        <v>179</v>
      </c>
      <c r="H178" s="63" t="s">
        <v>30</v>
      </c>
      <c r="I178" s="55" t="s">
        <v>588</v>
      </c>
      <c r="J178" s="20"/>
    </row>
    <row r="179" spans="1:10" x14ac:dyDescent="0.25">
      <c r="A179" s="51">
        <v>43083</v>
      </c>
      <c r="B179" s="48" t="s">
        <v>131</v>
      </c>
      <c r="C179" s="48" t="s">
        <v>351</v>
      </c>
      <c r="D179" s="48" t="s">
        <v>178</v>
      </c>
      <c r="E179" s="53">
        <v>17000</v>
      </c>
      <c r="F179" s="48" t="s">
        <v>9</v>
      </c>
      <c r="G179" s="34" t="s">
        <v>179</v>
      </c>
      <c r="H179" s="63" t="s">
        <v>132</v>
      </c>
      <c r="I179" s="55" t="s">
        <v>588</v>
      </c>
      <c r="J179" s="20"/>
    </row>
    <row r="180" spans="1:10" x14ac:dyDescent="0.25">
      <c r="A180" s="181">
        <v>43083</v>
      </c>
      <c r="B180" s="63" t="s">
        <v>585</v>
      </c>
      <c r="C180" s="48" t="s">
        <v>177</v>
      </c>
      <c r="D180" s="48" t="s">
        <v>178</v>
      </c>
      <c r="E180" s="176">
        <v>16000</v>
      </c>
      <c r="F180" s="48" t="s">
        <v>8</v>
      </c>
      <c r="G180" s="34" t="s">
        <v>179</v>
      </c>
      <c r="H180" s="63" t="s">
        <v>116</v>
      </c>
      <c r="I180" s="55" t="s">
        <v>588</v>
      </c>
      <c r="J180" s="20"/>
    </row>
    <row r="181" spans="1:10" x14ac:dyDescent="0.25">
      <c r="A181" s="51">
        <v>43083</v>
      </c>
      <c r="B181" s="48" t="s">
        <v>231</v>
      </c>
      <c r="C181" s="48" t="s">
        <v>190</v>
      </c>
      <c r="D181" s="48" t="s">
        <v>181</v>
      </c>
      <c r="E181" s="49">
        <v>600000</v>
      </c>
      <c r="F181" s="48" t="s">
        <v>6</v>
      </c>
      <c r="G181" s="34" t="s">
        <v>179</v>
      </c>
      <c r="H181" s="48" t="s">
        <v>234</v>
      </c>
      <c r="I181" s="55" t="s">
        <v>588</v>
      </c>
      <c r="J181" s="20"/>
    </row>
    <row r="182" spans="1:10" x14ac:dyDescent="0.25">
      <c r="A182" s="51">
        <v>43083</v>
      </c>
      <c r="B182" s="48" t="s">
        <v>227</v>
      </c>
      <c r="C182" s="48" t="s">
        <v>177</v>
      </c>
      <c r="D182" s="48" t="s">
        <v>181</v>
      </c>
      <c r="E182" s="49">
        <v>10000</v>
      </c>
      <c r="F182" s="48" t="s">
        <v>6</v>
      </c>
      <c r="G182" s="34" t="s">
        <v>179</v>
      </c>
      <c r="H182" s="48" t="s">
        <v>228</v>
      </c>
      <c r="I182" s="55" t="s">
        <v>588</v>
      </c>
      <c r="J182" s="20"/>
    </row>
    <row r="183" spans="1:10" x14ac:dyDescent="0.25">
      <c r="A183" s="51">
        <v>43083</v>
      </c>
      <c r="B183" s="48" t="s">
        <v>229</v>
      </c>
      <c r="C183" s="48" t="s">
        <v>177</v>
      </c>
      <c r="D183" s="48" t="s">
        <v>181</v>
      </c>
      <c r="E183" s="49">
        <v>25000</v>
      </c>
      <c r="F183" s="48" t="s">
        <v>6</v>
      </c>
      <c r="G183" s="34" t="s">
        <v>179</v>
      </c>
      <c r="H183" s="48" t="s">
        <v>230</v>
      </c>
      <c r="I183" s="55" t="s">
        <v>588</v>
      </c>
      <c r="J183" s="20"/>
    </row>
    <row r="184" spans="1:10" x14ac:dyDescent="0.25">
      <c r="A184" s="51">
        <v>43083</v>
      </c>
      <c r="B184" s="48" t="s">
        <v>232</v>
      </c>
      <c r="C184" s="48" t="s">
        <v>177</v>
      </c>
      <c r="D184" s="48" t="s">
        <v>181</v>
      </c>
      <c r="E184" s="49">
        <v>20000</v>
      </c>
      <c r="F184" s="48" t="s">
        <v>6</v>
      </c>
      <c r="G184" s="34" t="s">
        <v>179</v>
      </c>
      <c r="H184" s="48" t="s">
        <v>233</v>
      </c>
      <c r="I184" s="55" t="s">
        <v>588</v>
      </c>
      <c r="J184" s="20"/>
    </row>
    <row r="185" spans="1:10" x14ac:dyDescent="0.25">
      <c r="A185" s="181">
        <v>43083</v>
      </c>
      <c r="B185" s="20" t="s">
        <v>419</v>
      </c>
      <c r="C185" s="48" t="s">
        <v>190</v>
      </c>
      <c r="D185" s="48" t="s">
        <v>181</v>
      </c>
      <c r="E185" s="59">
        <v>250000</v>
      </c>
      <c r="F185" s="48" t="s">
        <v>7</v>
      </c>
      <c r="G185" s="34" t="s">
        <v>179</v>
      </c>
      <c r="H185" s="48" t="s">
        <v>437</v>
      </c>
      <c r="I185" s="55" t="s">
        <v>588</v>
      </c>
      <c r="J185" s="20"/>
    </row>
    <row r="186" spans="1:10" x14ac:dyDescent="0.25">
      <c r="A186" s="181">
        <v>43083</v>
      </c>
      <c r="B186" s="20" t="s">
        <v>420</v>
      </c>
      <c r="C186" s="48" t="s">
        <v>190</v>
      </c>
      <c r="D186" s="48" t="s">
        <v>181</v>
      </c>
      <c r="E186" s="176">
        <v>80000</v>
      </c>
      <c r="F186" s="48" t="s">
        <v>7</v>
      </c>
      <c r="G186" s="34" t="s">
        <v>179</v>
      </c>
      <c r="H186" s="48" t="s">
        <v>440</v>
      </c>
      <c r="I186" s="55" t="s">
        <v>588</v>
      </c>
      <c r="J186" s="20"/>
    </row>
    <row r="187" spans="1:10" x14ac:dyDescent="0.25">
      <c r="A187" s="181">
        <v>43083</v>
      </c>
      <c r="B187" s="20" t="s">
        <v>415</v>
      </c>
      <c r="C187" s="48" t="s">
        <v>177</v>
      </c>
      <c r="D187" s="48" t="s">
        <v>181</v>
      </c>
      <c r="E187" s="176">
        <v>25000</v>
      </c>
      <c r="F187" s="48" t="s">
        <v>7</v>
      </c>
      <c r="G187" s="34" t="s">
        <v>179</v>
      </c>
      <c r="H187" s="48" t="s">
        <v>210</v>
      </c>
      <c r="I187" s="55" t="s">
        <v>588</v>
      </c>
      <c r="J187" s="20"/>
    </row>
    <row r="188" spans="1:10" x14ac:dyDescent="0.25">
      <c r="A188" s="181">
        <v>43083</v>
      </c>
      <c r="B188" s="70" t="s">
        <v>188</v>
      </c>
      <c r="C188" s="48" t="s">
        <v>177</v>
      </c>
      <c r="D188" s="48" t="s">
        <v>181</v>
      </c>
      <c r="E188" s="176">
        <v>15000</v>
      </c>
      <c r="F188" s="48" t="s">
        <v>11</v>
      </c>
      <c r="G188" s="34" t="s">
        <v>179</v>
      </c>
      <c r="H188" s="63" t="s">
        <v>114</v>
      </c>
      <c r="I188" s="55" t="s">
        <v>588</v>
      </c>
      <c r="J188" s="20"/>
    </row>
    <row r="189" spans="1:10" x14ac:dyDescent="0.25">
      <c r="A189" s="51">
        <v>43083</v>
      </c>
      <c r="B189" s="48" t="s">
        <v>18</v>
      </c>
      <c r="C189" s="48" t="s">
        <v>177</v>
      </c>
      <c r="D189" s="48" t="s">
        <v>187</v>
      </c>
      <c r="E189" s="53">
        <v>70000</v>
      </c>
      <c r="F189" s="48" t="s">
        <v>182</v>
      </c>
      <c r="G189" s="34" t="s">
        <v>179</v>
      </c>
      <c r="H189" s="63" t="s">
        <v>37</v>
      </c>
      <c r="I189" s="55" t="s">
        <v>588</v>
      </c>
      <c r="J189" s="20"/>
    </row>
    <row r="190" spans="1:10" x14ac:dyDescent="0.25">
      <c r="A190" s="51">
        <v>43083</v>
      </c>
      <c r="B190" s="48" t="s">
        <v>138</v>
      </c>
      <c r="C190" s="48" t="s">
        <v>177</v>
      </c>
      <c r="D190" s="48" t="s">
        <v>187</v>
      </c>
      <c r="E190" s="53">
        <v>70000</v>
      </c>
      <c r="F190" s="48" t="s">
        <v>182</v>
      </c>
      <c r="G190" s="34" t="s">
        <v>179</v>
      </c>
      <c r="H190" s="63" t="s">
        <v>139</v>
      </c>
      <c r="I190" s="55" t="s">
        <v>588</v>
      </c>
      <c r="J190" s="20"/>
    </row>
    <row r="191" spans="1:10" x14ac:dyDescent="0.25">
      <c r="A191" s="51">
        <v>43083</v>
      </c>
      <c r="B191" s="48" t="s">
        <v>102</v>
      </c>
      <c r="C191" s="48" t="s">
        <v>186</v>
      </c>
      <c r="D191" s="48" t="s">
        <v>187</v>
      </c>
      <c r="E191" s="53">
        <v>435000</v>
      </c>
      <c r="F191" s="48" t="s">
        <v>182</v>
      </c>
      <c r="G191" s="34" t="s">
        <v>179</v>
      </c>
      <c r="H191" s="63" t="s">
        <v>143</v>
      </c>
      <c r="I191" s="55" t="s">
        <v>588</v>
      </c>
      <c r="J191" s="20"/>
    </row>
    <row r="192" spans="1:10" x14ac:dyDescent="0.25">
      <c r="A192" s="181">
        <v>43083</v>
      </c>
      <c r="B192" s="70" t="s">
        <v>298</v>
      </c>
      <c r="C192" s="48" t="s">
        <v>177</v>
      </c>
      <c r="D192" s="55" t="s">
        <v>590</v>
      </c>
      <c r="E192" s="275">
        <v>10000</v>
      </c>
      <c r="F192" s="48" t="s">
        <v>314</v>
      </c>
      <c r="G192" s="34" t="s">
        <v>179</v>
      </c>
      <c r="H192" s="48" t="s">
        <v>33</v>
      </c>
      <c r="I192" s="55" t="s">
        <v>588</v>
      </c>
      <c r="J192" s="20"/>
    </row>
    <row r="193" spans="1:10" x14ac:dyDescent="0.25">
      <c r="A193" s="181">
        <v>43083</v>
      </c>
      <c r="B193" s="70" t="s">
        <v>484</v>
      </c>
      <c r="C193" s="48" t="s">
        <v>177</v>
      </c>
      <c r="D193" s="48" t="s">
        <v>181</v>
      </c>
      <c r="E193" s="176">
        <v>100000</v>
      </c>
      <c r="F193" s="48" t="s">
        <v>10</v>
      </c>
      <c r="G193" s="34" t="s">
        <v>179</v>
      </c>
      <c r="H193" s="48" t="s">
        <v>505</v>
      </c>
      <c r="I193" s="55" t="s">
        <v>588</v>
      </c>
      <c r="J193" s="20"/>
    </row>
    <row r="194" spans="1:10" x14ac:dyDescent="0.25">
      <c r="A194" s="181">
        <v>43083</v>
      </c>
      <c r="B194" s="70" t="s">
        <v>472</v>
      </c>
      <c r="C194" s="48" t="s">
        <v>177</v>
      </c>
      <c r="D194" s="48" t="s">
        <v>181</v>
      </c>
      <c r="E194" s="176">
        <v>10000</v>
      </c>
      <c r="F194" s="48" t="s">
        <v>10</v>
      </c>
      <c r="G194" s="34" t="s">
        <v>179</v>
      </c>
      <c r="H194" s="48" t="s">
        <v>447</v>
      </c>
      <c r="I194" s="55" t="s">
        <v>588</v>
      </c>
      <c r="J194" s="20"/>
    </row>
    <row r="195" spans="1:10" x14ac:dyDescent="0.25">
      <c r="A195" s="181">
        <v>43083</v>
      </c>
      <c r="B195" s="70" t="s">
        <v>477</v>
      </c>
      <c r="C195" s="48" t="s">
        <v>190</v>
      </c>
      <c r="D195" s="48" t="s">
        <v>181</v>
      </c>
      <c r="E195" s="176">
        <v>80000</v>
      </c>
      <c r="F195" s="48" t="s">
        <v>10</v>
      </c>
      <c r="G195" s="34" t="s">
        <v>179</v>
      </c>
      <c r="H195" s="48" t="s">
        <v>506</v>
      </c>
      <c r="I195" s="55" t="s">
        <v>588</v>
      </c>
      <c r="J195" s="20"/>
    </row>
    <row r="196" spans="1:10" x14ac:dyDescent="0.25">
      <c r="A196" s="181">
        <v>43083</v>
      </c>
      <c r="B196" s="70" t="s">
        <v>419</v>
      </c>
      <c r="C196" s="48" t="s">
        <v>190</v>
      </c>
      <c r="D196" s="48" t="s">
        <v>181</v>
      </c>
      <c r="E196" s="176">
        <v>150000</v>
      </c>
      <c r="F196" s="48" t="s">
        <v>10</v>
      </c>
      <c r="G196" s="34" t="s">
        <v>179</v>
      </c>
      <c r="H196" s="48" t="s">
        <v>496</v>
      </c>
      <c r="I196" s="55" t="s">
        <v>588</v>
      </c>
      <c r="J196" s="20"/>
    </row>
    <row r="197" spans="1:10" x14ac:dyDescent="0.25">
      <c r="A197" s="181">
        <v>43083</v>
      </c>
      <c r="B197" s="70" t="s">
        <v>637</v>
      </c>
      <c r="C197" s="70" t="s">
        <v>636</v>
      </c>
      <c r="D197" s="48" t="s">
        <v>181</v>
      </c>
      <c r="E197" s="176">
        <v>5000</v>
      </c>
      <c r="F197" s="48" t="s">
        <v>10</v>
      </c>
      <c r="G197" s="34" t="s">
        <v>179</v>
      </c>
      <c r="H197" s="48" t="s">
        <v>110</v>
      </c>
      <c r="I197" s="55" t="s">
        <v>588</v>
      </c>
      <c r="J197" s="20"/>
    </row>
    <row r="198" spans="1:10" x14ac:dyDescent="0.25">
      <c r="A198" s="180">
        <v>43084</v>
      </c>
      <c r="B198" s="20" t="s">
        <v>331</v>
      </c>
      <c r="C198" s="48" t="s">
        <v>177</v>
      </c>
      <c r="D198" s="48" t="s">
        <v>178</v>
      </c>
      <c r="E198" s="59">
        <v>30000</v>
      </c>
      <c r="F198" s="48" t="s">
        <v>180</v>
      </c>
      <c r="G198" s="34" t="s">
        <v>179</v>
      </c>
      <c r="H198" s="63" t="s">
        <v>115</v>
      </c>
      <c r="I198" s="55" t="s">
        <v>588</v>
      </c>
      <c r="J198" s="20"/>
    </row>
    <row r="199" spans="1:10" x14ac:dyDescent="0.25">
      <c r="A199" s="181">
        <v>43084</v>
      </c>
      <c r="B199" s="70" t="s">
        <v>354</v>
      </c>
      <c r="C199" s="48" t="s">
        <v>190</v>
      </c>
      <c r="D199" s="48" t="s">
        <v>181</v>
      </c>
      <c r="E199" s="176">
        <v>80000</v>
      </c>
      <c r="F199" s="48" t="s">
        <v>9</v>
      </c>
      <c r="G199" s="34" t="s">
        <v>179</v>
      </c>
      <c r="H199" s="63" t="s">
        <v>561</v>
      </c>
      <c r="I199" s="55" t="s">
        <v>588</v>
      </c>
      <c r="J199" s="20"/>
    </row>
    <row r="200" spans="1:10" x14ac:dyDescent="0.25">
      <c r="A200" s="181">
        <v>43084</v>
      </c>
      <c r="B200" s="70" t="s">
        <v>538</v>
      </c>
      <c r="C200" s="48" t="s">
        <v>190</v>
      </c>
      <c r="D200" s="48" t="s">
        <v>178</v>
      </c>
      <c r="E200" s="176">
        <v>80000</v>
      </c>
      <c r="F200" s="48" t="s">
        <v>9</v>
      </c>
      <c r="G200" s="34" t="s">
        <v>179</v>
      </c>
      <c r="H200" s="63" t="s">
        <v>226</v>
      </c>
      <c r="I200" s="55" t="s">
        <v>588</v>
      </c>
      <c r="J200" s="20"/>
    </row>
    <row r="201" spans="1:10" x14ac:dyDescent="0.25">
      <c r="A201" s="181">
        <v>43084</v>
      </c>
      <c r="B201" s="70" t="s">
        <v>539</v>
      </c>
      <c r="C201" s="48" t="s">
        <v>190</v>
      </c>
      <c r="D201" s="48" t="s">
        <v>178</v>
      </c>
      <c r="E201" s="176">
        <v>80000</v>
      </c>
      <c r="F201" s="48" t="s">
        <v>9</v>
      </c>
      <c r="G201" s="34" t="s">
        <v>179</v>
      </c>
      <c r="H201" s="63" t="s">
        <v>448</v>
      </c>
      <c r="I201" s="55" t="s">
        <v>588</v>
      </c>
      <c r="J201" s="20"/>
    </row>
    <row r="202" spans="1:10" x14ac:dyDescent="0.25">
      <c r="A202" s="181">
        <v>43084</v>
      </c>
      <c r="B202" s="70" t="s">
        <v>554</v>
      </c>
      <c r="C202" s="48" t="s">
        <v>190</v>
      </c>
      <c r="D202" s="48" t="s">
        <v>178</v>
      </c>
      <c r="E202" s="176">
        <v>80000</v>
      </c>
      <c r="F202" s="48" t="s">
        <v>9</v>
      </c>
      <c r="G202" s="34" t="s">
        <v>179</v>
      </c>
      <c r="H202" s="63" t="s">
        <v>506</v>
      </c>
      <c r="I202" s="55" t="s">
        <v>588</v>
      </c>
      <c r="J202" s="20"/>
    </row>
    <row r="203" spans="1:10" x14ac:dyDescent="0.25">
      <c r="A203" s="51">
        <v>43084</v>
      </c>
      <c r="B203" s="34" t="s">
        <v>66</v>
      </c>
      <c r="C203" s="48" t="s">
        <v>185</v>
      </c>
      <c r="D203" s="48" t="s">
        <v>181</v>
      </c>
      <c r="E203" s="49">
        <v>20000</v>
      </c>
      <c r="F203" s="48" t="s">
        <v>6</v>
      </c>
      <c r="G203" s="34" t="s">
        <v>179</v>
      </c>
      <c r="H203" s="63" t="s">
        <v>67</v>
      </c>
      <c r="I203" s="55" t="s">
        <v>588</v>
      </c>
      <c r="J203" s="20"/>
    </row>
    <row r="204" spans="1:10" x14ac:dyDescent="0.25">
      <c r="A204" s="181">
        <v>43084</v>
      </c>
      <c r="B204" s="20" t="s">
        <v>421</v>
      </c>
      <c r="C204" s="48" t="s">
        <v>190</v>
      </c>
      <c r="D204" s="48" t="s">
        <v>181</v>
      </c>
      <c r="E204" s="59">
        <v>250000</v>
      </c>
      <c r="F204" s="48" t="s">
        <v>7</v>
      </c>
      <c r="G204" s="34" t="s">
        <v>179</v>
      </c>
      <c r="H204" s="48" t="s">
        <v>437</v>
      </c>
      <c r="I204" s="55" t="s">
        <v>588</v>
      </c>
      <c r="J204" s="20"/>
    </row>
    <row r="205" spans="1:10" x14ac:dyDescent="0.25">
      <c r="A205" s="181">
        <v>43084</v>
      </c>
      <c r="B205" s="20" t="s">
        <v>420</v>
      </c>
      <c r="C205" s="48" t="s">
        <v>190</v>
      </c>
      <c r="D205" s="48" t="s">
        <v>181</v>
      </c>
      <c r="E205" s="176">
        <v>80000</v>
      </c>
      <c r="F205" s="48" t="s">
        <v>7</v>
      </c>
      <c r="G205" s="34" t="s">
        <v>179</v>
      </c>
      <c r="H205" s="48" t="s">
        <v>441</v>
      </c>
      <c r="I205" s="55" t="s">
        <v>588</v>
      </c>
      <c r="J205" s="20"/>
    </row>
    <row r="206" spans="1:10" x14ac:dyDescent="0.25">
      <c r="A206" s="181">
        <v>43084</v>
      </c>
      <c r="B206" s="20" t="s">
        <v>422</v>
      </c>
      <c r="C206" s="48" t="s">
        <v>177</v>
      </c>
      <c r="D206" s="48" t="s">
        <v>181</v>
      </c>
      <c r="E206" s="176">
        <v>60000</v>
      </c>
      <c r="F206" s="48" t="s">
        <v>7</v>
      </c>
      <c r="G206" s="34" t="s">
        <v>179</v>
      </c>
      <c r="H206" s="48" t="s">
        <v>442</v>
      </c>
      <c r="I206" s="55" t="s">
        <v>588</v>
      </c>
      <c r="J206" s="20"/>
    </row>
    <row r="207" spans="1:10" x14ac:dyDescent="0.25">
      <c r="A207" s="181">
        <v>43084</v>
      </c>
      <c r="B207" s="20" t="s">
        <v>423</v>
      </c>
      <c r="C207" s="70" t="s">
        <v>185</v>
      </c>
      <c r="D207" s="48" t="s">
        <v>181</v>
      </c>
      <c r="E207" s="176">
        <v>15000</v>
      </c>
      <c r="F207" s="48" t="s">
        <v>7</v>
      </c>
      <c r="G207" s="34" t="s">
        <v>179</v>
      </c>
      <c r="H207" s="48" t="s">
        <v>443</v>
      </c>
      <c r="I207" s="55" t="s">
        <v>588</v>
      </c>
      <c r="J207" s="20"/>
    </row>
    <row r="208" spans="1:10" x14ac:dyDescent="0.25">
      <c r="A208" s="181">
        <v>43084</v>
      </c>
      <c r="B208" s="70" t="s">
        <v>188</v>
      </c>
      <c r="C208" s="48" t="s">
        <v>177</v>
      </c>
      <c r="D208" s="48" t="s">
        <v>181</v>
      </c>
      <c r="E208" s="176">
        <v>15000</v>
      </c>
      <c r="F208" s="48" t="s">
        <v>11</v>
      </c>
      <c r="G208" s="34" t="s">
        <v>179</v>
      </c>
      <c r="H208" s="63" t="s">
        <v>114</v>
      </c>
      <c r="I208" s="55" t="s">
        <v>588</v>
      </c>
      <c r="J208" s="20"/>
    </row>
    <row r="209" spans="1:10" x14ac:dyDescent="0.25">
      <c r="A209" s="181">
        <v>43084</v>
      </c>
      <c r="B209" s="70" t="s">
        <v>250</v>
      </c>
      <c r="C209" s="48" t="s">
        <v>177</v>
      </c>
      <c r="D209" s="48" t="s">
        <v>181</v>
      </c>
      <c r="E209" s="176">
        <v>4000</v>
      </c>
      <c r="F209" s="48" t="s">
        <v>11</v>
      </c>
      <c r="G209" s="34" t="s">
        <v>179</v>
      </c>
      <c r="H209" s="63" t="s">
        <v>144</v>
      </c>
      <c r="I209" s="55" t="s">
        <v>588</v>
      </c>
      <c r="J209" s="20"/>
    </row>
    <row r="210" spans="1:10" x14ac:dyDescent="0.25">
      <c r="A210" s="181">
        <v>43084</v>
      </c>
      <c r="B210" s="70" t="s">
        <v>251</v>
      </c>
      <c r="C210" s="48" t="s">
        <v>177</v>
      </c>
      <c r="D210" s="48" t="s">
        <v>181</v>
      </c>
      <c r="E210" s="176">
        <v>21000</v>
      </c>
      <c r="F210" s="50" t="s">
        <v>11</v>
      </c>
      <c r="G210" s="34" t="s">
        <v>179</v>
      </c>
      <c r="H210" s="63" t="s">
        <v>146</v>
      </c>
      <c r="I210" s="55" t="s">
        <v>588</v>
      </c>
      <c r="J210" s="20"/>
    </row>
    <row r="211" spans="1:10" x14ac:dyDescent="0.25">
      <c r="A211" s="51">
        <v>43084</v>
      </c>
      <c r="B211" s="48" t="s">
        <v>104</v>
      </c>
      <c r="C211" s="48" t="s">
        <v>191</v>
      </c>
      <c r="D211" s="48" t="s">
        <v>187</v>
      </c>
      <c r="E211" s="53">
        <v>34000</v>
      </c>
      <c r="F211" s="48" t="s">
        <v>182</v>
      </c>
      <c r="G211" s="34" t="s">
        <v>179</v>
      </c>
      <c r="H211" s="63" t="s">
        <v>105</v>
      </c>
      <c r="I211" s="55" t="s">
        <v>588</v>
      </c>
      <c r="J211" s="20"/>
    </row>
    <row r="212" spans="1:10" x14ac:dyDescent="0.25">
      <c r="A212" s="51">
        <v>43084</v>
      </c>
      <c r="B212" s="48" t="s">
        <v>199</v>
      </c>
      <c r="C212" s="48" t="s">
        <v>185</v>
      </c>
      <c r="D212" s="48" t="s">
        <v>187</v>
      </c>
      <c r="E212" s="53">
        <v>400000</v>
      </c>
      <c r="F212" s="48" t="s">
        <v>182</v>
      </c>
      <c r="G212" s="34" t="s">
        <v>179</v>
      </c>
      <c r="H212" s="63" t="s">
        <v>145</v>
      </c>
      <c r="I212" s="55" t="s">
        <v>588</v>
      </c>
      <c r="J212" s="20"/>
    </row>
    <row r="213" spans="1:10" x14ac:dyDescent="0.25">
      <c r="A213" s="181">
        <v>43084</v>
      </c>
      <c r="B213" s="70" t="s">
        <v>299</v>
      </c>
      <c r="C213" s="48" t="s">
        <v>177</v>
      </c>
      <c r="D213" s="55" t="s">
        <v>590</v>
      </c>
      <c r="E213" s="275">
        <v>60000</v>
      </c>
      <c r="F213" s="48" t="s">
        <v>314</v>
      </c>
      <c r="G213" s="34" t="s">
        <v>179</v>
      </c>
      <c r="H213" s="48" t="s">
        <v>30</v>
      </c>
      <c r="I213" s="55" t="s">
        <v>588</v>
      </c>
      <c r="J213" s="20"/>
    </row>
    <row r="214" spans="1:10" x14ac:dyDescent="0.25">
      <c r="A214" s="181">
        <v>43084</v>
      </c>
      <c r="B214" s="70" t="s">
        <v>300</v>
      </c>
      <c r="C214" s="48" t="s">
        <v>177</v>
      </c>
      <c r="D214" s="55" t="s">
        <v>590</v>
      </c>
      <c r="E214" s="53">
        <v>10000</v>
      </c>
      <c r="F214" s="48" t="s">
        <v>314</v>
      </c>
      <c r="G214" s="34" t="s">
        <v>179</v>
      </c>
      <c r="H214" s="48" t="s">
        <v>117</v>
      </c>
      <c r="I214" s="55" t="s">
        <v>588</v>
      </c>
      <c r="J214" s="20"/>
    </row>
    <row r="215" spans="1:10" x14ac:dyDescent="0.25">
      <c r="A215" s="181">
        <v>43084</v>
      </c>
      <c r="B215" s="70" t="s">
        <v>477</v>
      </c>
      <c r="C215" s="48" t="s">
        <v>190</v>
      </c>
      <c r="D215" s="48" t="s">
        <v>181</v>
      </c>
      <c r="E215" s="176">
        <v>80000</v>
      </c>
      <c r="F215" s="48" t="s">
        <v>10</v>
      </c>
      <c r="G215" s="34" t="s">
        <v>179</v>
      </c>
      <c r="H215" s="48" t="s">
        <v>507</v>
      </c>
      <c r="I215" s="55" t="s">
        <v>588</v>
      </c>
      <c r="J215" s="20"/>
    </row>
    <row r="216" spans="1:10" x14ac:dyDescent="0.25">
      <c r="A216" s="181">
        <v>43084</v>
      </c>
      <c r="B216" s="70" t="s">
        <v>474</v>
      </c>
      <c r="C216" s="48" t="s">
        <v>177</v>
      </c>
      <c r="D216" s="48" t="s">
        <v>181</v>
      </c>
      <c r="E216" s="176">
        <v>20000</v>
      </c>
      <c r="F216" s="48" t="s">
        <v>10</v>
      </c>
      <c r="G216" s="34" t="s">
        <v>179</v>
      </c>
      <c r="H216" s="48" t="s">
        <v>233</v>
      </c>
      <c r="I216" s="55" t="s">
        <v>588</v>
      </c>
      <c r="J216" s="20"/>
    </row>
    <row r="217" spans="1:10" x14ac:dyDescent="0.25">
      <c r="A217" s="181">
        <v>43084</v>
      </c>
      <c r="B217" s="70" t="s">
        <v>419</v>
      </c>
      <c r="C217" s="48" t="s">
        <v>190</v>
      </c>
      <c r="D217" s="48" t="s">
        <v>181</v>
      </c>
      <c r="E217" s="176">
        <v>150000</v>
      </c>
      <c r="F217" s="48" t="s">
        <v>10</v>
      </c>
      <c r="G217" s="34" t="s">
        <v>179</v>
      </c>
      <c r="H217" s="48" t="s">
        <v>497</v>
      </c>
      <c r="I217" s="55" t="s">
        <v>588</v>
      </c>
      <c r="J217" s="20"/>
    </row>
    <row r="218" spans="1:10" x14ac:dyDescent="0.25">
      <c r="A218" s="181">
        <v>43085</v>
      </c>
      <c r="B218" s="70" t="s">
        <v>562</v>
      </c>
      <c r="C218" s="48" t="s">
        <v>190</v>
      </c>
      <c r="D218" s="48" t="s">
        <v>178</v>
      </c>
      <c r="E218" s="176">
        <v>300000</v>
      </c>
      <c r="F218" s="48" t="s">
        <v>9</v>
      </c>
      <c r="G218" s="34" t="s">
        <v>179</v>
      </c>
      <c r="H218" s="63" t="s">
        <v>552</v>
      </c>
      <c r="I218" s="55" t="s">
        <v>588</v>
      </c>
      <c r="J218" s="20"/>
    </row>
    <row r="219" spans="1:10" x14ac:dyDescent="0.25">
      <c r="A219" s="181">
        <v>43085</v>
      </c>
      <c r="B219" s="70" t="s">
        <v>563</v>
      </c>
      <c r="C219" s="48" t="s">
        <v>190</v>
      </c>
      <c r="D219" s="48" t="s">
        <v>178</v>
      </c>
      <c r="E219" s="176">
        <v>300000</v>
      </c>
      <c r="F219" s="48" t="s">
        <v>9</v>
      </c>
      <c r="G219" s="34" t="s">
        <v>179</v>
      </c>
      <c r="H219" s="63" t="s">
        <v>551</v>
      </c>
      <c r="I219" s="55" t="s">
        <v>588</v>
      </c>
      <c r="J219" s="20"/>
    </row>
    <row r="220" spans="1:10" x14ac:dyDescent="0.25">
      <c r="A220" s="181">
        <v>43085</v>
      </c>
      <c r="B220" s="70" t="s">
        <v>564</v>
      </c>
      <c r="C220" s="48" t="s">
        <v>190</v>
      </c>
      <c r="D220" s="48" t="s">
        <v>181</v>
      </c>
      <c r="E220" s="176">
        <v>300000</v>
      </c>
      <c r="F220" s="48" t="s">
        <v>9</v>
      </c>
      <c r="G220" s="34" t="s">
        <v>179</v>
      </c>
      <c r="H220" s="63" t="s">
        <v>551</v>
      </c>
      <c r="I220" s="55" t="s">
        <v>588</v>
      </c>
      <c r="J220" s="20"/>
    </row>
    <row r="221" spans="1:10" x14ac:dyDescent="0.25">
      <c r="A221" s="181">
        <v>43085</v>
      </c>
      <c r="B221" s="70" t="s">
        <v>355</v>
      </c>
      <c r="C221" s="48" t="s">
        <v>190</v>
      </c>
      <c r="D221" s="48" t="s">
        <v>178</v>
      </c>
      <c r="E221" s="176">
        <v>300000</v>
      </c>
      <c r="F221" s="48" t="s">
        <v>9</v>
      </c>
      <c r="G221" s="34" t="s">
        <v>179</v>
      </c>
      <c r="H221" s="63" t="s">
        <v>550</v>
      </c>
      <c r="I221" s="55" t="s">
        <v>588</v>
      </c>
      <c r="J221" s="20"/>
    </row>
    <row r="222" spans="1:10" x14ac:dyDescent="0.25">
      <c r="A222" s="181">
        <v>43085</v>
      </c>
      <c r="B222" s="70" t="s">
        <v>354</v>
      </c>
      <c r="C222" s="48" t="s">
        <v>190</v>
      </c>
      <c r="D222" s="48" t="s">
        <v>181</v>
      </c>
      <c r="E222" s="176">
        <v>80000</v>
      </c>
      <c r="F222" s="48" t="s">
        <v>9</v>
      </c>
      <c r="G222" s="34" t="s">
        <v>179</v>
      </c>
      <c r="H222" s="63" t="s">
        <v>566</v>
      </c>
      <c r="I222" s="55" t="s">
        <v>588</v>
      </c>
      <c r="J222" s="20"/>
    </row>
    <row r="223" spans="1:10" x14ac:dyDescent="0.25">
      <c r="A223" s="181">
        <v>43085</v>
      </c>
      <c r="B223" s="70" t="s">
        <v>538</v>
      </c>
      <c r="C223" s="48" t="s">
        <v>190</v>
      </c>
      <c r="D223" s="48" t="s">
        <v>178</v>
      </c>
      <c r="E223" s="176">
        <v>80000</v>
      </c>
      <c r="F223" s="48" t="s">
        <v>9</v>
      </c>
      <c r="G223" s="34" t="s">
        <v>179</v>
      </c>
      <c r="H223" s="63" t="s">
        <v>565</v>
      </c>
      <c r="I223" s="55" t="s">
        <v>588</v>
      </c>
      <c r="J223" s="20"/>
    </row>
    <row r="224" spans="1:10" x14ac:dyDescent="0.25">
      <c r="A224" s="181">
        <v>43085</v>
      </c>
      <c r="B224" s="70" t="s">
        <v>539</v>
      </c>
      <c r="C224" s="48" t="s">
        <v>190</v>
      </c>
      <c r="D224" s="48" t="s">
        <v>178</v>
      </c>
      <c r="E224" s="176">
        <v>80000</v>
      </c>
      <c r="F224" s="48" t="s">
        <v>9</v>
      </c>
      <c r="G224" s="34" t="s">
        <v>179</v>
      </c>
      <c r="H224" s="63" t="s">
        <v>507</v>
      </c>
      <c r="I224" s="55" t="s">
        <v>588</v>
      </c>
      <c r="J224" s="20"/>
    </row>
    <row r="225" spans="1:10" x14ac:dyDescent="0.25">
      <c r="A225" s="181">
        <v>43085</v>
      </c>
      <c r="B225" s="70" t="s">
        <v>554</v>
      </c>
      <c r="C225" s="48" t="s">
        <v>190</v>
      </c>
      <c r="D225" s="48" t="s">
        <v>178</v>
      </c>
      <c r="E225" s="176">
        <v>80000</v>
      </c>
      <c r="F225" s="48" t="s">
        <v>9</v>
      </c>
      <c r="G225" s="34" t="s">
        <v>179</v>
      </c>
      <c r="H225" s="63" t="s">
        <v>508</v>
      </c>
      <c r="I225" s="55" t="s">
        <v>588</v>
      </c>
      <c r="J225" s="20"/>
    </row>
    <row r="226" spans="1:10" x14ac:dyDescent="0.25">
      <c r="A226" s="181">
        <v>43085</v>
      </c>
      <c r="B226" s="20" t="s">
        <v>419</v>
      </c>
      <c r="C226" s="48" t="s">
        <v>190</v>
      </c>
      <c r="D226" s="48" t="s">
        <v>181</v>
      </c>
      <c r="E226" s="59">
        <v>250000</v>
      </c>
      <c r="F226" s="48" t="s">
        <v>7</v>
      </c>
      <c r="G226" s="34" t="s">
        <v>179</v>
      </c>
      <c r="H226" s="48" t="s">
        <v>437</v>
      </c>
      <c r="I226" s="55" t="s">
        <v>588</v>
      </c>
      <c r="J226" s="20"/>
    </row>
    <row r="227" spans="1:10" x14ac:dyDescent="0.25">
      <c r="A227" s="181">
        <v>43085</v>
      </c>
      <c r="B227" s="20" t="s">
        <v>420</v>
      </c>
      <c r="C227" s="48" t="s">
        <v>190</v>
      </c>
      <c r="D227" s="48" t="s">
        <v>181</v>
      </c>
      <c r="E227" s="176">
        <v>80000</v>
      </c>
      <c r="F227" s="48" t="s">
        <v>7</v>
      </c>
      <c r="G227" s="34" t="s">
        <v>179</v>
      </c>
      <c r="H227" s="48" t="s">
        <v>444</v>
      </c>
      <c r="I227" s="55" t="s">
        <v>588</v>
      </c>
      <c r="J227" s="20"/>
    </row>
    <row r="228" spans="1:10" x14ac:dyDescent="0.25">
      <c r="A228" s="181">
        <v>43085</v>
      </c>
      <c r="B228" s="20" t="s">
        <v>415</v>
      </c>
      <c r="C228" s="48" t="s">
        <v>177</v>
      </c>
      <c r="D228" s="48" t="s">
        <v>181</v>
      </c>
      <c r="E228" s="176">
        <v>20000</v>
      </c>
      <c r="F228" s="48" t="s">
        <v>7</v>
      </c>
      <c r="G228" s="34" t="s">
        <v>179</v>
      </c>
      <c r="H228" s="48" t="s">
        <v>221</v>
      </c>
      <c r="I228" s="55" t="s">
        <v>588</v>
      </c>
      <c r="J228" s="20"/>
    </row>
    <row r="229" spans="1:10" x14ac:dyDescent="0.25">
      <c r="A229" s="181">
        <v>43085</v>
      </c>
      <c r="B229" s="70" t="s">
        <v>301</v>
      </c>
      <c r="C229" s="70" t="s">
        <v>302</v>
      </c>
      <c r="D229" s="55" t="s">
        <v>590</v>
      </c>
      <c r="E229" s="275">
        <v>100000</v>
      </c>
      <c r="F229" s="48" t="s">
        <v>314</v>
      </c>
      <c r="G229" s="34" t="s">
        <v>179</v>
      </c>
      <c r="H229" s="48" t="s">
        <v>315</v>
      </c>
      <c r="I229" s="55" t="s">
        <v>588</v>
      </c>
      <c r="J229" s="20"/>
    </row>
    <row r="230" spans="1:10" x14ac:dyDescent="0.25">
      <c r="A230" s="181">
        <v>43085</v>
      </c>
      <c r="B230" s="70" t="s">
        <v>303</v>
      </c>
      <c r="C230" s="70" t="s">
        <v>302</v>
      </c>
      <c r="D230" s="55" t="s">
        <v>590</v>
      </c>
      <c r="E230" s="275">
        <v>100000</v>
      </c>
      <c r="F230" s="48" t="s">
        <v>314</v>
      </c>
      <c r="G230" s="34" t="s">
        <v>179</v>
      </c>
      <c r="H230" s="48" t="s">
        <v>316</v>
      </c>
      <c r="I230" s="55" t="s">
        <v>588</v>
      </c>
      <c r="J230" s="20"/>
    </row>
    <row r="231" spans="1:10" x14ac:dyDescent="0.25">
      <c r="A231" s="181">
        <v>43085</v>
      </c>
      <c r="B231" s="70" t="s">
        <v>304</v>
      </c>
      <c r="C231" s="70" t="s">
        <v>302</v>
      </c>
      <c r="D231" s="55" t="s">
        <v>590</v>
      </c>
      <c r="E231" s="275">
        <v>100000</v>
      </c>
      <c r="F231" s="48" t="s">
        <v>314</v>
      </c>
      <c r="G231" s="34" t="s">
        <v>179</v>
      </c>
      <c r="H231" s="48" t="s">
        <v>317</v>
      </c>
      <c r="I231" s="55" t="s">
        <v>588</v>
      </c>
      <c r="J231" s="20"/>
    </row>
    <row r="232" spans="1:10" x14ac:dyDescent="0.25">
      <c r="A232" s="181">
        <v>43085</v>
      </c>
      <c r="B232" s="70" t="s">
        <v>523</v>
      </c>
      <c r="C232" s="48" t="s">
        <v>177</v>
      </c>
      <c r="D232" s="48" t="s">
        <v>181</v>
      </c>
      <c r="E232" s="176">
        <v>20000</v>
      </c>
      <c r="F232" s="48" t="s">
        <v>10</v>
      </c>
      <c r="G232" s="34" t="s">
        <v>179</v>
      </c>
      <c r="H232" s="48" t="s">
        <v>450</v>
      </c>
      <c r="I232" s="55" t="s">
        <v>588</v>
      </c>
      <c r="J232" s="20"/>
    </row>
    <row r="233" spans="1:10" x14ac:dyDescent="0.25">
      <c r="A233" s="181">
        <v>43085</v>
      </c>
      <c r="B233" s="70" t="s">
        <v>477</v>
      </c>
      <c r="C233" s="48" t="s">
        <v>190</v>
      </c>
      <c r="D233" s="48" t="s">
        <v>181</v>
      </c>
      <c r="E233" s="176">
        <v>80000</v>
      </c>
      <c r="F233" s="48" t="s">
        <v>10</v>
      </c>
      <c r="G233" s="34" t="s">
        <v>179</v>
      </c>
      <c r="H233" s="48" t="s">
        <v>508</v>
      </c>
      <c r="I233" s="55" t="s">
        <v>588</v>
      </c>
      <c r="J233" s="20"/>
    </row>
    <row r="234" spans="1:10" x14ac:dyDescent="0.25">
      <c r="A234" s="181">
        <v>43085</v>
      </c>
      <c r="B234" s="70" t="s">
        <v>419</v>
      </c>
      <c r="C234" s="48" t="s">
        <v>190</v>
      </c>
      <c r="D234" s="48" t="s">
        <v>181</v>
      </c>
      <c r="E234" s="176">
        <v>150000</v>
      </c>
      <c r="F234" s="48" t="s">
        <v>10</v>
      </c>
      <c r="G234" s="34" t="s">
        <v>179</v>
      </c>
      <c r="H234" s="48" t="s">
        <v>497</v>
      </c>
      <c r="I234" s="55" t="s">
        <v>588</v>
      </c>
      <c r="J234" s="20"/>
    </row>
    <row r="235" spans="1:10" x14ac:dyDescent="0.25">
      <c r="A235" s="181">
        <v>43086</v>
      </c>
      <c r="B235" s="70" t="s">
        <v>538</v>
      </c>
      <c r="C235" s="48" t="s">
        <v>190</v>
      </c>
      <c r="D235" s="48" t="s">
        <v>178</v>
      </c>
      <c r="E235" s="176">
        <v>80000</v>
      </c>
      <c r="F235" s="48" t="s">
        <v>9</v>
      </c>
      <c r="G235" s="34" t="s">
        <v>179</v>
      </c>
      <c r="H235" s="63" t="s">
        <v>451</v>
      </c>
      <c r="I235" s="55" t="s">
        <v>588</v>
      </c>
      <c r="J235" s="20"/>
    </row>
    <row r="236" spans="1:10" x14ac:dyDescent="0.25">
      <c r="A236" s="181">
        <v>43086</v>
      </c>
      <c r="B236" s="70" t="s">
        <v>539</v>
      </c>
      <c r="C236" s="48" t="s">
        <v>190</v>
      </c>
      <c r="D236" s="48" t="s">
        <v>178</v>
      </c>
      <c r="E236" s="176">
        <v>80000</v>
      </c>
      <c r="F236" s="48" t="s">
        <v>9</v>
      </c>
      <c r="G236" s="34" t="s">
        <v>179</v>
      </c>
      <c r="H236" s="63" t="s">
        <v>567</v>
      </c>
      <c r="I236" s="55" t="s">
        <v>588</v>
      </c>
      <c r="J236" s="20"/>
    </row>
    <row r="237" spans="1:10" x14ac:dyDescent="0.25">
      <c r="A237" s="181">
        <v>43086</v>
      </c>
      <c r="B237" s="70" t="s">
        <v>354</v>
      </c>
      <c r="C237" s="48" t="s">
        <v>190</v>
      </c>
      <c r="D237" s="48" t="s">
        <v>181</v>
      </c>
      <c r="E237" s="176">
        <v>80000</v>
      </c>
      <c r="F237" s="48" t="s">
        <v>9</v>
      </c>
      <c r="G237" s="34" t="s">
        <v>179</v>
      </c>
      <c r="H237" s="63" t="s">
        <v>568</v>
      </c>
      <c r="I237" s="55" t="s">
        <v>588</v>
      </c>
      <c r="J237" s="20"/>
    </row>
    <row r="238" spans="1:10" x14ac:dyDescent="0.25">
      <c r="A238" s="181">
        <v>43086</v>
      </c>
      <c r="B238" s="70" t="s">
        <v>554</v>
      </c>
      <c r="C238" s="48" t="s">
        <v>190</v>
      </c>
      <c r="D238" s="48" t="s">
        <v>178</v>
      </c>
      <c r="E238" s="176">
        <v>80000</v>
      </c>
      <c r="F238" s="48" t="s">
        <v>9</v>
      </c>
      <c r="G238" s="34" t="s">
        <v>179</v>
      </c>
      <c r="H238" s="63" t="s">
        <v>569</v>
      </c>
      <c r="I238" s="55" t="s">
        <v>588</v>
      </c>
      <c r="J238" s="20"/>
    </row>
    <row r="239" spans="1:10" x14ac:dyDescent="0.25">
      <c r="A239" s="181">
        <v>43086</v>
      </c>
      <c r="B239" s="70" t="s">
        <v>560</v>
      </c>
      <c r="C239" s="48" t="s">
        <v>177</v>
      </c>
      <c r="D239" s="48" t="s">
        <v>181</v>
      </c>
      <c r="E239" s="176">
        <v>10000</v>
      </c>
      <c r="F239" s="48" t="s">
        <v>9</v>
      </c>
      <c r="G239" s="34" t="s">
        <v>179</v>
      </c>
      <c r="H239" s="63" t="s">
        <v>570</v>
      </c>
      <c r="I239" s="55" t="s">
        <v>588</v>
      </c>
      <c r="J239" s="20"/>
    </row>
    <row r="240" spans="1:10" x14ac:dyDescent="0.25">
      <c r="A240" s="181">
        <v>43086</v>
      </c>
      <c r="B240" s="70" t="s">
        <v>559</v>
      </c>
      <c r="C240" s="48" t="s">
        <v>177</v>
      </c>
      <c r="D240" s="48" t="s">
        <v>178</v>
      </c>
      <c r="E240" s="176">
        <v>20000</v>
      </c>
      <c r="F240" s="48" t="s">
        <v>9</v>
      </c>
      <c r="G240" s="34" t="s">
        <v>179</v>
      </c>
      <c r="H240" s="63" t="s">
        <v>52</v>
      </c>
      <c r="I240" s="55" t="s">
        <v>588</v>
      </c>
      <c r="J240" s="20"/>
    </row>
    <row r="241" spans="1:10" x14ac:dyDescent="0.25">
      <c r="A241" s="181">
        <v>43086</v>
      </c>
      <c r="B241" s="20" t="s">
        <v>424</v>
      </c>
      <c r="C241" s="48" t="s">
        <v>177</v>
      </c>
      <c r="D241" s="48" t="s">
        <v>181</v>
      </c>
      <c r="E241" s="176">
        <v>15000</v>
      </c>
      <c r="F241" s="48" t="s">
        <v>7</v>
      </c>
      <c r="G241" s="34" t="s">
        <v>179</v>
      </c>
      <c r="H241" s="48" t="s">
        <v>445</v>
      </c>
      <c r="I241" s="55" t="s">
        <v>588</v>
      </c>
      <c r="J241" s="20"/>
    </row>
    <row r="242" spans="1:10" x14ac:dyDescent="0.25">
      <c r="A242" s="181">
        <v>43086</v>
      </c>
      <c r="B242" s="20" t="s">
        <v>425</v>
      </c>
      <c r="C242" s="48" t="s">
        <v>177</v>
      </c>
      <c r="D242" s="48" t="s">
        <v>181</v>
      </c>
      <c r="E242" s="176">
        <v>20000</v>
      </c>
      <c r="F242" s="48" t="s">
        <v>7</v>
      </c>
      <c r="G242" s="34" t="s">
        <v>179</v>
      </c>
      <c r="H242" s="48" t="s">
        <v>446</v>
      </c>
      <c r="I242" s="55" t="s">
        <v>588</v>
      </c>
      <c r="J242" s="20"/>
    </row>
    <row r="243" spans="1:10" x14ac:dyDescent="0.25">
      <c r="A243" s="181">
        <v>43086</v>
      </c>
      <c r="B243" s="20" t="s">
        <v>426</v>
      </c>
      <c r="C243" s="48" t="s">
        <v>177</v>
      </c>
      <c r="D243" s="48" t="s">
        <v>181</v>
      </c>
      <c r="E243" s="176">
        <v>40000</v>
      </c>
      <c r="F243" s="48" t="s">
        <v>7</v>
      </c>
      <c r="G243" s="34" t="s">
        <v>179</v>
      </c>
      <c r="H243" s="48" t="s">
        <v>447</v>
      </c>
      <c r="I243" s="55" t="s">
        <v>588</v>
      </c>
      <c r="J243" s="20"/>
    </row>
    <row r="244" spans="1:10" x14ac:dyDescent="0.25">
      <c r="A244" s="181">
        <v>43086</v>
      </c>
      <c r="B244" s="20" t="s">
        <v>420</v>
      </c>
      <c r="C244" s="48" t="s">
        <v>190</v>
      </c>
      <c r="D244" s="48" t="s">
        <v>181</v>
      </c>
      <c r="E244" s="176">
        <v>80000</v>
      </c>
      <c r="F244" s="48" t="s">
        <v>7</v>
      </c>
      <c r="G244" s="34" t="s">
        <v>179</v>
      </c>
      <c r="H244" s="48" t="s">
        <v>448</v>
      </c>
      <c r="I244" s="55" t="s">
        <v>588</v>
      </c>
      <c r="J244" s="20"/>
    </row>
    <row r="245" spans="1:10" x14ac:dyDescent="0.25">
      <c r="A245" s="181">
        <v>43086</v>
      </c>
      <c r="B245" s="70" t="s">
        <v>477</v>
      </c>
      <c r="C245" s="48" t="s">
        <v>190</v>
      </c>
      <c r="D245" s="48" t="s">
        <v>181</v>
      </c>
      <c r="E245" s="176">
        <v>80000</v>
      </c>
      <c r="F245" s="48" t="s">
        <v>10</v>
      </c>
      <c r="G245" s="34" t="s">
        <v>179</v>
      </c>
      <c r="H245" s="48" t="s">
        <v>452</v>
      </c>
      <c r="I245" s="55" t="s">
        <v>588</v>
      </c>
      <c r="J245" s="20"/>
    </row>
    <row r="246" spans="1:10" x14ac:dyDescent="0.25">
      <c r="A246" s="181">
        <v>43086</v>
      </c>
      <c r="B246" s="70" t="s">
        <v>481</v>
      </c>
      <c r="C246" s="70" t="s">
        <v>185</v>
      </c>
      <c r="D246" s="48" t="s">
        <v>181</v>
      </c>
      <c r="E246" s="176">
        <v>5000</v>
      </c>
      <c r="F246" s="48" t="s">
        <v>10</v>
      </c>
      <c r="G246" s="34" t="s">
        <v>179</v>
      </c>
      <c r="H246" s="48" t="s">
        <v>110</v>
      </c>
      <c r="I246" s="55" t="s">
        <v>588</v>
      </c>
      <c r="J246" s="20"/>
    </row>
    <row r="247" spans="1:10" x14ac:dyDescent="0.25">
      <c r="A247" s="181">
        <v>43086</v>
      </c>
      <c r="B247" s="70" t="s">
        <v>485</v>
      </c>
      <c r="C247" s="48" t="s">
        <v>177</v>
      </c>
      <c r="D247" s="48" t="s">
        <v>181</v>
      </c>
      <c r="E247" s="176">
        <v>20000</v>
      </c>
      <c r="F247" s="48" t="s">
        <v>10</v>
      </c>
      <c r="G247" s="34" t="s">
        <v>179</v>
      </c>
      <c r="H247" s="48" t="s">
        <v>509</v>
      </c>
      <c r="I247" s="55" t="s">
        <v>588</v>
      </c>
      <c r="J247" s="20"/>
    </row>
    <row r="248" spans="1:10" x14ac:dyDescent="0.25">
      <c r="A248" s="181">
        <v>43086</v>
      </c>
      <c r="B248" s="70" t="s">
        <v>419</v>
      </c>
      <c r="C248" s="48" t="s">
        <v>190</v>
      </c>
      <c r="D248" s="48" t="s">
        <v>181</v>
      </c>
      <c r="E248" s="176">
        <v>150000</v>
      </c>
      <c r="F248" s="48" t="s">
        <v>10</v>
      </c>
      <c r="G248" s="34" t="s">
        <v>179</v>
      </c>
      <c r="H248" s="48" t="s">
        <v>497</v>
      </c>
      <c r="I248" s="55" t="s">
        <v>588</v>
      </c>
      <c r="J248" s="20"/>
    </row>
    <row r="249" spans="1:10" x14ac:dyDescent="0.25">
      <c r="A249" s="181">
        <v>43087</v>
      </c>
      <c r="B249" s="70" t="s">
        <v>538</v>
      </c>
      <c r="C249" s="48" t="s">
        <v>190</v>
      </c>
      <c r="D249" s="48" t="s">
        <v>178</v>
      </c>
      <c r="E249" s="176">
        <v>80000</v>
      </c>
      <c r="F249" s="48" t="s">
        <v>9</v>
      </c>
      <c r="G249" s="34" t="s">
        <v>179</v>
      </c>
      <c r="H249" s="63" t="s">
        <v>513</v>
      </c>
      <c r="I249" s="55" t="s">
        <v>588</v>
      </c>
      <c r="J249" s="20"/>
    </row>
    <row r="250" spans="1:10" x14ac:dyDescent="0.25">
      <c r="A250" s="181">
        <v>43087</v>
      </c>
      <c r="B250" s="70" t="s">
        <v>539</v>
      </c>
      <c r="C250" s="48" t="s">
        <v>190</v>
      </c>
      <c r="D250" s="48" t="s">
        <v>178</v>
      </c>
      <c r="E250" s="176">
        <v>80000</v>
      </c>
      <c r="F250" s="48" t="s">
        <v>9</v>
      </c>
      <c r="G250" s="34" t="s">
        <v>179</v>
      </c>
      <c r="H250" s="63" t="s">
        <v>516</v>
      </c>
      <c r="I250" s="55" t="s">
        <v>588</v>
      </c>
      <c r="J250" s="20"/>
    </row>
    <row r="251" spans="1:10" x14ac:dyDescent="0.25">
      <c r="A251" s="181">
        <v>43087</v>
      </c>
      <c r="B251" s="70" t="s">
        <v>554</v>
      </c>
      <c r="C251" s="48" t="s">
        <v>190</v>
      </c>
      <c r="D251" s="48" t="s">
        <v>178</v>
      </c>
      <c r="E251" s="176">
        <v>80000</v>
      </c>
      <c r="F251" s="48" t="s">
        <v>9</v>
      </c>
      <c r="G251" s="34" t="s">
        <v>179</v>
      </c>
      <c r="H251" s="63" t="s">
        <v>456</v>
      </c>
      <c r="I251" s="55" t="s">
        <v>588</v>
      </c>
      <c r="J251" s="20"/>
    </row>
    <row r="252" spans="1:10" x14ac:dyDescent="0.25">
      <c r="A252" s="181">
        <v>43087</v>
      </c>
      <c r="B252" s="70" t="s">
        <v>354</v>
      </c>
      <c r="C252" s="48" t="s">
        <v>190</v>
      </c>
      <c r="D252" s="48" t="s">
        <v>181</v>
      </c>
      <c r="E252" s="176">
        <v>80000</v>
      </c>
      <c r="F252" s="48" t="s">
        <v>9</v>
      </c>
      <c r="G252" s="34" t="s">
        <v>179</v>
      </c>
      <c r="H252" s="63" t="s">
        <v>571</v>
      </c>
      <c r="I252" s="55" t="s">
        <v>588</v>
      </c>
      <c r="J252" s="20"/>
    </row>
    <row r="253" spans="1:10" x14ac:dyDescent="0.25">
      <c r="A253" s="51">
        <v>43087</v>
      </c>
      <c r="B253" s="48" t="s">
        <v>154</v>
      </c>
      <c r="C253" s="48" t="s">
        <v>185</v>
      </c>
      <c r="D253" s="48" t="s">
        <v>181</v>
      </c>
      <c r="E253" s="49">
        <v>5000</v>
      </c>
      <c r="F253" s="48" t="s">
        <v>6</v>
      </c>
      <c r="G253" s="34" t="s">
        <v>179</v>
      </c>
      <c r="H253" s="63" t="s">
        <v>110</v>
      </c>
      <c r="I253" s="55" t="s">
        <v>588</v>
      </c>
      <c r="J253" s="20"/>
    </row>
    <row r="254" spans="1:10" x14ac:dyDescent="0.25">
      <c r="A254" s="51">
        <v>43087</v>
      </c>
      <c r="B254" s="48" t="s">
        <v>293</v>
      </c>
      <c r="C254" s="48" t="s">
        <v>177</v>
      </c>
      <c r="D254" s="48" t="s">
        <v>181</v>
      </c>
      <c r="E254" s="49">
        <v>13000</v>
      </c>
      <c r="F254" s="48" t="s">
        <v>6</v>
      </c>
      <c r="G254" s="34" t="s">
        <v>179</v>
      </c>
      <c r="H254" s="63" t="s">
        <v>69</v>
      </c>
      <c r="I254" s="55" t="s">
        <v>588</v>
      </c>
      <c r="J254" s="20"/>
    </row>
    <row r="255" spans="1:10" x14ac:dyDescent="0.25">
      <c r="A255" s="51">
        <v>43087</v>
      </c>
      <c r="B255" s="48" t="s">
        <v>204</v>
      </c>
      <c r="C255" s="48" t="s">
        <v>177</v>
      </c>
      <c r="D255" s="48" t="s">
        <v>181</v>
      </c>
      <c r="E255" s="49">
        <v>14500</v>
      </c>
      <c r="F255" s="48" t="s">
        <v>6</v>
      </c>
      <c r="G255" s="34" t="s">
        <v>179</v>
      </c>
      <c r="H255" s="63" t="s">
        <v>153</v>
      </c>
      <c r="I255" s="55" t="s">
        <v>588</v>
      </c>
      <c r="J255" s="20"/>
    </row>
    <row r="256" spans="1:10" x14ac:dyDescent="0.25">
      <c r="A256" s="181">
        <v>43087</v>
      </c>
      <c r="B256" s="20" t="s">
        <v>427</v>
      </c>
      <c r="C256" s="48" t="s">
        <v>177</v>
      </c>
      <c r="D256" s="48" t="s">
        <v>181</v>
      </c>
      <c r="E256" s="176">
        <v>50000</v>
      </c>
      <c r="F256" s="48" t="s">
        <v>7</v>
      </c>
      <c r="G256" s="34" t="s">
        <v>179</v>
      </c>
      <c r="H256" s="48" t="s">
        <v>230</v>
      </c>
      <c r="I256" s="55" t="s">
        <v>588</v>
      </c>
      <c r="J256" s="20"/>
    </row>
    <row r="257" spans="1:11" x14ac:dyDescent="0.25">
      <c r="A257" s="181">
        <v>43087</v>
      </c>
      <c r="B257" s="20" t="s">
        <v>419</v>
      </c>
      <c r="C257" s="48" t="s">
        <v>190</v>
      </c>
      <c r="D257" s="48" t="s">
        <v>181</v>
      </c>
      <c r="E257" s="59">
        <v>250000</v>
      </c>
      <c r="F257" s="48" t="s">
        <v>7</v>
      </c>
      <c r="G257" s="34" t="s">
        <v>179</v>
      </c>
      <c r="H257" s="48" t="s">
        <v>436</v>
      </c>
      <c r="I257" s="55" t="s">
        <v>588</v>
      </c>
      <c r="J257" s="20"/>
    </row>
    <row r="258" spans="1:11" x14ac:dyDescent="0.25">
      <c r="A258" s="181">
        <v>43087</v>
      </c>
      <c r="B258" s="20" t="s">
        <v>420</v>
      </c>
      <c r="C258" s="48" t="s">
        <v>190</v>
      </c>
      <c r="D258" s="48" t="s">
        <v>181</v>
      </c>
      <c r="E258" s="176">
        <v>80000</v>
      </c>
      <c r="F258" s="48" t="s">
        <v>7</v>
      </c>
      <c r="G258" s="34" t="s">
        <v>179</v>
      </c>
      <c r="H258" s="48" t="s">
        <v>449</v>
      </c>
      <c r="I258" s="55" t="s">
        <v>588</v>
      </c>
      <c r="J258" s="20"/>
    </row>
    <row r="259" spans="1:11" x14ac:dyDescent="0.25">
      <c r="A259" s="181">
        <v>43087</v>
      </c>
      <c r="B259" s="20" t="s">
        <v>418</v>
      </c>
      <c r="C259" s="48" t="s">
        <v>177</v>
      </c>
      <c r="D259" s="48" t="s">
        <v>181</v>
      </c>
      <c r="E259" s="176">
        <v>5000</v>
      </c>
      <c r="F259" s="48" t="s">
        <v>7</v>
      </c>
      <c r="G259" s="34" t="s">
        <v>179</v>
      </c>
      <c r="H259" s="48" t="s">
        <v>450</v>
      </c>
      <c r="I259" s="55" t="s">
        <v>588</v>
      </c>
      <c r="J259" s="20"/>
    </row>
    <row r="260" spans="1:11" x14ac:dyDescent="0.25">
      <c r="A260" s="51">
        <v>43087</v>
      </c>
      <c r="B260" s="48" t="s">
        <v>138</v>
      </c>
      <c r="C260" s="48" t="s">
        <v>177</v>
      </c>
      <c r="D260" s="48" t="s">
        <v>187</v>
      </c>
      <c r="E260" s="53">
        <v>70000</v>
      </c>
      <c r="F260" s="48" t="s">
        <v>182</v>
      </c>
      <c r="G260" s="34" t="s">
        <v>179</v>
      </c>
      <c r="H260" s="63" t="s">
        <v>54</v>
      </c>
      <c r="I260" s="55" t="s">
        <v>588</v>
      </c>
      <c r="J260" s="20"/>
    </row>
    <row r="261" spans="1:11" x14ac:dyDescent="0.25">
      <c r="A261" s="51">
        <v>43087</v>
      </c>
      <c r="B261" s="48" t="s">
        <v>42</v>
      </c>
      <c r="C261" s="48" t="s">
        <v>177</v>
      </c>
      <c r="D261" s="48" t="s">
        <v>187</v>
      </c>
      <c r="E261" s="53">
        <v>150000</v>
      </c>
      <c r="F261" s="48" t="s">
        <v>182</v>
      </c>
      <c r="G261" s="34" t="s">
        <v>179</v>
      </c>
      <c r="H261" s="63" t="s">
        <v>149</v>
      </c>
      <c r="I261" s="55" t="s">
        <v>588</v>
      </c>
      <c r="J261" s="20"/>
    </row>
    <row r="262" spans="1:11" x14ac:dyDescent="0.25">
      <c r="A262" s="51">
        <v>43087</v>
      </c>
      <c r="B262" s="48" t="s">
        <v>200</v>
      </c>
      <c r="C262" s="48" t="s">
        <v>185</v>
      </c>
      <c r="D262" s="48" t="s">
        <v>187</v>
      </c>
      <c r="E262" s="53">
        <v>400000</v>
      </c>
      <c r="F262" s="48" t="s">
        <v>182</v>
      </c>
      <c r="G262" s="34" t="s">
        <v>179</v>
      </c>
      <c r="H262" s="63" t="s">
        <v>279</v>
      </c>
      <c r="I262" s="55" t="s">
        <v>588</v>
      </c>
      <c r="J262" s="20"/>
    </row>
    <row r="263" spans="1:11" x14ac:dyDescent="0.25">
      <c r="A263" s="181">
        <v>43087</v>
      </c>
      <c r="B263" s="70" t="s">
        <v>298</v>
      </c>
      <c r="C263" s="48" t="s">
        <v>177</v>
      </c>
      <c r="D263" s="55" t="s">
        <v>590</v>
      </c>
      <c r="E263" s="275">
        <v>10000</v>
      </c>
      <c r="F263" s="48" t="s">
        <v>314</v>
      </c>
      <c r="G263" s="34" t="s">
        <v>179</v>
      </c>
      <c r="H263" s="48" t="s">
        <v>148</v>
      </c>
      <c r="I263" s="55" t="s">
        <v>588</v>
      </c>
      <c r="J263" s="20"/>
    </row>
    <row r="264" spans="1:11" x14ac:dyDescent="0.25">
      <c r="A264" s="181">
        <v>43087</v>
      </c>
      <c r="B264" s="70" t="s">
        <v>472</v>
      </c>
      <c r="C264" s="48" t="s">
        <v>177</v>
      </c>
      <c r="D264" s="48" t="s">
        <v>181</v>
      </c>
      <c r="E264" s="176">
        <v>15000</v>
      </c>
      <c r="F264" s="48" t="s">
        <v>10</v>
      </c>
      <c r="G264" s="34" t="s">
        <v>179</v>
      </c>
      <c r="H264" s="48" t="s">
        <v>510</v>
      </c>
      <c r="I264" s="55" t="s">
        <v>588</v>
      </c>
      <c r="J264" s="20"/>
    </row>
    <row r="265" spans="1:11" x14ac:dyDescent="0.25">
      <c r="A265" s="181">
        <v>43087</v>
      </c>
      <c r="B265" s="70" t="s">
        <v>486</v>
      </c>
      <c r="C265" s="70" t="s">
        <v>185</v>
      </c>
      <c r="D265" s="48" t="s">
        <v>181</v>
      </c>
      <c r="E265" s="176">
        <v>5000</v>
      </c>
      <c r="F265" s="48" t="s">
        <v>10</v>
      </c>
      <c r="G265" s="34" t="s">
        <v>179</v>
      </c>
      <c r="H265" s="48" t="s">
        <v>110</v>
      </c>
      <c r="I265" s="55" t="s">
        <v>588</v>
      </c>
      <c r="J265" s="20"/>
    </row>
    <row r="266" spans="1:11" x14ac:dyDescent="0.25">
      <c r="A266" s="181">
        <v>43087</v>
      </c>
      <c r="B266" s="70" t="s">
        <v>481</v>
      </c>
      <c r="C266" s="70" t="s">
        <v>185</v>
      </c>
      <c r="D266" s="48" t="s">
        <v>181</v>
      </c>
      <c r="E266" s="176">
        <v>5000</v>
      </c>
      <c r="F266" s="48" t="s">
        <v>10</v>
      </c>
      <c r="G266" s="34" t="s">
        <v>179</v>
      </c>
      <c r="H266" s="48" t="s">
        <v>110</v>
      </c>
      <c r="I266" s="55" t="s">
        <v>588</v>
      </c>
      <c r="J266" s="20"/>
      <c r="K266" s="66"/>
    </row>
    <row r="267" spans="1:11" x14ac:dyDescent="0.25">
      <c r="A267" s="181">
        <v>43087</v>
      </c>
      <c r="B267" s="70" t="s">
        <v>419</v>
      </c>
      <c r="C267" s="48" t="s">
        <v>190</v>
      </c>
      <c r="D267" s="48" t="s">
        <v>181</v>
      </c>
      <c r="E267" s="176">
        <v>150000</v>
      </c>
      <c r="F267" s="48" t="s">
        <v>10</v>
      </c>
      <c r="G267" s="34" t="s">
        <v>179</v>
      </c>
      <c r="H267" s="48" t="s">
        <v>497</v>
      </c>
      <c r="I267" s="55" t="s">
        <v>588</v>
      </c>
      <c r="J267" s="20"/>
      <c r="K267" s="66"/>
    </row>
    <row r="268" spans="1:11" x14ac:dyDescent="0.25">
      <c r="A268" s="181">
        <v>43087</v>
      </c>
      <c r="B268" s="70" t="s">
        <v>475</v>
      </c>
      <c r="C268" s="70" t="s">
        <v>189</v>
      </c>
      <c r="D268" s="48" t="s">
        <v>181</v>
      </c>
      <c r="E268" s="176">
        <v>10000</v>
      </c>
      <c r="F268" s="48" t="s">
        <v>10</v>
      </c>
      <c r="G268" s="34" t="s">
        <v>179</v>
      </c>
      <c r="H268" s="48" t="s">
        <v>514</v>
      </c>
      <c r="I268" s="55" t="s">
        <v>588</v>
      </c>
      <c r="J268" s="20"/>
      <c r="K268" s="66"/>
    </row>
    <row r="269" spans="1:11" x14ac:dyDescent="0.25">
      <c r="A269" s="181">
        <v>43087</v>
      </c>
      <c r="B269" s="70" t="s">
        <v>477</v>
      </c>
      <c r="C269" s="48" t="s">
        <v>190</v>
      </c>
      <c r="D269" s="48" t="s">
        <v>181</v>
      </c>
      <c r="E269" s="176">
        <v>80000</v>
      </c>
      <c r="F269" s="48" t="s">
        <v>10</v>
      </c>
      <c r="G269" s="34" t="s">
        <v>179</v>
      </c>
      <c r="H269" s="48" t="s">
        <v>516</v>
      </c>
      <c r="I269" s="55" t="s">
        <v>588</v>
      </c>
      <c r="J269" s="20"/>
      <c r="K269" s="66"/>
    </row>
    <row r="270" spans="1:11" x14ac:dyDescent="0.25">
      <c r="A270" s="181">
        <v>43088</v>
      </c>
      <c r="B270" s="70" t="s">
        <v>538</v>
      </c>
      <c r="C270" s="48" t="s">
        <v>190</v>
      </c>
      <c r="D270" s="48" t="s">
        <v>178</v>
      </c>
      <c r="E270" s="176">
        <v>80000</v>
      </c>
      <c r="F270" s="48" t="s">
        <v>9</v>
      </c>
      <c r="G270" s="34" t="s">
        <v>179</v>
      </c>
      <c r="H270" s="63" t="s">
        <v>572</v>
      </c>
      <c r="I270" s="55" t="s">
        <v>588</v>
      </c>
      <c r="J270" s="20"/>
      <c r="K270" s="66"/>
    </row>
    <row r="271" spans="1:11" x14ac:dyDescent="0.25">
      <c r="A271" s="181">
        <v>43088</v>
      </c>
      <c r="B271" s="70" t="s">
        <v>539</v>
      </c>
      <c r="C271" s="48" t="s">
        <v>190</v>
      </c>
      <c r="D271" s="48" t="s">
        <v>178</v>
      </c>
      <c r="E271" s="176">
        <v>80000</v>
      </c>
      <c r="F271" s="48" t="s">
        <v>9</v>
      </c>
      <c r="G271" s="34" t="s">
        <v>179</v>
      </c>
      <c r="H271" s="63" t="s">
        <v>573</v>
      </c>
      <c r="I271" s="55" t="s">
        <v>588</v>
      </c>
      <c r="J271" s="20"/>
      <c r="K271" s="66"/>
    </row>
    <row r="272" spans="1:11" x14ac:dyDescent="0.25">
      <c r="A272" s="181">
        <v>43088</v>
      </c>
      <c r="B272" s="70" t="s">
        <v>554</v>
      </c>
      <c r="C272" s="48" t="s">
        <v>190</v>
      </c>
      <c r="D272" s="48" t="s">
        <v>178</v>
      </c>
      <c r="E272" s="176">
        <v>80000</v>
      </c>
      <c r="F272" s="48" t="s">
        <v>9</v>
      </c>
      <c r="G272" s="34" t="s">
        <v>179</v>
      </c>
      <c r="H272" s="63" t="s">
        <v>574</v>
      </c>
      <c r="I272" s="55" t="s">
        <v>588</v>
      </c>
      <c r="J272" s="20"/>
      <c r="K272" s="66"/>
    </row>
    <row r="273" spans="1:11" x14ac:dyDescent="0.25">
      <c r="A273" s="181">
        <v>43088</v>
      </c>
      <c r="B273" s="70" t="s">
        <v>354</v>
      </c>
      <c r="C273" s="48" t="s">
        <v>190</v>
      </c>
      <c r="D273" s="48" t="s">
        <v>181</v>
      </c>
      <c r="E273" s="176">
        <v>80000</v>
      </c>
      <c r="F273" s="48" t="s">
        <v>9</v>
      </c>
      <c r="G273" s="34" t="s">
        <v>179</v>
      </c>
      <c r="H273" s="63" t="s">
        <v>575</v>
      </c>
      <c r="I273" s="55" t="s">
        <v>588</v>
      </c>
      <c r="J273" s="20"/>
      <c r="K273" s="66"/>
    </row>
    <row r="274" spans="1:11" x14ac:dyDescent="0.25">
      <c r="A274" s="181">
        <v>43088</v>
      </c>
      <c r="B274" s="70" t="s">
        <v>558</v>
      </c>
      <c r="C274" s="70" t="s">
        <v>302</v>
      </c>
      <c r="D274" s="48" t="s">
        <v>356</v>
      </c>
      <c r="E274" s="176">
        <v>150000</v>
      </c>
      <c r="F274" s="48" t="s">
        <v>9</v>
      </c>
      <c r="G274" s="34" t="s">
        <v>179</v>
      </c>
      <c r="H274" s="63" t="s">
        <v>576</v>
      </c>
      <c r="I274" s="55" t="s">
        <v>588</v>
      </c>
      <c r="J274" s="20"/>
      <c r="K274" s="66"/>
    </row>
    <row r="275" spans="1:11" x14ac:dyDescent="0.25">
      <c r="A275" s="181">
        <v>43088</v>
      </c>
      <c r="B275" s="70" t="s">
        <v>558</v>
      </c>
      <c r="C275" s="70" t="s">
        <v>302</v>
      </c>
      <c r="D275" s="48" t="s">
        <v>356</v>
      </c>
      <c r="E275" s="176">
        <v>150000</v>
      </c>
      <c r="F275" s="48" t="s">
        <v>9</v>
      </c>
      <c r="G275" s="34" t="s">
        <v>179</v>
      </c>
      <c r="H275" s="63" t="s">
        <v>577</v>
      </c>
      <c r="I275" s="55" t="s">
        <v>588</v>
      </c>
      <c r="J275" s="20"/>
      <c r="K275" s="66"/>
    </row>
    <row r="276" spans="1:11" x14ac:dyDescent="0.25">
      <c r="A276" s="181">
        <v>43088</v>
      </c>
      <c r="B276" s="70" t="s">
        <v>557</v>
      </c>
      <c r="C276" s="70" t="s">
        <v>302</v>
      </c>
      <c r="D276" s="48" t="s">
        <v>356</v>
      </c>
      <c r="E276" s="176">
        <v>150000</v>
      </c>
      <c r="F276" s="48" t="s">
        <v>9</v>
      </c>
      <c r="G276" s="34" t="s">
        <v>179</v>
      </c>
      <c r="H276" s="63" t="s">
        <v>578</v>
      </c>
      <c r="I276" s="55" t="s">
        <v>588</v>
      </c>
      <c r="J276" s="20"/>
      <c r="K276" s="66"/>
    </row>
    <row r="277" spans="1:11" x14ac:dyDescent="0.25">
      <c r="A277" s="181">
        <v>43088</v>
      </c>
      <c r="B277" s="70" t="s">
        <v>556</v>
      </c>
      <c r="C277" s="70" t="s">
        <v>302</v>
      </c>
      <c r="D277" s="48" t="s">
        <v>356</v>
      </c>
      <c r="E277" s="176">
        <v>150000</v>
      </c>
      <c r="F277" s="48" t="s">
        <v>9</v>
      </c>
      <c r="G277" s="34" t="s">
        <v>179</v>
      </c>
      <c r="H277" s="63" t="s">
        <v>579</v>
      </c>
      <c r="I277" s="55" t="s">
        <v>588</v>
      </c>
      <c r="J277" s="20"/>
      <c r="K277" s="66"/>
    </row>
    <row r="278" spans="1:11" x14ac:dyDescent="0.25">
      <c r="A278" s="181">
        <v>43088</v>
      </c>
      <c r="B278" s="70" t="s">
        <v>555</v>
      </c>
      <c r="C278" s="70" t="s">
        <v>302</v>
      </c>
      <c r="D278" s="48" t="s">
        <v>356</v>
      </c>
      <c r="E278" s="176">
        <v>200000</v>
      </c>
      <c r="F278" s="48" t="s">
        <v>9</v>
      </c>
      <c r="G278" s="34" t="s">
        <v>179</v>
      </c>
      <c r="H278" s="63" t="s">
        <v>580</v>
      </c>
      <c r="I278" s="55" t="s">
        <v>588</v>
      </c>
      <c r="J278" s="20"/>
      <c r="K278" s="66"/>
    </row>
    <row r="279" spans="1:11" x14ac:dyDescent="0.25">
      <c r="A279" s="51">
        <v>43088</v>
      </c>
      <c r="B279" s="48" t="s">
        <v>155</v>
      </c>
      <c r="C279" s="48" t="s">
        <v>185</v>
      </c>
      <c r="D279" s="48" t="s">
        <v>181</v>
      </c>
      <c r="E279" s="49">
        <v>15000</v>
      </c>
      <c r="F279" s="48" t="s">
        <v>6</v>
      </c>
      <c r="G279" s="34" t="s">
        <v>179</v>
      </c>
      <c r="H279" s="63" t="s">
        <v>110</v>
      </c>
      <c r="I279" s="55" t="s">
        <v>588</v>
      </c>
      <c r="J279" s="20"/>
      <c r="K279" s="67"/>
    </row>
    <row r="280" spans="1:11" x14ac:dyDescent="0.25">
      <c r="A280" s="51">
        <v>43088</v>
      </c>
      <c r="B280" s="48" t="s">
        <v>293</v>
      </c>
      <c r="C280" s="48" t="s">
        <v>177</v>
      </c>
      <c r="D280" s="48" t="s">
        <v>181</v>
      </c>
      <c r="E280" s="49">
        <v>13000</v>
      </c>
      <c r="F280" s="48" t="s">
        <v>6</v>
      </c>
      <c r="G280" s="34" t="s">
        <v>179</v>
      </c>
      <c r="H280" s="63" t="s">
        <v>69</v>
      </c>
      <c r="I280" s="55" t="s">
        <v>588</v>
      </c>
      <c r="J280" s="20"/>
      <c r="K280" s="68"/>
    </row>
    <row r="281" spans="1:11" x14ac:dyDescent="0.25">
      <c r="A281" s="181">
        <v>43088</v>
      </c>
      <c r="B281" s="20" t="s">
        <v>419</v>
      </c>
      <c r="C281" s="48" t="s">
        <v>190</v>
      </c>
      <c r="D281" s="48" t="s">
        <v>181</v>
      </c>
      <c r="E281" s="59">
        <v>250000</v>
      </c>
      <c r="F281" s="48" t="s">
        <v>7</v>
      </c>
      <c r="G281" s="34" t="s">
        <v>179</v>
      </c>
      <c r="H281" s="48" t="s">
        <v>436</v>
      </c>
      <c r="I281" s="55" t="s">
        <v>588</v>
      </c>
      <c r="J281" s="20"/>
      <c r="K281" s="68"/>
    </row>
    <row r="282" spans="1:11" x14ac:dyDescent="0.25">
      <c r="A282" s="181">
        <v>43088</v>
      </c>
      <c r="B282" s="20" t="s">
        <v>420</v>
      </c>
      <c r="C282" s="48" t="s">
        <v>190</v>
      </c>
      <c r="D282" s="48" t="s">
        <v>181</v>
      </c>
      <c r="E282" s="176">
        <v>80000</v>
      </c>
      <c r="F282" s="48" t="s">
        <v>7</v>
      </c>
      <c r="G282" s="34" t="s">
        <v>179</v>
      </c>
      <c r="H282" s="48" t="s">
        <v>451</v>
      </c>
      <c r="I282" s="55" t="s">
        <v>588</v>
      </c>
      <c r="J282" s="20"/>
      <c r="K282" s="68"/>
    </row>
    <row r="283" spans="1:11" x14ac:dyDescent="0.25">
      <c r="A283" s="181">
        <v>43088</v>
      </c>
      <c r="B283" s="20" t="s">
        <v>415</v>
      </c>
      <c r="C283" s="48" t="s">
        <v>177</v>
      </c>
      <c r="D283" s="48" t="s">
        <v>181</v>
      </c>
      <c r="E283" s="176">
        <v>30000</v>
      </c>
      <c r="F283" s="48" t="s">
        <v>7</v>
      </c>
      <c r="G283" s="34" t="s">
        <v>179</v>
      </c>
      <c r="H283" s="48" t="s">
        <v>452</v>
      </c>
      <c r="I283" s="55" t="s">
        <v>588</v>
      </c>
      <c r="J283" s="20"/>
      <c r="K283" s="68"/>
    </row>
    <row r="284" spans="1:11" x14ac:dyDescent="0.25">
      <c r="A284" s="181">
        <v>43088</v>
      </c>
      <c r="B284" s="20" t="s">
        <v>428</v>
      </c>
      <c r="C284" s="70" t="s">
        <v>429</v>
      </c>
      <c r="D284" s="48" t="s">
        <v>181</v>
      </c>
      <c r="E284" s="176">
        <v>30000</v>
      </c>
      <c r="F284" s="48" t="s">
        <v>7</v>
      </c>
      <c r="G284" s="34" t="s">
        <v>179</v>
      </c>
      <c r="H284" s="48" t="s">
        <v>453</v>
      </c>
      <c r="I284" s="55" t="s">
        <v>588</v>
      </c>
      <c r="J284" s="20"/>
      <c r="K284" s="69"/>
    </row>
    <row r="285" spans="1:11" x14ac:dyDescent="0.25">
      <c r="A285" s="51">
        <v>43088</v>
      </c>
      <c r="B285" s="48" t="s">
        <v>159</v>
      </c>
      <c r="C285" s="48" t="s">
        <v>191</v>
      </c>
      <c r="D285" s="48" t="s">
        <v>187</v>
      </c>
      <c r="E285" s="49">
        <v>34000</v>
      </c>
      <c r="F285" s="48" t="s">
        <v>182</v>
      </c>
      <c r="G285" s="34" t="s">
        <v>179</v>
      </c>
      <c r="H285" s="63" t="s">
        <v>160</v>
      </c>
      <c r="I285" s="55" t="s">
        <v>588</v>
      </c>
      <c r="J285" s="20"/>
    </row>
    <row r="286" spans="1:11" x14ac:dyDescent="0.25">
      <c r="A286" s="51">
        <v>43088</v>
      </c>
      <c r="B286" s="48" t="s">
        <v>161</v>
      </c>
      <c r="C286" s="48" t="s">
        <v>253</v>
      </c>
      <c r="D286" s="48" t="s">
        <v>187</v>
      </c>
      <c r="E286" s="49">
        <v>3000000</v>
      </c>
      <c r="F286" s="48" t="s">
        <v>182</v>
      </c>
      <c r="G286" s="34" t="s">
        <v>179</v>
      </c>
      <c r="H286" s="63" t="s">
        <v>163</v>
      </c>
      <c r="I286" s="55" t="s">
        <v>588</v>
      </c>
      <c r="J286" s="20"/>
    </row>
    <row r="287" spans="1:11" x14ac:dyDescent="0.25">
      <c r="A287" s="51">
        <v>43088</v>
      </c>
      <c r="B287" s="48" t="s">
        <v>199</v>
      </c>
      <c r="C287" s="48" t="s">
        <v>185</v>
      </c>
      <c r="D287" s="48" t="s">
        <v>187</v>
      </c>
      <c r="E287" s="53">
        <v>400000</v>
      </c>
      <c r="F287" s="48" t="s">
        <v>182</v>
      </c>
      <c r="G287" s="34" t="s">
        <v>179</v>
      </c>
      <c r="H287" s="63" t="s">
        <v>164</v>
      </c>
      <c r="I287" s="55" t="s">
        <v>588</v>
      </c>
      <c r="J287" s="20"/>
    </row>
    <row r="288" spans="1:11" x14ac:dyDescent="0.25">
      <c r="A288" s="51">
        <v>43088</v>
      </c>
      <c r="B288" s="48" t="s">
        <v>278</v>
      </c>
      <c r="C288" s="48" t="s">
        <v>177</v>
      </c>
      <c r="D288" s="48" t="s">
        <v>187</v>
      </c>
      <c r="E288" s="53">
        <v>70000</v>
      </c>
      <c r="F288" s="48" t="s">
        <v>182</v>
      </c>
      <c r="G288" s="34" t="s">
        <v>179</v>
      </c>
      <c r="H288" s="63" t="s">
        <v>73</v>
      </c>
      <c r="I288" s="55" t="s">
        <v>588</v>
      </c>
      <c r="J288" s="20"/>
    </row>
    <row r="289" spans="1:10" x14ac:dyDescent="0.25">
      <c r="A289" s="181">
        <v>43088</v>
      </c>
      <c r="B289" s="70" t="s">
        <v>298</v>
      </c>
      <c r="C289" s="48" t="s">
        <v>177</v>
      </c>
      <c r="D289" s="55" t="s">
        <v>590</v>
      </c>
      <c r="E289" s="275">
        <v>10000</v>
      </c>
      <c r="F289" s="48" t="s">
        <v>314</v>
      </c>
      <c r="G289" s="34" t="s">
        <v>179</v>
      </c>
      <c r="H289" s="48" t="s">
        <v>148</v>
      </c>
      <c r="I289" s="55" t="s">
        <v>588</v>
      </c>
      <c r="J289" s="20"/>
    </row>
    <row r="290" spans="1:10" x14ac:dyDescent="0.25">
      <c r="A290" s="181">
        <v>43088</v>
      </c>
      <c r="B290" s="70" t="s">
        <v>517</v>
      </c>
      <c r="C290" s="48" t="s">
        <v>177</v>
      </c>
      <c r="D290" s="48" t="s">
        <v>181</v>
      </c>
      <c r="E290" s="176">
        <v>20000</v>
      </c>
      <c r="F290" s="48" t="s">
        <v>10</v>
      </c>
      <c r="G290" s="34" t="s">
        <v>179</v>
      </c>
      <c r="H290" s="48" t="s">
        <v>511</v>
      </c>
      <c r="I290" s="55" t="s">
        <v>588</v>
      </c>
      <c r="J290" s="20"/>
    </row>
    <row r="291" spans="1:10" x14ac:dyDescent="0.25">
      <c r="A291" s="181">
        <v>43088</v>
      </c>
      <c r="B291" s="70" t="s">
        <v>518</v>
      </c>
      <c r="C291" s="48" t="s">
        <v>177</v>
      </c>
      <c r="D291" s="48" t="s">
        <v>181</v>
      </c>
      <c r="E291" s="176">
        <v>20000</v>
      </c>
      <c r="F291" s="48" t="s">
        <v>10</v>
      </c>
      <c r="G291" s="34" t="s">
        <v>179</v>
      </c>
      <c r="H291" s="48" t="s">
        <v>519</v>
      </c>
      <c r="I291" s="55" t="s">
        <v>588</v>
      </c>
      <c r="J291" s="20"/>
    </row>
    <row r="292" spans="1:10" x14ac:dyDescent="0.25">
      <c r="A292" s="181">
        <v>43088</v>
      </c>
      <c r="B292" s="70" t="s">
        <v>487</v>
      </c>
      <c r="C292" s="70" t="s">
        <v>185</v>
      </c>
      <c r="D292" s="48" t="s">
        <v>181</v>
      </c>
      <c r="E292" s="176">
        <v>5000</v>
      </c>
      <c r="F292" s="48" t="s">
        <v>10</v>
      </c>
      <c r="G292" s="34" t="s">
        <v>179</v>
      </c>
      <c r="H292" s="48" t="s">
        <v>110</v>
      </c>
      <c r="I292" s="55" t="s">
        <v>588</v>
      </c>
      <c r="J292" s="20"/>
    </row>
    <row r="293" spans="1:10" x14ac:dyDescent="0.25">
      <c r="A293" s="181">
        <v>43088</v>
      </c>
      <c r="B293" s="70" t="s">
        <v>477</v>
      </c>
      <c r="C293" s="48" t="s">
        <v>190</v>
      </c>
      <c r="D293" s="48" t="s">
        <v>181</v>
      </c>
      <c r="E293" s="176">
        <v>80000</v>
      </c>
      <c r="F293" s="48" t="s">
        <v>10</v>
      </c>
      <c r="G293" s="34" t="s">
        <v>179</v>
      </c>
      <c r="H293" s="48" t="s">
        <v>512</v>
      </c>
      <c r="I293" s="55" t="s">
        <v>588</v>
      </c>
      <c r="J293" s="20"/>
    </row>
    <row r="294" spans="1:10" x14ac:dyDescent="0.25">
      <c r="A294" s="181">
        <v>43088</v>
      </c>
      <c r="B294" s="70" t="s">
        <v>419</v>
      </c>
      <c r="C294" s="48" t="s">
        <v>190</v>
      </c>
      <c r="D294" s="48" t="s">
        <v>181</v>
      </c>
      <c r="E294" s="176">
        <v>150000</v>
      </c>
      <c r="F294" s="48" t="s">
        <v>10</v>
      </c>
      <c r="G294" s="34" t="s">
        <v>179</v>
      </c>
      <c r="H294" s="48" t="s">
        <v>494</v>
      </c>
      <c r="I294" s="55" t="s">
        <v>588</v>
      </c>
      <c r="J294" s="20"/>
    </row>
    <row r="295" spans="1:10" x14ac:dyDescent="0.25">
      <c r="A295" s="181">
        <v>43088</v>
      </c>
      <c r="B295" s="70" t="s">
        <v>473</v>
      </c>
      <c r="C295" s="70" t="s">
        <v>185</v>
      </c>
      <c r="D295" s="48" t="s">
        <v>181</v>
      </c>
      <c r="E295" s="176">
        <v>5000</v>
      </c>
      <c r="F295" s="48" t="s">
        <v>10</v>
      </c>
      <c r="G295" s="34" t="s">
        <v>179</v>
      </c>
      <c r="H295" s="48" t="s">
        <v>110</v>
      </c>
      <c r="I295" s="55" t="s">
        <v>588</v>
      </c>
      <c r="J295" s="20"/>
    </row>
    <row r="296" spans="1:10" x14ac:dyDescent="0.25">
      <c r="A296" s="181">
        <v>43088</v>
      </c>
      <c r="B296" s="70" t="s">
        <v>475</v>
      </c>
      <c r="C296" s="70" t="s">
        <v>189</v>
      </c>
      <c r="D296" s="48" t="s">
        <v>181</v>
      </c>
      <c r="E296" s="176">
        <v>10000</v>
      </c>
      <c r="F296" s="48" t="s">
        <v>10</v>
      </c>
      <c r="G296" s="34" t="s">
        <v>179</v>
      </c>
      <c r="H296" s="48" t="s">
        <v>515</v>
      </c>
      <c r="I296" s="55" t="s">
        <v>588</v>
      </c>
      <c r="J296" s="20"/>
    </row>
    <row r="297" spans="1:10" x14ac:dyDescent="0.25">
      <c r="A297" s="181">
        <v>43088</v>
      </c>
      <c r="B297" s="70" t="s">
        <v>486</v>
      </c>
      <c r="C297" s="70" t="s">
        <v>185</v>
      </c>
      <c r="D297" s="48" t="s">
        <v>181</v>
      </c>
      <c r="E297" s="176">
        <v>5000</v>
      </c>
      <c r="F297" s="48" t="s">
        <v>10</v>
      </c>
      <c r="G297" s="34" t="s">
        <v>179</v>
      </c>
      <c r="H297" s="48" t="s">
        <v>110</v>
      </c>
      <c r="I297" s="55" t="s">
        <v>588</v>
      </c>
      <c r="J297" s="20"/>
    </row>
    <row r="298" spans="1:10" x14ac:dyDescent="0.25">
      <c r="A298" s="181">
        <v>43089</v>
      </c>
      <c r="B298" s="70" t="s">
        <v>538</v>
      </c>
      <c r="C298" s="48" t="s">
        <v>190</v>
      </c>
      <c r="D298" s="48" t="s">
        <v>178</v>
      </c>
      <c r="E298" s="176">
        <v>80000</v>
      </c>
      <c r="F298" s="48" t="s">
        <v>9</v>
      </c>
      <c r="G298" s="34" t="s">
        <v>179</v>
      </c>
      <c r="H298" s="63" t="s">
        <v>581</v>
      </c>
      <c r="I298" s="55" t="s">
        <v>588</v>
      </c>
      <c r="J298" s="20"/>
    </row>
    <row r="299" spans="1:10" x14ac:dyDescent="0.25">
      <c r="A299" s="181">
        <v>43089</v>
      </c>
      <c r="B299" s="70" t="s">
        <v>539</v>
      </c>
      <c r="C299" s="48" t="s">
        <v>190</v>
      </c>
      <c r="D299" s="48" t="s">
        <v>178</v>
      </c>
      <c r="E299" s="176">
        <v>80000</v>
      </c>
      <c r="F299" s="48" t="s">
        <v>9</v>
      </c>
      <c r="G299" s="34" t="s">
        <v>179</v>
      </c>
      <c r="H299" s="63" t="s">
        <v>582</v>
      </c>
      <c r="I299" s="55" t="s">
        <v>588</v>
      </c>
      <c r="J299" s="20"/>
    </row>
    <row r="300" spans="1:10" x14ac:dyDescent="0.25">
      <c r="A300" s="181">
        <v>43089</v>
      </c>
      <c r="B300" s="70" t="s">
        <v>554</v>
      </c>
      <c r="C300" s="48" t="s">
        <v>190</v>
      </c>
      <c r="D300" s="48" t="s">
        <v>178</v>
      </c>
      <c r="E300" s="176">
        <v>80000</v>
      </c>
      <c r="F300" s="48" t="s">
        <v>9</v>
      </c>
      <c r="G300" s="34" t="s">
        <v>179</v>
      </c>
      <c r="H300" s="63" t="s">
        <v>241</v>
      </c>
      <c r="I300" s="55" t="s">
        <v>588</v>
      </c>
      <c r="J300" s="20"/>
    </row>
    <row r="301" spans="1:10" x14ac:dyDescent="0.25">
      <c r="A301" s="181">
        <v>43089</v>
      </c>
      <c r="B301" s="70" t="s">
        <v>354</v>
      </c>
      <c r="C301" s="48" t="s">
        <v>190</v>
      </c>
      <c r="D301" s="48" t="s">
        <v>181</v>
      </c>
      <c r="E301" s="176">
        <v>80000</v>
      </c>
      <c r="F301" s="48" t="s">
        <v>9</v>
      </c>
      <c r="G301" s="34" t="s">
        <v>179</v>
      </c>
      <c r="H301" s="63" t="s">
        <v>583</v>
      </c>
      <c r="I301" s="55" t="s">
        <v>588</v>
      </c>
      <c r="J301" s="20"/>
    </row>
    <row r="302" spans="1:10" x14ac:dyDescent="0.25">
      <c r="A302" s="181">
        <v>43089</v>
      </c>
      <c r="B302" s="70" t="s">
        <v>540</v>
      </c>
      <c r="C302" s="48" t="s">
        <v>177</v>
      </c>
      <c r="D302" s="48" t="s">
        <v>181</v>
      </c>
      <c r="E302" s="176">
        <v>20000</v>
      </c>
      <c r="F302" s="48" t="s">
        <v>9</v>
      </c>
      <c r="G302" s="34" t="s">
        <v>179</v>
      </c>
      <c r="H302" s="63" t="s">
        <v>584</v>
      </c>
      <c r="I302" s="55" t="s">
        <v>588</v>
      </c>
      <c r="J302" s="20"/>
    </row>
    <row r="303" spans="1:10" x14ac:dyDescent="0.25">
      <c r="A303" s="181">
        <v>43089</v>
      </c>
      <c r="B303" s="70" t="s">
        <v>541</v>
      </c>
      <c r="C303" s="48" t="s">
        <v>177</v>
      </c>
      <c r="D303" s="48" t="s">
        <v>356</v>
      </c>
      <c r="E303" s="176">
        <v>544000</v>
      </c>
      <c r="F303" s="48" t="s">
        <v>9</v>
      </c>
      <c r="G303" s="34" t="s">
        <v>179</v>
      </c>
      <c r="H303" s="63" t="s">
        <v>553</v>
      </c>
      <c r="I303" s="55" t="s">
        <v>588</v>
      </c>
      <c r="J303" s="20"/>
    </row>
    <row r="304" spans="1:10" x14ac:dyDescent="0.25">
      <c r="A304" s="181">
        <v>43089</v>
      </c>
      <c r="B304" s="70" t="s">
        <v>542</v>
      </c>
      <c r="C304" s="48" t="s">
        <v>190</v>
      </c>
      <c r="D304" s="48" t="s">
        <v>178</v>
      </c>
      <c r="E304" s="176">
        <v>600000</v>
      </c>
      <c r="F304" s="48" t="s">
        <v>9</v>
      </c>
      <c r="G304" s="34" t="s">
        <v>179</v>
      </c>
      <c r="H304" s="63" t="s">
        <v>547</v>
      </c>
      <c r="I304" s="55" t="s">
        <v>588</v>
      </c>
      <c r="J304" s="20"/>
    </row>
    <row r="305" spans="1:10" x14ac:dyDescent="0.25">
      <c r="A305" s="181">
        <v>43089</v>
      </c>
      <c r="B305" s="70" t="s">
        <v>543</v>
      </c>
      <c r="C305" s="48" t="s">
        <v>190</v>
      </c>
      <c r="D305" s="48" t="s">
        <v>178</v>
      </c>
      <c r="E305" s="176">
        <v>600000</v>
      </c>
      <c r="F305" s="48" t="s">
        <v>9</v>
      </c>
      <c r="G305" s="34" t="s">
        <v>179</v>
      </c>
      <c r="H305" s="63" t="s">
        <v>546</v>
      </c>
      <c r="I305" s="55" t="s">
        <v>588</v>
      </c>
      <c r="J305" s="20"/>
    </row>
    <row r="306" spans="1:10" x14ac:dyDescent="0.25">
      <c r="A306" s="181">
        <v>43089</v>
      </c>
      <c r="B306" s="70" t="s">
        <v>544</v>
      </c>
      <c r="C306" s="48" t="s">
        <v>190</v>
      </c>
      <c r="D306" s="48" t="s">
        <v>181</v>
      </c>
      <c r="E306" s="176">
        <v>600000</v>
      </c>
      <c r="F306" s="48" t="s">
        <v>9</v>
      </c>
      <c r="G306" s="34" t="s">
        <v>179</v>
      </c>
      <c r="H306" s="63" t="s">
        <v>549</v>
      </c>
      <c r="I306" s="55" t="s">
        <v>588</v>
      </c>
      <c r="J306" s="20"/>
    </row>
    <row r="307" spans="1:10" x14ac:dyDescent="0.25">
      <c r="A307" s="181">
        <v>43089</v>
      </c>
      <c r="B307" s="70" t="s">
        <v>545</v>
      </c>
      <c r="C307" s="48" t="s">
        <v>190</v>
      </c>
      <c r="D307" s="48" t="s">
        <v>178</v>
      </c>
      <c r="E307" s="176">
        <v>600000</v>
      </c>
      <c r="F307" s="48" t="s">
        <v>9</v>
      </c>
      <c r="G307" s="34" t="s">
        <v>179</v>
      </c>
      <c r="H307" s="63" t="s">
        <v>548</v>
      </c>
      <c r="I307" s="55" t="s">
        <v>588</v>
      </c>
      <c r="J307" s="20"/>
    </row>
    <row r="308" spans="1:10" x14ac:dyDescent="0.25">
      <c r="A308" s="51">
        <v>43089</v>
      </c>
      <c r="B308" s="48" t="s">
        <v>293</v>
      </c>
      <c r="C308" s="48" t="s">
        <v>177</v>
      </c>
      <c r="D308" s="48" t="s">
        <v>181</v>
      </c>
      <c r="E308" s="49">
        <v>13000</v>
      </c>
      <c r="F308" s="48" t="s">
        <v>6</v>
      </c>
      <c r="G308" s="34" t="s">
        <v>179</v>
      </c>
      <c r="H308" s="63" t="s">
        <v>69</v>
      </c>
      <c r="I308" s="55" t="s">
        <v>588</v>
      </c>
      <c r="J308" s="20"/>
    </row>
    <row r="309" spans="1:10" x14ac:dyDescent="0.25">
      <c r="A309" s="181">
        <v>43089</v>
      </c>
      <c r="B309" s="20" t="s">
        <v>419</v>
      </c>
      <c r="C309" s="48" t="s">
        <v>190</v>
      </c>
      <c r="D309" s="48" t="s">
        <v>181</v>
      </c>
      <c r="E309" s="59">
        <v>250000</v>
      </c>
      <c r="F309" s="48" t="s">
        <v>7</v>
      </c>
      <c r="G309" s="34" t="s">
        <v>179</v>
      </c>
      <c r="H309" s="48" t="s">
        <v>436</v>
      </c>
      <c r="I309" s="55" t="s">
        <v>588</v>
      </c>
      <c r="J309" s="20"/>
    </row>
    <row r="310" spans="1:10" x14ac:dyDescent="0.25">
      <c r="A310" s="181">
        <v>43089</v>
      </c>
      <c r="B310" s="20" t="s">
        <v>420</v>
      </c>
      <c r="C310" s="48" t="s">
        <v>190</v>
      </c>
      <c r="D310" s="48" t="s">
        <v>181</v>
      </c>
      <c r="E310" s="176">
        <v>80000</v>
      </c>
      <c r="F310" s="48" t="s">
        <v>7</v>
      </c>
      <c r="G310" s="34" t="s">
        <v>179</v>
      </c>
      <c r="H310" s="48" t="s">
        <v>454</v>
      </c>
      <c r="I310" s="55" t="s">
        <v>588</v>
      </c>
      <c r="J310" s="20"/>
    </row>
    <row r="311" spans="1:10" x14ac:dyDescent="0.25">
      <c r="A311" s="181">
        <v>43089</v>
      </c>
      <c r="B311" s="20" t="s">
        <v>415</v>
      </c>
      <c r="C311" s="48" t="s">
        <v>177</v>
      </c>
      <c r="D311" s="48" t="s">
        <v>181</v>
      </c>
      <c r="E311" s="176">
        <v>25000</v>
      </c>
      <c r="F311" s="48" t="s">
        <v>7</v>
      </c>
      <c r="G311" s="34" t="s">
        <v>179</v>
      </c>
      <c r="H311" s="48" t="s">
        <v>455</v>
      </c>
      <c r="I311" s="55" t="s">
        <v>588</v>
      </c>
      <c r="J311" s="20"/>
    </row>
    <row r="312" spans="1:10" x14ac:dyDescent="0.25">
      <c r="A312" s="51">
        <v>43089</v>
      </c>
      <c r="B312" s="48" t="s">
        <v>156</v>
      </c>
      <c r="C312" s="48" t="s">
        <v>183</v>
      </c>
      <c r="D312" s="48" t="s">
        <v>187</v>
      </c>
      <c r="E312" s="49">
        <v>2000000</v>
      </c>
      <c r="F312" s="48" t="s">
        <v>182</v>
      </c>
      <c r="G312" s="34" t="s">
        <v>179</v>
      </c>
      <c r="H312" s="63" t="s">
        <v>157</v>
      </c>
      <c r="I312" s="55" t="s">
        <v>588</v>
      </c>
      <c r="J312" s="20"/>
    </row>
    <row r="313" spans="1:10" x14ac:dyDescent="0.25">
      <c r="A313" s="51">
        <v>43089</v>
      </c>
      <c r="B313" s="34" t="s">
        <v>283</v>
      </c>
      <c r="C313" s="48" t="s">
        <v>177</v>
      </c>
      <c r="D313" s="48" t="s">
        <v>187</v>
      </c>
      <c r="E313" s="49">
        <v>5100000</v>
      </c>
      <c r="F313" s="48" t="s">
        <v>182</v>
      </c>
      <c r="G313" s="34" t="s">
        <v>179</v>
      </c>
      <c r="H313" s="63" t="s">
        <v>284</v>
      </c>
      <c r="I313" s="55" t="s">
        <v>588</v>
      </c>
      <c r="J313" s="20"/>
    </row>
    <row r="314" spans="1:10" x14ac:dyDescent="0.25">
      <c r="A314" s="51">
        <v>43089</v>
      </c>
      <c r="B314" s="48" t="s">
        <v>285</v>
      </c>
      <c r="C314" s="48" t="s">
        <v>184</v>
      </c>
      <c r="D314" s="48" t="s">
        <v>187</v>
      </c>
      <c r="E314" s="49">
        <v>500000</v>
      </c>
      <c r="F314" s="48" t="s">
        <v>182</v>
      </c>
      <c r="G314" s="34" t="s">
        <v>179</v>
      </c>
      <c r="H314" s="63" t="s">
        <v>286</v>
      </c>
      <c r="I314" s="55" t="s">
        <v>588</v>
      </c>
      <c r="J314" s="20"/>
    </row>
    <row r="315" spans="1:10" x14ac:dyDescent="0.25">
      <c r="A315" s="181">
        <v>43089</v>
      </c>
      <c r="B315" s="70" t="s">
        <v>298</v>
      </c>
      <c r="C315" s="48" t="s">
        <v>177</v>
      </c>
      <c r="D315" s="55" t="s">
        <v>590</v>
      </c>
      <c r="E315" s="275">
        <v>10000</v>
      </c>
      <c r="F315" s="48" t="s">
        <v>314</v>
      </c>
      <c r="G315" s="34" t="s">
        <v>179</v>
      </c>
      <c r="H315" s="48" t="s">
        <v>148</v>
      </c>
      <c r="I315" s="55" t="s">
        <v>588</v>
      </c>
      <c r="J315" s="20"/>
    </row>
    <row r="316" spans="1:10" x14ac:dyDescent="0.25">
      <c r="A316" s="181">
        <v>43089</v>
      </c>
      <c r="B316" s="70" t="s">
        <v>305</v>
      </c>
      <c r="C316" s="48" t="s">
        <v>177</v>
      </c>
      <c r="D316" s="55" t="s">
        <v>590</v>
      </c>
      <c r="E316" s="275">
        <v>30000</v>
      </c>
      <c r="F316" s="48" t="s">
        <v>314</v>
      </c>
      <c r="G316" s="34" t="s">
        <v>179</v>
      </c>
      <c r="H316" s="48" t="s">
        <v>281</v>
      </c>
      <c r="I316" s="55" t="s">
        <v>588</v>
      </c>
      <c r="J316" s="20"/>
    </row>
    <row r="317" spans="1:10" x14ac:dyDescent="0.25">
      <c r="A317" s="181">
        <v>43089</v>
      </c>
      <c r="B317" s="70" t="s">
        <v>477</v>
      </c>
      <c r="C317" s="48" t="s">
        <v>190</v>
      </c>
      <c r="D317" s="48" t="s">
        <v>181</v>
      </c>
      <c r="E317" s="176">
        <v>80000</v>
      </c>
      <c r="F317" s="48" t="s">
        <v>10</v>
      </c>
      <c r="G317" s="34" t="s">
        <v>179</v>
      </c>
      <c r="H317" s="48" t="s">
        <v>513</v>
      </c>
      <c r="I317" s="55" t="s">
        <v>588</v>
      </c>
      <c r="J317" s="20"/>
    </row>
    <row r="318" spans="1:10" x14ac:dyDescent="0.25">
      <c r="A318" s="51">
        <v>43089</v>
      </c>
      <c r="B318" s="55" t="s">
        <v>586</v>
      </c>
      <c r="C318" s="48" t="s">
        <v>177</v>
      </c>
      <c r="D318" s="55" t="s">
        <v>534</v>
      </c>
      <c r="E318" s="59">
        <v>13467500</v>
      </c>
      <c r="F318" s="55" t="s">
        <v>587</v>
      </c>
      <c r="G318" s="20" t="s">
        <v>179</v>
      </c>
      <c r="H318" s="48" t="s">
        <v>277</v>
      </c>
      <c r="I318" s="55" t="s">
        <v>588</v>
      </c>
      <c r="J318" s="20"/>
    </row>
    <row r="319" spans="1:10" x14ac:dyDescent="0.25">
      <c r="A319" s="51">
        <v>43089</v>
      </c>
      <c r="B319" s="55" t="s">
        <v>589</v>
      </c>
      <c r="C319" s="55" t="s">
        <v>184</v>
      </c>
      <c r="D319" s="55" t="s">
        <v>590</v>
      </c>
      <c r="E319" s="59">
        <v>2613750</v>
      </c>
      <c r="F319" s="55" t="s">
        <v>587</v>
      </c>
      <c r="G319" s="20" t="s">
        <v>179</v>
      </c>
      <c r="H319" s="48" t="s">
        <v>277</v>
      </c>
      <c r="I319" s="55" t="s">
        <v>588</v>
      </c>
      <c r="J319" s="20"/>
    </row>
    <row r="320" spans="1:10" x14ac:dyDescent="0.25">
      <c r="A320" s="51">
        <v>43089</v>
      </c>
      <c r="B320" s="55" t="s">
        <v>591</v>
      </c>
      <c r="C320" s="55" t="s">
        <v>184</v>
      </c>
      <c r="D320" s="48" t="s">
        <v>178</v>
      </c>
      <c r="E320" s="59">
        <v>2913750</v>
      </c>
      <c r="F320" s="55" t="s">
        <v>587</v>
      </c>
      <c r="G320" s="55" t="s">
        <v>179</v>
      </c>
      <c r="H320" s="48" t="s">
        <v>277</v>
      </c>
      <c r="I320" s="55" t="s">
        <v>588</v>
      </c>
      <c r="J320" s="20"/>
    </row>
    <row r="321" spans="1:10" x14ac:dyDescent="0.25">
      <c r="A321" s="51">
        <v>43089</v>
      </c>
      <c r="B321" s="55" t="s">
        <v>592</v>
      </c>
      <c r="C321" s="55" t="s">
        <v>184</v>
      </c>
      <c r="D321" s="48" t="s">
        <v>178</v>
      </c>
      <c r="E321" s="59">
        <v>2613750</v>
      </c>
      <c r="F321" s="55" t="s">
        <v>587</v>
      </c>
      <c r="G321" s="55" t="s">
        <v>179</v>
      </c>
      <c r="H321" s="48" t="s">
        <v>277</v>
      </c>
      <c r="I321" s="55" t="s">
        <v>588</v>
      </c>
      <c r="J321" s="20"/>
    </row>
    <row r="322" spans="1:10" x14ac:dyDescent="0.25">
      <c r="A322" s="51">
        <v>43089</v>
      </c>
      <c r="B322" s="55" t="s">
        <v>593</v>
      </c>
      <c r="C322" s="55" t="s">
        <v>184</v>
      </c>
      <c r="D322" s="48" t="s">
        <v>178</v>
      </c>
      <c r="E322" s="59">
        <v>2213750</v>
      </c>
      <c r="F322" s="55" t="s">
        <v>587</v>
      </c>
      <c r="G322" s="55" t="s">
        <v>179</v>
      </c>
      <c r="H322" s="48" t="s">
        <v>277</v>
      </c>
      <c r="I322" s="55" t="s">
        <v>588</v>
      </c>
      <c r="J322" s="20"/>
    </row>
    <row r="323" spans="1:10" x14ac:dyDescent="0.25">
      <c r="A323" s="51">
        <v>43089</v>
      </c>
      <c r="B323" s="55" t="s">
        <v>594</v>
      </c>
      <c r="C323" s="55" t="s">
        <v>184</v>
      </c>
      <c r="D323" s="48" t="s">
        <v>178</v>
      </c>
      <c r="E323" s="59">
        <v>2213750</v>
      </c>
      <c r="F323" s="55" t="s">
        <v>587</v>
      </c>
      <c r="G323" s="55" t="s">
        <v>179</v>
      </c>
      <c r="H323" s="48" t="s">
        <v>277</v>
      </c>
      <c r="I323" s="55" t="s">
        <v>588</v>
      </c>
      <c r="J323" s="20"/>
    </row>
    <row r="324" spans="1:10" x14ac:dyDescent="0.25">
      <c r="A324" s="51">
        <v>43089</v>
      </c>
      <c r="B324" s="55" t="s">
        <v>595</v>
      </c>
      <c r="C324" s="48" t="s">
        <v>184</v>
      </c>
      <c r="D324" s="48" t="s">
        <v>181</v>
      </c>
      <c r="E324" s="49">
        <v>2000000</v>
      </c>
      <c r="F324" s="55" t="s">
        <v>587</v>
      </c>
      <c r="G324" s="55" t="s">
        <v>179</v>
      </c>
      <c r="H324" s="48" t="s">
        <v>277</v>
      </c>
      <c r="I324" s="55" t="s">
        <v>588</v>
      </c>
      <c r="J324" s="20"/>
    </row>
    <row r="325" spans="1:10" x14ac:dyDescent="0.25">
      <c r="A325" s="51">
        <v>43089</v>
      </c>
      <c r="B325" s="58" t="s">
        <v>397</v>
      </c>
      <c r="C325" s="48" t="s">
        <v>184</v>
      </c>
      <c r="D325" s="48" t="s">
        <v>187</v>
      </c>
      <c r="E325" s="276">
        <v>4313750</v>
      </c>
      <c r="F325" s="55" t="s">
        <v>587</v>
      </c>
      <c r="G325" s="55" t="s">
        <v>179</v>
      </c>
      <c r="H325" s="48" t="s">
        <v>277</v>
      </c>
      <c r="I325" s="55" t="s">
        <v>588</v>
      </c>
      <c r="J325" s="20"/>
    </row>
    <row r="326" spans="1:10" x14ac:dyDescent="0.25">
      <c r="A326" s="180">
        <v>43090</v>
      </c>
      <c r="B326" s="20" t="s">
        <v>334</v>
      </c>
      <c r="C326" s="48" t="s">
        <v>177</v>
      </c>
      <c r="D326" s="48" t="s">
        <v>178</v>
      </c>
      <c r="E326" s="59">
        <v>30000</v>
      </c>
      <c r="F326" s="48" t="s">
        <v>180</v>
      </c>
      <c r="G326" s="34" t="s">
        <v>179</v>
      </c>
      <c r="H326" s="48" t="s">
        <v>277</v>
      </c>
      <c r="I326" s="55" t="s">
        <v>588</v>
      </c>
      <c r="J326" s="20"/>
    </row>
    <row r="327" spans="1:10" x14ac:dyDescent="0.25">
      <c r="A327" s="180">
        <v>43090</v>
      </c>
      <c r="B327" s="20" t="s">
        <v>335</v>
      </c>
      <c r="C327" s="20" t="s">
        <v>185</v>
      </c>
      <c r="D327" s="48" t="s">
        <v>178</v>
      </c>
      <c r="E327" s="59">
        <v>5000</v>
      </c>
      <c r="F327" s="48" t="s">
        <v>180</v>
      </c>
      <c r="G327" s="34" t="s">
        <v>179</v>
      </c>
      <c r="H327" s="48" t="s">
        <v>110</v>
      </c>
      <c r="I327" s="55" t="s">
        <v>588</v>
      </c>
      <c r="J327" s="20"/>
    </row>
    <row r="328" spans="1:10" x14ac:dyDescent="0.25">
      <c r="A328" s="51">
        <v>43090</v>
      </c>
      <c r="B328" s="48" t="s">
        <v>293</v>
      </c>
      <c r="C328" s="48" t="s">
        <v>177</v>
      </c>
      <c r="D328" s="48" t="s">
        <v>181</v>
      </c>
      <c r="E328" s="49">
        <v>13000</v>
      </c>
      <c r="F328" s="48" t="s">
        <v>6</v>
      </c>
      <c r="G328" s="34" t="s">
        <v>179</v>
      </c>
      <c r="H328" s="63" t="s">
        <v>69</v>
      </c>
      <c r="I328" s="55" t="s">
        <v>588</v>
      </c>
      <c r="J328" s="20"/>
    </row>
    <row r="329" spans="1:10" x14ac:dyDescent="0.25">
      <c r="A329" s="51">
        <v>43090</v>
      </c>
      <c r="B329" s="48" t="s">
        <v>289</v>
      </c>
      <c r="C329" s="48" t="s">
        <v>177</v>
      </c>
      <c r="D329" s="48" t="s">
        <v>181</v>
      </c>
      <c r="E329" s="49">
        <v>23500</v>
      </c>
      <c r="F329" s="48" t="s">
        <v>6</v>
      </c>
      <c r="G329" s="34" t="s">
        <v>179</v>
      </c>
      <c r="H329" s="63" t="s">
        <v>290</v>
      </c>
      <c r="I329" s="55" t="s">
        <v>588</v>
      </c>
      <c r="J329" s="20"/>
    </row>
    <row r="330" spans="1:10" x14ac:dyDescent="0.25">
      <c r="A330" s="181">
        <v>43090</v>
      </c>
      <c r="B330" s="20" t="s">
        <v>419</v>
      </c>
      <c r="C330" s="48" t="s">
        <v>190</v>
      </c>
      <c r="D330" s="48" t="s">
        <v>181</v>
      </c>
      <c r="E330" s="59">
        <v>250000</v>
      </c>
      <c r="F330" s="48" t="s">
        <v>7</v>
      </c>
      <c r="G330" s="34" t="s">
        <v>179</v>
      </c>
      <c r="H330" s="48" t="s">
        <v>436</v>
      </c>
      <c r="I330" s="55" t="s">
        <v>588</v>
      </c>
      <c r="J330" s="20"/>
    </row>
    <row r="331" spans="1:10" x14ac:dyDescent="0.25">
      <c r="A331" s="181">
        <v>43090</v>
      </c>
      <c r="B331" s="20" t="s">
        <v>420</v>
      </c>
      <c r="C331" s="48" t="s">
        <v>190</v>
      </c>
      <c r="D331" s="48" t="s">
        <v>181</v>
      </c>
      <c r="E331" s="176">
        <v>80000</v>
      </c>
      <c r="F331" s="48" t="s">
        <v>7</v>
      </c>
      <c r="G331" s="34" t="s">
        <v>179</v>
      </c>
      <c r="H331" s="48" t="s">
        <v>456</v>
      </c>
      <c r="I331" s="55" t="s">
        <v>588</v>
      </c>
      <c r="J331" s="20"/>
    </row>
    <row r="332" spans="1:10" x14ac:dyDescent="0.25">
      <c r="A332" s="181">
        <v>43090</v>
      </c>
      <c r="B332" s="20" t="s">
        <v>415</v>
      </c>
      <c r="C332" s="48" t="s">
        <v>177</v>
      </c>
      <c r="D332" s="48" t="s">
        <v>181</v>
      </c>
      <c r="E332" s="176">
        <v>10000</v>
      </c>
      <c r="F332" s="48" t="s">
        <v>7</v>
      </c>
      <c r="G332" s="34" t="s">
        <v>179</v>
      </c>
      <c r="H332" s="48" t="s">
        <v>457</v>
      </c>
      <c r="I332" s="55" t="s">
        <v>588</v>
      </c>
      <c r="J332" s="20"/>
    </row>
    <row r="333" spans="1:10" x14ac:dyDescent="0.25">
      <c r="A333" s="181">
        <v>43090</v>
      </c>
      <c r="B333" s="20" t="s">
        <v>430</v>
      </c>
      <c r="C333" s="48" t="s">
        <v>177</v>
      </c>
      <c r="D333" s="48" t="s">
        <v>181</v>
      </c>
      <c r="E333" s="176">
        <v>5000</v>
      </c>
      <c r="F333" s="48" t="s">
        <v>7</v>
      </c>
      <c r="G333" s="34" t="s">
        <v>179</v>
      </c>
      <c r="H333" s="48" t="s">
        <v>458</v>
      </c>
      <c r="I333" s="55" t="s">
        <v>588</v>
      </c>
      <c r="J333" s="20"/>
    </row>
    <row r="334" spans="1:10" x14ac:dyDescent="0.25">
      <c r="A334" s="181">
        <v>43090</v>
      </c>
      <c r="B334" s="20" t="s">
        <v>431</v>
      </c>
      <c r="C334" s="48" t="s">
        <v>177</v>
      </c>
      <c r="D334" s="48" t="s">
        <v>181</v>
      </c>
      <c r="E334" s="176">
        <v>60000</v>
      </c>
      <c r="F334" s="48" t="s">
        <v>7</v>
      </c>
      <c r="G334" s="34" t="s">
        <v>179</v>
      </c>
      <c r="H334" s="48" t="s">
        <v>459</v>
      </c>
      <c r="I334" s="55" t="s">
        <v>588</v>
      </c>
      <c r="J334" s="20"/>
    </row>
    <row r="335" spans="1:10" x14ac:dyDescent="0.25">
      <c r="A335" s="181">
        <v>43090</v>
      </c>
      <c r="B335" s="20" t="s">
        <v>432</v>
      </c>
      <c r="C335" s="48" t="s">
        <v>177</v>
      </c>
      <c r="D335" s="48" t="s">
        <v>181</v>
      </c>
      <c r="E335" s="176">
        <v>5000</v>
      </c>
      <c r="F335" s="48" t="s">
        <v>7</v>
      </c>
      <c r="G335" s="34" t="s">
        <v>179</v>
      </c>
      <c r="H335" s="48" t="s">
        <v>151</v>
      </c>
      <c r="I335" s="55" t="s">
        <v>588</v>
      </c>
      <c r="J335" s="20"/>
    </row>
    <row r="336" spans="1:10" x14ac:dyDescent="0.25">
      <c r="A336" s="181">
        <v>43090</v>
      </c>
      <c r="B336" s="20" t="s">
        <v>433</v>
      </c>
      <c r="C336" s="48" t="s">
        <v>190</v>
      </c>
      <c r="D336" s="48" t="s">
        <v>181</v>
      </c>
      <c r="E336" s="59">
        <v>250000</v>
      </c>
      <c r="F336" s="48" t="s">
        <v>7</v>
      </c>
      <c r="G336" s="34" t="s">
        <v>179</v>
      </c>
      <c r="H336" s="48" t="s">
        <v>435</v>
      </c>
      <c r="I336" s="55" t="s">
        <v>588</v>
      </c>
      <c r="J336" s="20"/>
    </row>
    <row r="337" spans="1:10" x14ac:dyDescent="0.25">
      <c r="A337" s="181">
        <v>43090</v>
      </c>
      <c r="B337" s="70" t="s">
        <v>188</v>
      </c>
      <c r="C337" s="48" t="s">
        <v>177</v>
      </c>
      <c r="D337" s="48" t="s">
        <v>181</v>
      </c>
      <c r="E337" s="176">
        <v>15000</v>
      </c>
      <c r="F337" s="48" t="s">
        <v>11</v>
      </c>
      <c r="G337" s="34" t="s">
        <v>179</v>
      </c>
      <c r="H337" s="63" t="s">
        <v>86</v>
      </c>
      <c r="I337" s="55" t="s">
        <v>588</v>
      </c>
      <c r="J337" s="20"/>
    </row>
    <row r="338" spans="1:10" x14ac:dyDescent="0.25">
      <c r="A338" s="51">
        <v>43090</v>
      </c>
      <c r="B338" s="48" t="s">
        <v>339</v>
      </c>
      <c r="C338" s="48" t="s">
        <v>184</v>
      </c>
      <c r="D338" s="48" t="s">
        <v>181</v>
      </c>
      <c r="E338" s="49">
        <v>1600000</v>
      </c>
      <c r="F338" s="48" t="s">
        <v>182</v>
      </c>
      <c r="G338" s="34" t="s">
        <v>179</v>
      </c>
      <c r="H338" s="63" t="s">
        <v>22</v>
      </c>
      <c r="I338" s="55" t="s">
        <v>588</v>
      </c>
      <c r="J338" s="20"/>
    </row>
    <row r="339" spans="1:10" x14ac:dyDescent="0.25">
      <c r="A339" s="51">
        <v>43090</v>
      </c>
      <c r="B339" s="48" t="s">
        <v>359</v>
      </c>
      <c r="C339" s="48" t="s">
        <v>184</v>
      </c>
      <c r="D339" s="48" t="s">
        <v>181</v>
      </c>
      <c r="E339" s="49">
        <v>1600000</v>
      </c>
      <c r="F339" s="48" t="s">
        <v>182</v>
      </c>
      <c r="G339" s="34" t="s">
        <v>179</v>
      </c>
      <c r="H339" s="63" t="s">
        <v>22</v>
      </c>
      <c r="I339" s="55" t="s">
        <v>588</v>
      </c>
      <c r="J339" s="20"/>
    </row>
    <row r="340" spans="1:10" x14ac:dyDescent="0.25">
      <c r="A340" s="51">
        <v>43090</v>
      </c>
      <c r="B340" s="48" t="s">
        <v>288</v>
      </c>
      <c r="C340" s="48" t="s">
        <v>177</v>
      </c>
      <c r="D340" s="48" t="s">
        <v>187</v>
      </c>
      <c r="E340" s="49">
        <v>70000</v>
      </c>
      <c r="F340" s="48" t="s">
        <v>182</v>
      </c>
      <c r="G340" s="34" t="s">
        <v>179</v>
      </c>
      <c r="H340" s="63" t="s">
        <v>291</v>
      </c>
      <c r="I340" s="55" t="s">
        <v>588</v>
      </c>
      <c r="J340" s="20"/>
    </row>
    <row r="341" spans="1:10" x14ac:dyDescent="0.25">
      <c r="A341" s="51">
        <v>43090</v>
      </c>
      <c r="B341" s="48" t="s">
        <v>340</v>
      </c>
      <c r="C341" s="48" t="s">
        <v>184</v>
      </c>
      <c r="D341" s="48" t="s">
        <v>181</v>
      </c>
      <c r="E341" s="49">
        <v>600000</v>
      </c>
      <c r="F341" s="48" t="s">
        <v>182</v>
      </c>
      <c r="G341" s="34" t="s">
        <v>179</v>
      </c>
      <c r="H341" s="63" t="s">
        <v>22</v>
      </c>
      <c r="I341" s="55" t="s">
        <v>588</v>
      </c>
      <c r="J341" s="20"/>
    </row>
    <row r="342" spans="1:10" x14ac:dyDescent="0.25">
      <c r="A342" s="51">
        <v>43090</v>
      </c>
      <c r="B342" s="48" t="s">
        <v>524</v>
      </c>
      <c r="C342" s="70" t="s">
        <v>302</v>
      </c>
      <c r="D342" s="48" t="s">
        <v>178</v>
      </c>
      <c r="E342" s="49">
        <v>1000000</v>
      </c>
      <c r="F342" s="48" t="s">
        <v>182</v>
      </c>
      <c r="G342" s="34" t="s">
        <v>179</v>
      </c>
      <c r="H342" s="63" t="s">
        <v>410</v>
      </c>
      <c r="I342" s="55" t="s">
        <v>588</v>
      </c>
      <c r="J342" s="20"/>
    </row>
    <row r="343" spans="1:10" x14ac:dyDescent="0.25">
      <c r="A343" s="181">
        <v>43090</v>
      </c>
      <c r="B343" s="70" t="s">
        <v>306</v>
      </c>
      <c r="C343" s="70" t="s">
        <v>302</v>
      </c>
      <c r="D343" s="55" t="s">
        <v>590</v>
      </c>
      <c r="E343" s="275">
        <v>100000</v>
      </c>
      <c r="F343" s="48" t="s">
        <v>314</v>
      </c>
      <c r="G343" s="34" t="s">
        <v>179</v>
      </c>
      <c r="H343" s="48" t="s">
        <v>318</v>
      </c>
      <c r="I343" s="55" t="s">
        <v>588</v>
      </c>
      <c r="J343" s="20"/>
    </row>
    <row r="344" spans="1:10" x14ac:dyDescent="0.25">
      <c r="A344" s="181">
        <v>43090</v>
      </c>
      <c r="B344" s="70" t="s">
        <v>307</v>
      </c>
      <c r="C344" s="70" t="s">
        <v>302</v>
      </c>
      <c r="D344" s="55" t="s">
        <v>590</v>
      </c>
      <c r="E344" s="275">
        <v>100000</v>
      </c>
      <c r="F344" s="48" t="s">
        <v>314</v>
      </c>
      <c r="G344" s="34" t="s">
        <v>179</v>
      </c>
      <c r="H344" s="48" t="s">
        <v>319</v>
      </c>
      <c r="I344" s="55" t="s">
        <v>588</v>
      </c>
      <c r="J344" s="20"/>
    </row>
    <row r="345" spans="1:10" x14ac:dyDescent="0.25">
      <c r="A345" s="181">
        <v>43090</v>
      </c>
      <c r="B345" s="70" t="s">
        <v>308</v>
      </c>
      <c r="C345" s="70" t="s">
        <v>302</v>
      </c>
      <c r="D345" s="55" t="s">
        <v>590</v>
      </c>
      <c r="E345" s="275">
        <v>100000</v>
      </c>
      <c r="F345" s="48" t="s">
        <v>314</v>
      </c>
      <c r="G345" s="34" t="s">
        <v>179</v>
      </c>
      <c r="H345" s="48" t="s">
        <v>320</v>
      </c>
      <c r="I345" s="55" t="s">
        <v>588</v>
      </c>
      <c r="J345" s="20"/>
    </row>
    <row r="346" spans="1:10" x14ac:dyDescent="0.25">
      <c r="A346" s="181">
        <v>43090</v>
      </c>
      <c r="B346" s="70" t="s">
        <v>309</v>
      </c>
      <c r="C346" s="70" t="s">
        <v>302</v>
      </c>
      <c r="D346" s="55" t="s">
        <v>590</v>
      </c>
      <c r="E346" s="275">
        <v>100000</v>
      </c>
      <c r="F346" s="48" t="s">
        <v>314</v>
      </c>
      <c r="G346" s="34" t="s">
        <v>179</v>
      </c>
      <c r="H346" s="48" t="s">
        <v>321</v>
      </c>
      <c r="I346" s="55" t="s">
        <v>588</v>
      </c>
      <c r="J346" s="20"/>
    </row>
    <row r="347" spans="1:10" x14ac:dyDescent="0.25">
      <c r="A347" s="181">
        <v>43090</v>
      </c>
      <c r="B347" s="70" t="s">
        <v>310</v>
      </c>
      <c r="C347" s="70" t="s">
        <v>302</v>
      </c>
      <c r="D347" s="55" t="s">
        <v>590</v>
      </c>
      <c r="E347" s="275">
        <v>100000</v>
      </c>
      <c r="F347" s="48" t="s">
        <v>314</v>
      </c>
      <c r="G347" s="34" t="s">
        <v>179</v>
      </c>
      <c r="H347" s="48" t="s">
        <v>322</v>
      </c>
      <c r="I347" s="55" t="s">
        <v>588</v>
      </c>
      <c r="J347" s="20"/>
    </row>
    <row r="348" spans="1:10" x14ac:dyDescent="0.25">
      <c r="A348" s="181">
        <v>43090</v>
      </c>
      <c r="B348" s="70" t="s">
        <v>311</v>
      </c>
      <c r="C348" s="70" t="s">
        <v>302</v>
      </c>
      <c r="D348" s="55" t="s">
        <v>590</v>
      </c>
      <c r="E348" s="275">
        <v>100000</v>
      </c>
      <c r="F348" s="48" t="s">
        <v>314</v>
      </c>
      <c r="G348" s="34" t="s">
        <v>179</v>
      </c>
      <c r="H348" s="48" t="s">
        <v>323</v>
      </c>
      <c r="I348" s="55" t="s">
        <v>588</v>
      </c>
      <c r="J348" s="20"/>
    </row>
    <row r="349" spans="1:10" x14ac:dyDescent="0.25">
      <c r="A349" s="181">
        <v>43090</v>
      </c>
      <c r="B349" s="70" t="s">
        <v>312</v>
      </c>
      <c r="C349" s="70" t="s">
        <v>302</v>
      </c>
      <c r="D349" s="55" t="s">
        <v>590</v>
      </c>
      <c r="E349" s="275">
        <v>100000</v>
      </c>
      <c r="F349" s="48" t="s">
        <v>314</v>
      </c>
      <c r="G349" s="34" t="s">
        <v>179</v>
      </c>
      <c r="H349" s="48" t="s">
        <v>324</v>
      </c>
      <c r="I349" s="55" t="s">
        <v>588</v>
      </c>
      <c r="J349" s="20"/>
    </row>
    <row r="350" spans="1:10" x14ac:dyDescent="0.25">
      <c r="A350" s="181">
        <v>43090</v>
      </c>
      <c r="B350" s="70" t="s">
        <v>313</v>
      </c>
      <c r="C350" s="48" t="s">
        <v>177</v>
      </c>
      <c r="D350" s="55" t="s">
        <v>590</v>
      </c>
      <c r="E350" s="275">
        <v>40000</v>
      </c>
      <c r="F350" s="48" t="s">
        <v>314</v>
      </c>
      <c r="G350" s="34" t="s">
        <v>179</v>
      </c>
      <c r="H350" s="48" t="s">
        <v>112</v>
      </c>
      <c r="I350" s="55" t="s">
        <v>588</v>
      </c>
      <c r="J350" s="20"/>
    </row>
    <row r="351" spans="1:10" x14ac:dyDescent="0.25">
      <c r="A351" s="181">
        <v>43090</v>
      </c>
      <c r="B351" s="70" t="s">
        <v>331</v>
      </c>
      <c r="C351" s="48" t="s">
        <v>177</v>
      </c>
      <c r="D351" s="55" t="s">
        <v>590</v>
      </c>
      <c r="E351" s="275">
        <v>10000</v>
      </c>
      <c r="F351" s="48" t="s">
        <v>314</v>
      </c>
      <c r="G351" s="34" t="s">
        <v>179</v>
      </c>
      <c r="H351" s="48" t="s">
        <v>148</v>
      </c>
      <c r="I351" s="55" t="s">
        <v>588</v>
      </c>
      <c r="J351" s="20"/>
    </row>
    <row r="352" spans="1:10" x14ac:dyDescent="0.25">
      <c r="A352" s="181">
        <v>43091</v>
      </c>
      <c r="B352" s="20" t="s">
        <v>434</v>
      </c>
      <c r="C352" s="48" t="s">
        <v>177</v>
      </c>
      <c r="D352" s="48" t="s">
        <v>181</v>
      </c>
      <c r="E352" s="176">
        <v>25000</v>
      </c>
      <c r="F352" s="48" t="s">
        <v>7</v>
      </c>
      <c r="G352" s="34" t="s">
        <v>179</v>
      </c>
      <c r="H352" s="48" t="s">
        <v>153</v>
      </c>
      <c r="I352" s="55" t="s">
        <v>588</v>
      </c>
      <c r="J352" s="20"/>
    </row>
    <row r="353" spans="1:10" x14ac:dyDescent="0.25">
      <c r="A353" s="181">
        <v>43091</v>
      </c>
      <c r="B353" s="20" t="s">
        <v>420</v>
      </c>
      <c r="C353" s="48" t="s">
        <v>190</v>
      </c>
      <c r="D353" s="48" t="s">
        <v>181</v>
      </c>
      <c r="E353" s="176">
        <v>80000</v>
      </c>
      <c r="F353" s="48" t="s">
        <v>7</v>
      </c>
      <c r="G353" s="34" t="s">
        <v>179</v>
      </c>
      <c r="H353" s="48" t="s">
        <v>460</v>
      </c>
      <c r="I353" s="55" t="s">
        <v>588</v>
      </c>
      <c r="J353" s="20"/>
    </row>
    <row r="354" spans="1:10" x14ac:dyDescent="0.25">
      <c r="A354" s="181">
        <v>43091</v>
      </c>
      <c r="B354" s="20" t="s">
        <v>432</v>
      </c>
      <c r="C354" s="48" t="s">
        <v>177</v>
      </c>
      <c r="D354" s="48" t="s">
        <v>181</v>
      </c>
      <c r="E354" s="176">
        <v>5000</v>
      </c>
      <c r="F354" s="48" t="s">
        <v>7</v>
      </c>
      <c r="G354" s="34" t="s">
        <v>179</v>
      </c>
      <c r="H354" s="48" t="s">
        <v>461</v>
      </c>
      <c r="I354" s="55" t="s">
        <v>588</v>
      </c>
      <c r="J354" s="20"/>
    </row>
    <row r="355" spans="1:10" x14ac:dyDescent="0.25">
      <c r="A355" s="51">
        <v>43091</v>
      </c>
      <c r="B355" s="48" t="s">
        <v>525</v>
      </c>
      <c r="C355" s="48" t="s">
        <v>191</v>
      </c>
      <c r="D355" s="48" t="s">
        <v>187</v>
      </c>
      <c r="E355" s="49">
        <v>20000</v>
      </c>
      <c r="F355" s="48" t="s">
        <v>182</v>
      </c>
      <c r="G355" s="34" t="s">
        <v>179</v>
      </c>
      <c r="H355" s="63" t="s">
        <v>22</v>
      </c>
      <c r="I355" s="55" t="s">
        <v>588</v>
      </c>
      <c r="J355" s="20"/>
    </row>
    <row r="356" spans="1:10" x14ac:dyDescent="0.25">
      <c r="A356" s="180">
        <v>43095</v>
      </c>
      <c r="B356" s="48" t="s">
        <v>384</v>
      </c>
      <c r="C356" s="48" t="s">
        <v>177</v>
      </c>
      <c r="D356" s="48" t="s">
        <v>178</v>
      </c>
      <c r="E356" s="59">
        <v>65000</v>
      </c>
      <c r="F356" s="48" t="s">
        <v>180</v>
      </c>
      <c r="G356" s="34" t="s">
        <v>179</v>
      </c>
      <c r="H356" s="48" t="s">
        <v>385</v>
      </c>
      <c r="I356" s="55" t="s">
        <v>588</v>
      </c>
      <c r="J356" s="20"/>
    </row>
    <row r="357" spans="1:10" x14ac:dyDescent="0.25">
      <c r="A357" s="180">
        <v>43097</v>
      </c>
      <c r="B357" s="20" t="s">
        <v>331</v>
      </c>
      <c r="C357" s="48" t="s">
        <v>177</v>
      </c>
      <c r="D357" s="48" t="s">
        <v>178</v>
      </c>
      <c r="E357" s="59">
        <v>30000</v>
      </c>
      <c r="F357" s="48" t="s">
        <v>180</v>
      </c>
      <c r="G357" s="34" t="s">
        <v>179</v>
      </c>
      <c r="H357" s="48" t="s">
        <v>387</v>
      </c>
      <c r="I357" s="55" t="s">
        <v>588</v>
      </c>
      <c r="J357" s="20"/>
    </row>
    <row r="358" spans="1:10" x14ac:dyDescent="0.25">
      <c r="A358" s="180">
        <v>43097</v>
      </c>
      <c r="B358" s="20" t="s">
        <v>377</v>
      </c>
      <c r="C358" s="70" t="s">
        <v>302</v>
      </c>
      <c r="D358" s="48" t="s">
        <v>178</v>
      </c>
      <c r="E358" s="59">
        <v>300000</v>
      </c>
      <c r="F358" s="48" t="s">
        <v>180</v>
      </c>
      <c r="G358" s="34" t="s">
        <v>179</v>
      </c>
      <c r="H358" s="48" t="s">
        <v>277</v>
      </c>
      <c r="I358" s="55" t="s">
        <v>588</v>
      </c>
      <c r="J358" s="20"/>
    </row>
    <row r="359" spans="1:10" x14ac:dyDescent="0.25">
      <c r="A359" s="51">
        <v>43097</v>
      </c>
      <c r="B359" s="48" t="s">
        <v>526</v>
      </c>
      <c r="C359" s="48" t="s">
        <v>191</v>
      </c>
      <c r="D359" s="48" t="s">
        <v>187</v>
      </c>
      <c r="E359" s="49">
        <v>20000</v>
      </c>
      <c r="F359" s="48" t="s">
        <v>182</v>
      </c>
      <c r="G359" s="34" t="s">
        <v>179</v>
      </c>
      <c r="H359" s="63" t="s">
        <v>22</v>
      </c>
      <c r="I359" s="55" t="s">
        <v>588</v>
      </c>
      <c r="J359" s="20"/>
    </row>
    <row r="360" spans="1:10" x14ac:dyDescent="0.25">
      <c r="A360" s="51">
        <v>43097</v>
      </c>
      <c r="B360" s="48" t="s">
        <v>406</v>
      </c>
      <c r="C360" s="48" t="s">
        <v>191</v>
      </c>
      <c r="D360" s="48" t="s">
        <v>187</v>
      </c>
      <c r="E360" s="49">
        <v>5000</v>
      </c>
      <c r="F360" s="48" t="s">
        <v>182</v>
      </c>
      <c r="G360" s="34" t="s">
        <v>179</v>
      </c>
      <c r="H360" s="63" t="s">
        <v>22</v>
      </c>
      <c r="I360" s="55" t="s">
        <v>588</v>
      </c>
      <c r="J360" s="20"/>
    </row>
    <row r="361" spans="1:10" x14ac:dyDescent="0.25">
      <c r="A361" s="51">
        <v>43097</v>
      </c>
      <c r="B361" s="48" t="s">
        <v>527</v>
      </c>
      <c r="C361" s="48" t="s">
        <v>191</v>
      </c>
      <c r="D361" s="48" t="s">
        <v>187</v>
      </c>
      <c r="E361" s="49">
        <v>12000</v>
      </c>
      <c r="F361" s="48" t="s">
        <v>182</v>
      </c>
      <c r="G361" s="34" t="s">
        <v>179</v>
      </c>
      <c r="H361" s="63" t="s">
        <v>22</v>
      </c>
      <c r="I361" s="55" t="s">
        <v>588</v>
      </c>
      <c r="J361" s="20"/>
    </row>
    <row r="362" spans="1:10" x14ac:dyDescent="0.25">
      <c r="A362" s="51">
        <v>43098</v>
      </c>
      <c r="B362" s="48" t="s">
        <v>533</v>
      </c>
      <c r="C362" s="48" t="s">
        <v>177</v>
      </c>
      <c r="D362" s="48" t="s">
        <v>534</v>
      </c>
      <c r="E362" s="49">
        <v>70000</v>
      </c>
      <c r="F362" s="48" t="s">
        <v>535</v>
      </c>
      <c r="G362" s="34" t="s">
        <v>179</v>
      </c>
      <c r="H362" s="48" t="s">
        <v>22</v>
      </c>
      <c r="I362" s="55" t="s">
        <v>588</v>
      </c>
      <c r="J362" s="20"/>
    </row>
    <row r="363" spans="1:10" x14ac:dyDescent="0.25">
      <c r="A363" s="266">
        <v>43098</v>
      </c>
      <c r="B363" s="268" t="s">
        <v>669</v>
      </c>
      <c r="C363" s="268" t="s">
        <v>528</v>
      </c>
      <c r="D363" s="268" t="s">
        <v>187</v>
      </c>
      <c r="E363" s="272">
        <v>2359350</v>
      </c>
      <c r="F363" s="268" t="s">
        <v>182</v>
      </c>
      <c r="G363" s="267" t="s">
        <v>179</v>
      </c>
      <c r="H363" s="268" t="s">
        <v>22</v>
      </c>
      <c r="I363" s="271" t="s">
        <v>588</v>
      </c>
      <c r="J363" s="20"/>
    </row>
    <row r="364" spans="1:10" x14ac:dyDescent="0.25">
      <c r="A364" s="51">
        <v>43098</v>
      </c>
      <c r="B364" s="48" t="s">
        <v>529</v>
      </c>
      <c r="C364" s="48" t="s">
        <v>191</v>
      </c>
      <c r="D364" s="48" t="s">
        <v>187</v>
      </c>
      <c r="E364" s="53">
        <v>635650</v>
      </c>
      <c r="F364" s="48" t="s">
        <v>182</v>
      </c>
      <c r="G364" s="34" t="s">
        <v>179</v>
      </c>
      <c r="H364" s="63" t="s">
        <v>22</v>
      </c>
      <c r="I364" s="55" t="s">
        <v>588</v>
      </c>
      <c r="J364" s="20"/>
    </row>
    <row r="365" spans="1:10" x14ac:dyDescent="0.25">
      <c r="A365" s="51">
        <v>43098</v>
      </c>
      <c r="B365" s="48" t="s">
        <v>407</v>
      </c>
      <c r="C365" s="48" t="s">
        <v>177</v>
      </c>
      <c r="D365" s="48" t="s">
        <v>187</v>
      </c>
      <c r="E365" s="49">
        <v>2550000</v>
      </c>
      <c r="F365" s="48" t="s">
        <v>182</v>
      </c>
      <c r="G365" s="34" t="s">
        <v>179</v>
      </c>
      <c r="H365" s="63" t="s">
        <v>408</v>
      </c>
      <c r="I365" s="55" t="s">
        <v>588</v>
      </c>
      <c r="J365" s="20"/>
    </row>
    <row r="366" spans="1:10" x14ac:dyDescent="0.25">
      <c r="A366" s="51">
        <v>43098</v>
      </c>
      <c r="B366" s="48" t="s">
        <v>383</v>
      </c>
      <c r="C366" s="48" t="s">
        <v>177</v>
      </c>
      <c r="D366" s="48" t="s">
        <v>187</v>
      </c>
      <c r="E366" s="49">
        <v>480000</v>
      </c>
      <c r="F366" s="48" t="s">
        <v>182</v>
      </c>
      <c r="G366" s="34" t="s">
        <v>179</v>
      </c>
      <c r="H366" s="63" t="s">
        <v>530</v>
      </c>
      <c r="I366" s="55" t="s">
        <v>588</v>
      </c>
      <c r="J366" s="20"/>
    </row>
    <row r="367" spans="1:10" x14ac:dyDescent="0.25">
      <c r="A367" s="51">
        <v>43098</v>
      </c>
      <c r="B367" s="48" t="s">
        <v>401</v>
      </c>
      <c r="C367" s="48" t="s">
        <v>183</v>
      </c>
      <c r="D367" s="48" t="s">
        <v>187</v>
      </c>
      <c r="E367" s="49">
        <v>1200000</v>
      </c>
      <c r="F367" s="48" t="s">
        <v>182</v>
      </c>
      <c r="G367" s="34" t="s">
        <v>179</v>
      </c>
      <c r="H367" s="63" t="s">
        <v>402</v>
      </c>
      <c r="I367" s="55" t="s">
        <v>588</v>
      </c>
      <c r="J367" s="20"/>
    </row>
    <row r="368" spans="1:10" x14ac:dyDescent="0.25">
      <c r="A368" s="51">
        <v>43098</v>
      </c>
      <c r="B368" s="48" t="s">
        <v>369</v>
      </c>
      <c r="C368" s="48" t="s">
        <v>177</v>
      </c>
      <c r="D368" s="48" t="s">
        <v>187</v>
      </c>
      <c r="E368" s="49">
        <v>40000</v>
      </c>
      <c r="F368" s="48" t="s">
        <v>182</v>
      </c>
      <c r="G368" s="34" t="s">
        <v>179</v>
      </c>
      <c r="H368" s="63" t="s">
        <v>531</v>
      </c>
      <c r="I368" s="55" t="s">
        <v>588</v>
      </c>
      <c r="J368" s="20"/>
    </row>
    <row r="369" spans="1:10" x14ac:dyDescent="0.25">
      <c r="A369" s="51">
        <v>43098</v>
      </c>
      <c r="B369" s="48" t="s">
        <v>638</v>
      </c>
      <c r="C369" s="70" t="s">
        <v>302</v>
      </c>
      <c r="D369" s="48" t="s">
        <v>187</v>
      </c>
      <c r="E369" s="177">
        <v>750000</v>
      </c>
      <c r="F369" s="48" t="s">
        <v>182</v>
      </c>
      <c r="G369" s="34" t="s">
        <v>179</v>
      </c>
      <c r="H369" s="63" t="s">
        <v>409</v>
      </c>
      <c r="I369" s="55" t="s">
        <v>588</v>
      </c>
      <c r="J369" s="20"/>
    </row>
    <row r="370" spans="1:10" x14ac:dyDescent="0.25">
      <c r="A370" s="51">
        <v>43100</v>
      </c>
      <c r="B370" s="58" t="s">
        <v>390</v>
      </c>
      <c r="C370" s="55" t="s">
        <v>597</v>
      </c>
      <c r="D370" s="55" t="s">
        <v>187</v>
      </c>
      <c r="E370" s="276">
        <v>4576</v>
      </c>
      <c r="F370" s="55" t="s">
        <v>587</v>
      </c>
      <c r="G370" s="55" t="s">
        <v>179</v>
      </c>
      <c r="H370" s="48" t="s">
        <v>277</v>
      </c>
      <c r="I370" s="48" t="s">
        <v>588</v>
      </c>
      <c r="J370" s="20"/>
    </row>
    <row r="371" spans="1:10" x14ac:dyDescent="0.25">
      <c r="A371" s="51">
        <v>43100</v>
      </c>
      <c r="B371" s="58" t="s">
        <v>391</v>
      </c>
      <c r="C371" s="55" t="s">
        <v>597</v>
      </c>
      <c r="D371" s="55" t="s">
        <v>187</v>
      </c>
      <c r="E371" s="276">
        <v>25424</v>
      </c>
      <c r="F371" s="55" t="s">
        <v>587</v>
      </c>
      <c r="G371" s="55" t="s">
        <v>179</v>
      </c>
      <c r="H371" s="48" t="s">
        <v>277</v>
      </c>
      <c r="I371" s="48" t="s">
        <v>588</v>
      </c>
      <c r="J371" s="20"/>
    </row>
    <row r="372" spans="1:10" x14ac:dyDescent="0.25">
      <c r="A372" s="51">
        <v>43100</v>
      </c>
      <c r="B372" s="178" t="s">
        <v>388</v>
      </c>
      <c r="C372" s="55" t="s">
        <v>597</v>
      </c>
      <c r="D372" s="55" t="s">
        <v>187</v>
      </c>
      <c r="E372" s="176">
        <v>27450</v>
      </c>
      <c r="F372" s="50" t="s">
        <v>598</v>
      </c>
      <c r="G372" s="55" t="s">
        <v>179</v>
      </c>
      <c r="H372" s="20" t="s">
        <v>596</v>
      </c>
      <c r="I372" s="55" t="s">
        <v>588</v>
      </c>
      <c r="J372" s="20"/>
    </row>
    <row r="373" spans="1:10" x14ac:dyDescent="0.25">
      <c r="A373" s="51">
        <v>43100</v>
      </c>
      <c r="B373" s="178" t="s">
        <v>389</v>
      </c>
      <c r="C373" s="55" t="s">
        <v>597</v>
      </c>
      <c r="D373" s="55" t="s">
        <v>187</v>
      </c>
      <c r="E373" s="59">
        <v>152550</v>
      </c>
      <c r="F373" s="50" t="s">
        <v>598</v>
      </c>
      <c r="G373" s="55" t="s">
        <v>179</v>
      </c>
      <c r="H373" s="20" t="s">
        <v>596</v>
      </c>
      <c r="I373" s="55" t="s">
        <v>588</v>
      </c>
      <c r="J373" s="20"/>
    </row>
    <row r="374" spans="1:10" x14ac:dyDescent="0.25">
      <c r="A374" s="51"/>
      <c r="B374" s="48"/>
      <c r="C374" s="48"/>
      <c r="D374" s="48"/>
      <c r="E374" s="49"/>
      <c r="F374" s="48"/>
      <c r="G374" s="34"/>
      <c r="H374" s="48"/>
      <c r="I374" s="48"/>
      <c r="J374" s="20"/>
    </row>
    <row r="375" spans="1:10" x14ac:dyDescent="0.25">
      <c r="A375" s="51"/>
      <c r="B375" s="48"/>
      <c r="C375" s="48"/>
      <c r="D375" s="48"/>
      <c r="E375" s="49"/>
      <c r="F375" s="48"/>
      <c r="G375" s="34"/>
      <c r="H375" s="48"/>
      <c r="I375" s="48"/>
      <c r="J375" s="20"/>
    </row>
    <row r="376" spans="1:10" x14ac:dyDescent="0.25">
      <c r="A376" s="54"/>
      <c r="B376" s="48"/>
      <c r="C376" s="34"/>
      <c r="D376" s="34"/>
      <c r="E376" s="49"/>
      <c r="F376" s="48"/>
      <c r="G376" s="34"/>
      <c r="H376" s="48"/>
      <c r="I376" s="48"/>
      <c r="J376" s="20"/>
    </row>
    <row r="377" spans="1:10" x14ac:dyDescent="0.25">
      <c r="A377" s="47"/>
      <c r="B377" s="48"/>
      <c r="C377" s="48"/>
      <c r="D377" s="48"/>
      <c r="E377" s="49"/>
      <c r="F377" s="34"/>
      <c r="G377" s="34"/>
      <c r="H377" s="48"/>
      <c r="I377" s="48"/>
      <c r="J377" s="20"/>
    </row>
    <row r="378" spans="1:10" x14ac:dyDescent="0.25">
      <c r="A378" s="47"/>
      <c r="B378" s="48"/>
      <c r="C378" s="48"/>
      <c r="D378" s="48"/>
      <c r="E378" s="49"/>
      <c r="F378" s="34"/>
      <c r="G378" s="34"/>
      <c r="H378" s="48"/>
      <c r="I378" s="48"/>
      <c r="J378" s="20"/>
    </row>
    <row r="379" spans="1:10" x14ac:dyDescent="0.25">
      <c r="A379" s="47"/>
      <c r="B379" s="48"/>
      <c r="C379" s="48"/>
      <c r="D379" s="48"/>
      <c r="E379" s="49"/>
      <c r="F379" s="48"/>
      <c r="G379" s="34"/>
      <c r="H379" s="48"/>
      <c r="I379" s="48"/>
      <c r="J379" s="20"/>
    </row>
    <row r="380" spans="1:10" x14ac:dyDescent="0.25">
      <c r="A380" s="54"/>
      <c r="B380" s="48"/>
      <c r="C380" s="48"/>
      <c r="D380" s="48"/>
      <c r="E380" s="49"/>
      <c r="F380" s="48"/>
      <c r="G380" s="34"/>
      <c r="H380" s="48"/>
      <c r="I380" s="48"/>
      <c r="J380" s="20"/>
    </row>
    <row r="381" spans="1:10" x14ac:dyDescent="0.25">
      <c r="A381" s="47"/>
      <c r="B381" s="48"/>
      <c r="C381" s="48"/>
      <c r="D381" s="48"/>
      <c r="E381" s="49"/>
      <c r="F381" s="48"/>
      <c r="G381" s="34"/>
      <c r="H381" s="48"/>
      <c r="I381" s="48"/>
      <c r="J381" s="20"/>
    </row>
    <row r="382" spans="1:10" x14ac:dyDescent="0.25">
      <c r="A382" s="47"/>
      <c r="B382" s="48"/>
      <c r="C382" s="48"/>
      <c r="D382" s="48"/>
      <c r="E382" s="49"/>
      <c r="F382" s="48"/>
      <c r="G382" s="34"/>
      <c r="H382" s="48"/>
      <c r="I382" s="48"/>
      <c r="J382" s="20"/>
    </row>
    <row r="383" spans="1:10" x14ac:dyDescent="0.25">
      <c r="A383" s="47"/>
      <c r="B383" s="48"/>
      <c r="C383" s="48"/>
      <c r="D383" s="48"/>
      <c r="E383" s="49"/>
      <c r="F383" s="48"/>
      <c r="G383" s="34"/>
      <c r="H383" s="48"/>
      <c r="I383" s="48"/>
      <c r="J383" s="20"/>
    </row>
    <row r="384" spans="1:10" x14ac:dyDescent="0.25">
      <c r="A384" s="47"/>
      <c r="B384" s="48"/>
      <c r="C384" s="48"/>
      <c r="D384" s="48"/>
      <c r="E384" s="49"/>
      <c r="F384" s="48"/>
      <c r="G384" s="34"/>
      <c r="H384" s="48"/>
      <c r="I384" s="48"/>
      <c r="J384" s="20"/>
    </row>
    <row r="385" spans="1:10" x14ac:dyDescent="0.25">
      <c r="A385" s="47"/>
      <c r="B385" s="48"/>
      <c r="C385" s="48"/>
      <c r="D385" s="48"/>
      <c r="E385" s="49"/>
      <c r="F385" s="48"/>
      <c r="G385" s="34"/>
      <c r="H385" s="48"/>
      <c r="I385" s="48"/>
      <c r="J385" s="20"/>
    </row>
    <row r="386" spans="1:10" x14ac:dyDescent="0.25">
      <c r="A386" s="47"/>
      <c r="B386" s="48"/>
      <c r="C386" s="48"/>
      <c r="D386" s="48"/>
      <c r="E386" s="49"/>
      <c r="F386" s="48"/>
      <c r="G386" s="34"/>
      <c r="H386" s="48"/>
      <c r="I386" s="48"/>
      <c r="J386" s="20"/>
    </row>
    <row r="387" spans="1:10" x14ac:dyDescent="0.25">
      <c r="A387" s="47"/>
      <c r="B387" s="48"/>
      <c r="C387" s="48"/>
      <c r="D387" s="48"/>
      <c r="E387" s="49"/>
      <c r="F387" s="48"/>
      <c r="G387" s="34"/>
      <c r="H387" s="48"/>
      <c r="I387" s="48"/>
      <c r="J387" s="20"/>
    </row>
    <row r="388" spans="1:10" x14ac:dyDescent="0.25">
      <c r="A388" s="47"/>
      <c r="B388" s="48"/>
      <c r="C388" s="48"/>
      <c r="D388" s="48"/>
      <c r="E388" s="49"/>
      <c r="F388" s="48"/>
      <c r="G388" s="34"/>
      <c r="H388" s="48"/>
      <c r="I388" s="48"/>
      <c r="J388" s="20"/>
    </row>
    <row r="389" spans="1:10" x14ac:dyDescent="0.25">
      <c r="A389" s="47"/>
      <c r="B389" s="48"/>
      <c r="C389" s="48"/>
      <c r="D389" s="48"/>
      <c r="E389" s="49"/>
      <c r="F389" s="48"/>
      <c r="G389" s="34"/>
      <c r="H389" s="48"/>
      <c r="I389" s="48"/>
      <c r="J389" s="20"/>
    </row>
    <row r="390" spans="1:10" x14ac:dyDescent="0.25">
      <c r="A390" s="51"/>
      <c r="B390" s="48"/>
      <c r="C390" s="48"/>
      <c r="D390" s="48"/>
      <c r="E390" s="49"/>
      <c r="F390" s="48"/>
      <c r="G390" s="34"/>
      <c r="H390" s="48"/>
      <c r="I390" s="48"/>
      <c r="J390" s="20"/>
    </row>
    <row r="391" spans="1:10" x14ac:dyDescent="0.25">
      <c r="A391" s="54"/>
      <c r="B391" s="48"/>
      <c r="C391" s="34"/>
      <c r="D391" s="34"/>
      <c r="E391" s="49"/>
      <c r="F391" s="48"/>
      <c r="G391" s="34"/>
      <c r="H391" s="48"/>
      <c r="I391" s="48"/>
      <c r="J391" s="20"/>
    </row>
    <row r="392" spans="1:10" x14ac:dyDescent="0.25">
      <c r="A392" s="54"/>
      <c r="B392" s="48"/>
      <c r="C392" s="34"/>
      <c r="D392" s="34"/>
      <c r="E392" s="49"/>
      <c r="F392" s="48"/>
      <c r="G392" s="34"/>
      <c r="H392" s="48"/>
      <c r="I392" s="48"/>
      <c r="J392" s="20"/>
    </row>
    <row r="393" spans="1:10" x14ac:dyDescent="0.25">
      <c r="A393" s="54"/>
      <c r="B393" s="48"/>
      <c r="C393" s="48"/>
      <c r="D393" s="48"/>
      <c r="E393" s="49"/>
      <c r="F393" s="48"/>
      <c r="G393" s="34"/>
      <c r="H393" s="48"/>
      <c r="I393" s="48"/>
      <c r="J393" s="20"/>
    </row>
    <row r="394" spans="1:10" x14ac:dyDescent="0.25">
      <c r="A394" s="54"/>
      <c r="B394" s="48"/>
      <c r="C394" s="48"/>
      <c r="D394" s="48"/>
      <c r="E394" s="49"/>
      <c r="F394" s="48"/>
      <c r="G394" s="34"/>
      <c r="H394" s="48"/>
      <c r="I394" s="48"/>
      <c r="J394" s="20"/>
    </row>
    <row r="395" spans="1:10" x14ac:dyDescent="0.25">
      <c r="A395" s="54"/>
      <c r="B395" s="48"/>
      <c r="C395" s="48"/>
      <c r="D395" s="48"/>
      <c r="E395" s="49"/>
      <c r="F395" s="48"/>
      <c r="G395" s="34"/>
      <c r="H395" s="48"/>
      <c r="I395" s="48"/>
      <c r="J395" s="20"/>
    </row>
    <row r="396" spans="1:10" x14ac:dyDescent="0.25">
      <c r="A396" s="47"/>
      <c r="B396" s="48"/>
      <c r="C396" s="48"/>
      <c r="D396" s="48"/>
      <c r="E396" s="49"/>
      <c r="F396" s="34"/>
      <c r="G396" s="34"/>
      <c r="H396" s="48"/>
      <c r="I396" s="48"/>
      <c r="J396" s="20"/>
    </row>
    <row r="397" spans="1:10" x14ac:dyDescent="0.25">
      <c r="A397" s="47"/>
      <c r="B397" s="48"/>
      <c r="C397" s="48"/>
      <c r="D397" s="48"/>
      <c r="E397" s="49"/>
      <c r="F397" s="34"/>
      <c r="G397" s="34"/>
      <c r="H397" s="48"/>
      <c r="I397" s="48"/>
      <c r="J397" s="20"/>
    </row>
    <row r="398" spans="1:10" x14ac:dyDescent="0.25">
      <c r="A398" s="47"/>
      <c r="B398" s="48"/>
      <c r="C398" s="48"/>
      <c r="D398" s="48"/>
      <c r="E398" s="49"/>
      <c r="F398" s="34"/>
      <c r="G398" s="34"/>
      <c r="H398" s="48"/>
      <c r="I398" s="48"/>
      <c r="J398" s="20"/>
    </row>
    <row r="399" spans="1:10" x14ac:dyDescent="0.25">
      <c r="A399" s="47"/>
      <c r="B399" s="48"/>
      <c r="C399" s="48"/>
      <c r="D399" s="48"/>
      <c r="E399" s="49"/>
      <c r="F399" s="48"/>
      <c r="G399" s="34"/>
      <c r="H399" s="48"/>
      <c r="I399" s="48"/>
      <c r="J399" s="20"/>
    </row>
    <row r="400" spans="1:10" x14ac:dyDescent="0.25">
      <c r="A400" s="54"/>
      <c r="B400" s="48"/>
      <c r="C400" s="48"/>
      <c r="D400" s="48"/>
      <c r="E400" s="49"/>
      <c r="F400" s="48"/>
      <c r="G400" s="34"/>
      <c r="H400" s="48"/>
      <c r="I400" s="48"/>
      <c r="J400" s="20"/>
    </row>
    <row r="401" spans="1:10" x14ac:dyDescent="0.25">
      <c r="A401" s="47"/>
      <c r="B401" s="48"/>
      <c r="C401" s="48"/>
      <c r="D401" s="48"/>
      <c r="E401" s="49"/>
      <c r="F401" s="48"/>
      <c r="G401" s="34"/>
      <c r="H401" s="48"/>
      <c r="I401" s="48"/>
      <c r="J401" s="20"/>
    </row>
    <row r="402" spans="1:10" x14ac:dyDescent="0.25">
      <c r="A402" s="47"/>
      <c r="B402" s="48"/>
      <c r="C402" s="48"/>
      <c r="D402" s="48"/>
      <c r="E402" s="49"/>
      <c r="F402" s="48"/>
      <c r="G402" s="34"/>
      <c r="H402" s="48"/>
      <c r="I402" s="48"/>
      <c r="J402" s="20"/>
    </row>
    <row r="403" spans="1:10" x14ac:dyDescent="0.25">
      <c r="A403" s="47"/>
      <c r="B403" s="48"/>
      <c r="C403" s="48"/>
      <c r="D403" s="48"/>
      <c r="E403" s="49"/>
      <c r="F403" s="48"/>
      <c r="G403" s="34"/>
      <c r="H403" s="48"/>
      <c r="I403" s="48"/>
      <c r="J403" s="20"/>
    </row>
    <row r="404" spans="1:10" x14ac:dyDescent="0.25">
      <c r="A404" s="47"/>
      <c r="B404" s="48"/>
      <c r="C404" s="48"/>
      <c r="D404" s="48"/>
      <c r="E404" s="49"/>
      <c r="F404" s="48"/>
      <c r="G404" s="34"/>
      <c r="H404" s="48"/>
      <c r="I404" s="48"/>
      <c r="J404" s="20"/>
    </row>
    <row r="405" spans="1:10" x14ac:dyDescent="0.25">
      <c r="A405" s="47"/>
      <c r="B405" s="48"/>
      <c r="C405" s="48"/>
      <c r="D405" s="48"/>
      <c r="E405" s="49"/>
      <c r="F405" s="48"/>
      <c r="G405" s="34"/>
      <c r="H405" s="48"/>
      <c r="I405" s="48"/>
      <c r="J405" s="20"/>
    </row>
    <row r="406" spans="1:10" x14ac:dyDescent="0.25">
      <c r="A406" s="47"/>
      <c r="B406" s="48"/>
      <c r="C406" s="48"/>
      <c r="D406" s="48"/>
      <c r="E406" s="49"/>
      <c r="F406" s="48"/>
      <c r="G406" s="34"/>
      <c r="H406" s="48"/>
      <c r="I406" s="48"/>
      <c r="J406" s="20"/>
    </row>
    <row r="407" spans="1:10" x14ac:dyDescent="0.25">
      <c r="A407" s="47"/>
      <c r="B407" s="48"/>
      <c r="C407" s="48"/>
      <c r="D407" s="48"/>
      <c r="E407" s="49"/>
      <c r="F407" s="48"/>
      <c r="G407" s="34"/>
      <c r="H407" s="48"/>
      <c r="I407" s="48"/>
      <c r="J407" s="20"/>
    </row>
    <row r="408" spans="1:10" x14ac:dyDescent="0.25">
      <c r="A408" s="47"/>
      <c r="B408" s="48"/>
      <c r="C408" s="48"/>
      <c r="D408" s="48"/>
      <c r="E408" s="49"/>
      <c r="F408" s="48"/>
      <c r="G408" s="34"/>
      <c r="H408" s="48"/>
      <c r="I408" s="48"/>
      <c r="J408" s="20"/>
    </row>
    <row r="409" spans="1:10" x14ac:dyDescent="0.25">
      <c r="A409" s="47"/>
      <c r="B409" s="48"/>
      <c r="C409" s="48"/>
      <c r="D409" s="48"/>
      <c r="E409" s="49"/>
      <c r="F409" s="48"/>
      <c r="G409" s="34"/>
      <c r="H409" s="48"/>
      <c r="I409" s="48"/>
      <c r="J409" s="20"/>
    </row>
    <row r="410" spans="1:10" x14ac:dyDescent="0.25">
      <c r="A410" s="47"/>
      <c r="B410" s="48"/>
      <c r="C410" s="48"/>
      <c r="D410" s="48"/>
      <c r="E410" s="49"/>
      <c r="F410" s="48"/>
      <c r="G410" s="34"/>
      <c r="H410" s="48"/>
      <c r="I410" s="48"/>
      <c r="J410" s="20"/>
    </row>
    <row r="411" spans="1:10" x14ac:dyDescent="0.25">
      <c r="A411" s="51"/>
      <c r="B411" s="48"/>
      <c r="C411" s="48"/>
      <c r="D411" s="48"/>
      <c r="E411" s="49"/>
      <c r="F411" s="48"/>
      <c r="G411" s="34"/>
      <c r="H411" s="48"/>
      <c r="I411" s="48"/>
      <c r="J411" s="20"/>
    </row>
    <row r="412" spans="1:10" x14ac:dyDescent="0.25">
      <c r="A412" s="51"/>
      <c r="B412" s="48"/>
      <c r="C412" s="48"/>
      <c r="D412" s="48"/>
      <c r="E412" s="49"/>
      <c r="F412" s="48"/>
      <c r="G412" s="34"/>
      <c r="H412" s="48"/>
      <c r="I412" s="48"/>
      <c r="J412" s="20"/>
    </row>
    <row r="413" spans="1:10" x14ac:dyDescent="0.25">
      <c r="A413" s="54"/>
      <c r="B413" s="48"/>
      <c r="C413" s="48"/>
      <c r="D413" s="48"/>
      <c r="E413" s="49"/>
      <c r="F413" s="52"/>
      <c r="G413" s="34"/>
      <c r="H413" s="48"/>
      <c r="I413" s="48"/>
      <c r="J413" s="20"/>
    </row>
    <row r="414" spans="1:10" x14ac:dyDescent="0.25">
      <c r="A414" s="47"/>
      <c r="B414" s="48"/>
      <c r="C414" s="48"/>
      <c r="D414" s="48"/>
      <c r="E414" s="49"/>
      <c r="F414" s="34"/>
      <c r="G414" s="34"/>
      <c r="H414" s="48"/>
      <c r="I414" s="48"/>
      <c r="J414" s="20"/>
    </row>
    <row r="415" spans="1:10" x14ac:dyDescent="0.25">
      <c r="A415" s="47"/>
      <c r="B415" s="48"/>
      <c r="C415" s="48"/>
      <c r="D415" s="48"/>
      <c r="E415" s="49"/>
      <c r="F415" s="48"/>
      <c r="G415" s="34"/>
      <c r="H415" s="48"/>
      <c r="I415" s="48"/>
      <c r="J415" s="20"/>
    </row>
    <row r="416" spans="1:10" x14ac:dyDescent="0.25">
      <c r="A416" s="47"/>
      <c r="B416" s="48"/>
      <c r="C416" s="48"/>
      <c r="D416" s="48"/>
      <c r="E416" s="49"/>
      <c r="F416" s="48"/>
      <c r="G416" s="34"/>
      <c r="H416" s="48"/>
      <c r="I416" s="48"/>
      <c r="J416" s="20"/>
    </row>
    <row r="417" spans="1:10" x14ac:dyDescent="0.25">
      <c r="A417" s="47"/>
      <c r="B417" s="48"/>
      <c r="C417" s="48"/>
      <c r="D417" s="48"/>
      <c r="E417" s="49"/>
      <c r="F417" s="48"/>
      <c r="G417" s="34"/>
      <c r="H417" s="48"/>
      <c r="I417" s="48"/>
      <c r="J417" s="20"/>
    </row>
    <row r="418" spans="1:10" x14ac:dyDescent="0.25">
      <c r="A418" s="47"/>
      <c r="B418" s="48"/>
      <c r="C418" s="48"/>
      <c r="D418" s="48"/>
      <c r="E418" s="49"/>
      <c r="F418" s="48"/>
      <c r="G418" s="34"/>
      <c r="H418" s="48"/>
      <c r="I418" s="48"/>
      <c r="J418" s="20"/>
    </row>
    <row r="419" spans="1:10" x14ac:dyDescent="0.25">
      <c r="A419" s="47"/>
      <c r="B419" s="48"/>
      <c r="C419" s="48"/>
      <c r="D419" s="48"/>
      <c r="E419" s="49"/>
      <c r="F419" s="48"/>
      <c r="G419" s="34"/>
      <c r="H419" s="48"/>
      <c r="I419" s="48"/>
      <c r="J419" s="20"/>
    </row>
    <row r="420" spans="1:10" x14ac:dyDescent="0.25">
      <c r="A420" s="47"/>
      <c r="B420" s="48"/>
      <c r="C420" s="48"/>
      <c r="D420" s="48"/>
      <c r="E420" s="49"/>
      <c r="F420" s="48"/>
      <c r="G420" s="34"/>
      <c r="H420" s="48"/>
      <c r="I420" s="48"/>
      <c r="J420" s="20"/>
    </row>
    <row r="421" spans="1:10" x14ac:dyDescent="0.25">
      <c r="A421" s="47"/>
      <c r="B421" s="48"/>
      <c r="C421" s="48"/>
      <c r="D421" s="48"/>
      <c r="E421" s="49"/>
      <c r="F421" s="48"/>
      <c r="G421" s="34"/>
      <c r="H421" s="48"/>
      <c r="I421" s="48"/>
      <c r="J421" s="20"/>
    </row>
    <row r="422" spans="1:10" x14ac:dyDescent="0.25">
      <c r="A422" s="47"/>
      <c r="B422" s="48"/>
      <c r="C422" s="48"/>
      <c r="D422" s="48"/>
      <c r="E422" s="49"/>
      <c r="F422" s="48"/>
      <c r="G422" s="34"/>
      <c r="H422" s="48"/>
      <c r="I422" s="48"/>
      <c r="J422" s="20"/>
    </row>
    <row r="423" spans="1:10" x14ac:dyDescent="0.25">
      <c r="A423" s="47"/>
      <c r="B423" s="48"/>
      <c r="C423" s="48"/>
      <c r="D423" s="48"/>
      <c r="E423" s="49"/>
      <c r="F423" s="48"/>
      <c r="G423" s="34"/>
      <c r="H423" s="48"/>
      <c r="I423" s="48"/>
      <c r="J423" s="20"/>
    </row>
    <row r="424" spans="1:10" x14ac:dyDescent="0.25">
      <c r="A424" s="47"/>
      <c r="B424" s="48"/>
      <c r="C424" s="48"/>
      <c r="D424" s="48"/>
      <c r="E424" s="49"/>
      <c r="F424" s="48"/>
      <c r="G424" s="34"/>
      <c r="H424" s="48"/>
      <c r="I424" s="48"/>
      <c r="J424" s="20"/>
    </row>
    <row r="425" spans="1:10" x14ac:dyDescent="0.25">
      <c r="A425" s="47"/>
      <c r="B425" s="48"/>
      <c r="C425" s="48"/>
      <c r="D425" s="48"/>
      <c r="E425" s="49"/>
      <c r="F425" s="48"/>
      <c r="G425" s="34"/>
      <c r="H425" s="48"/>
      <c r="I425" s="48"/>
      <c r="J425" s="20"/>
    </row>
    <row r="426" spans="1:10" x14ac:dyDescent="0.25">
      <c r="A426" s="47"/>
      <c r="B426" s="48"/>
      <c r="C426" s="48"/>
      <c r="D426" s="48"/>
      <c r="E426" s="49"/>
      <c r="F426" s="48"/>
      <c r="G426" s="34"/>
      <c r="H426" s="48"/>
      <c r="I426" s="48"/>
      <c r="J426" s="20"/>
    </row>
    <row r="427" spans="1:10" x14ac:dyDescent="0.25">
      <c r="A427" s="47"/>
      <c r="B427" s="48"/>
      <c r="C427" s="48"/>
      <c r="D427" s="48"/>
      <c r="E427" s="49"/>
      <c r="F427" s="48"/>
      <c r="G427" s="34"/>
      <c r="H427" s="48"/>
      <c r="I427" s="48"/>
      <c r="J427" s="20"/>
    </row>
    <row r="428" spans="1:10" x14ac:dyDescent="0.25">
      <c r="A428" s="47"/>
      <c r="B428" s="48"/>
      <c r="C428" s="48"/>
      <c r="D428" s="48"/>
      <c r="E428" s="49"/>
      <c r="F428" s="48"/>
      <c r="G428" s="34"/>
      <c r="H428" s="48"/>
      <c r="I428" s="48"/>
      <c r="J428" s="20"/>
    </row>
    <row r="429" spans="1:10" x14ac:dyDescent="0.25">
      <c r="A429" s="47"/>
      <c r="B429" s="48"/>
      <c r="C429" s="48"/>
      <c r="D429" s="48"/>
      <c r="E429" s="49"/>
      <c r="F429" s="48"/>
      <c r="G429" s="34"/>
      <c r="H429" s="48"/>
      <c r="I429" s="48"/>
      <c r="J429" s="20"/>
    </row>
    <row r="430" spans="1:10" x14ac:dyDescent="0.25">
      <c r="A430" s="47"/>
      <c r="B430" s="48"/>
      <c r="C430" s="48"/>
      <c r="D430" s="48"/>
      <c r="E430" s="49"/>
      <c r="F430" s="48"/>
      <c r="G430" s="34"/>
      <c r="H430" s="48"/>
      <c r="I430" s="48"/>
      <c r="J430" s="20"/>
    </row>
    <row r="431" spans="1:10" x14ac:dyDescent="0.25">
      <c r="A431" s="54"/>
      <c r="B431" s="48"/>
      <c r="C431" s="48"/>
      <c r="D431" s="48"/>
      <c r="E431" s="49"/>
      <c r="F431" s="48"/>
      <c r="G431" s="34"/>
      <c r="H431" s="48"/>
      <c r="I431" s="48"/>
      <c r="J431" s="20"/>
    </row>
    <row r="432" spans="1:10" x14ac:dyDescent="0.25">
      <c r="A432" s="47"/>
      <c r="B432" s="48"/>
      <c r="C432" s="48"/>
      <c r="D432" s="48"/>
      <c r="E432" s="49"/>
      <c r="F432" s="48"/>
      <c r="G432" s="34"/>
      <c r="H432" s="48"/>
      <c r="I432" s="48"/>
      <c r="J432" s="20"/>
    </row>
    <row r="433" spans="1:10" x14ac:dyDescent="0.25">
      <c r="A433" s="47"/>
      <c r="B433" s="48"/>
      <c r="C433" s="48"/>
      <c r="D433" s="48"/>
      <c r="E433" s="49"/>
      <c r="F433" s="48"/>
      <c r="G433" s="34"/>
      <c r="H433" s="48"/>
      <c r="I433" s="48"/>
      <c r="J433" s="20"/>
    </row>
    <row r="434" spans="1:10" x14ac:dyDescent="0.25">
      <c r="A434" s="47"/>
      <c r="B434" s="48"/>
      <c r="C434" s="48"/>
      <c r="D434" s="48"/>
      <c r="E434" s="49"/>
      <c r="F434" s="48"/>
      <c r="G434" s="34"/>
      <c r="H434" s="48"/>
      <c r="I434" s="48"/>
      <c r="J434" s="20"/>
    </row>
    <row r="435" spans="1:10" x14ac:dyDescent="0.25">
      <c r="A435" s="47"/>
      <c r="B435" s="48"/>
      <c r="C435" s="48"/>
      <c r="D435" s="48"/>
      <c r="E435" s="49"/>
      <c r="F435" s="48"/>
      <c r="G435" s="34"/>
      <c r="H435" s="48"/>
      <c r="I435" s="48"/>
      <c r="J435" s="20"/>
    </row>
    <row r="436" spans="1:10" x14ac:dyDescent="0.25">
      <c r="A436" s="54"/>
      <c r="B436" s="48"/>
      <c r="C436" s="48"/>
      <c r="D436" s="48"/>
      <c r="E436" s="49"/>
      <c r="F436" s="48"/>
      <c r="G436" s="34"/>
      <c r="H436" s="48"/>
      <c r="I436" s="48"/>
      <c r="J436" s="20"/>
    </row>
    <row r="437" spans="1:10" x14ac:dyDescent="0.25">
      <c r="A437" s="54"/>
      <c r="B437" s="48"/>
      <c r="C437" s="48"/>
      <c r="D437" s="48"/>
      <c r="E437" s="49"/>
      <c r="F437" s="48"/>
      <c r="G437" s="34"/>
      <c r="H437" s="48"/>
      <c r="I437" s="48"/>
      <c r="J437" s="20"/>
    </row>
    <row r="438" spans="1:10" x14ac:dyDescent="0.25">
      <c r="A438" s="54"/>
      <c r="B438" s="48"/>
      <c r="C438" s="48"/>
      <c r="D438" s="48"/>
      <c r="E438" s="49"/>
      <c r="F438" s="48"/>
      <c r="G438" s="34"/>
      <c r="H438" s="48"/>
      <c r="I438" s="48"/>
      <c r="J438" s="20"/>
    </row>
    <row r="439" spans="1:10" x14ac:dyDescent="0.25">
      <c r="A439" s="47"/>
      <c r="B439" s="48"/>
      <c r="C439" s="48"/>
      <c r="D439" s="48"/>
      <c r="E439" s="49"/>
      <c r="F439" s="48"/>
      <c r="G439" s="34"/>
      <c r="H439" s="48"/>
      <c r="I439" s="48"/>
      <c r="J439" s="20"/>
    </row>
    <row r="440" spans="1:10" x14ac:dyDescent="0.25">
      <c r="A440" s="47"/>
      <c r="B440" s="48"/>
      <c r="C440" s="48"/>
      <c r="D440" s="48"/>
      <c r="E440" s="49"/>
      <c r="F440" s="48"/>
      <c r="G440" s="34"/>
      <c r="H440" s="48"/>
      <c r="I440" s="48"/>
      <c r="J440" s="20"/>
    </row>
    <row r="441" spans="1:10" x14ac:dyDescent="0.25">
      <c r="A441" s="47"/>
      <c r="B441" s="48"/>
      <c r="C441" s="48"/>
      <c r="D441" s="48"/>
      <c r="E441" s="49"/>
      <c r="F441" s="48"/>
      <c r="G441" s="34"/>
      <c r="H441" s="48"/>
      <c r="I441" s="48"/>
      <c r="J441" s="20"/>
    </row>
    <row r="442" spans="1:10" x14ac:dyDescent="0.25">
      <c r="A442" s="47"/>
      <c r="B442" s="48"/>
      <c r="C442" s="48"/>
      <c r="D442" s="48"/>
      <c r="E442" s="49"/>
      <c r="F442" s="48"/>
      <c r="G442" s="34"/>
      <c r="H442" s="48"/>
      <c r="I442" s="48"/>
      <c r="J442" s="20"/>
    </row>
    <row r="443" spans="1:10" x14ac:dyDescent="0.25">
      <c r="A443" s="47"/>
      <c r="B443" s="48"/>
      <c r="C443" s="48"/>
      <c r="D443" s="48"/>
      <c r="E443" s="49"/>
      <c r="F443" s="48"/>
      <c r="G443" s="34"/>
      <c r="H443" s="48"/>
      <c r="I443" s="48"/>
      <c r="J443" s="20"/>
    </row>
    <row r="444" spans="1:10" x14ac:dyDescent="0.25">
      <c r="A444" s="47"/>
      <c r="B444" s="48"/>
      <c r="C444" s="48"/>
      <c r="D444" s="48"/>
      <c r="E444" s="49"/>
      <c r="F444" s="48"/>
      <c r="G444" s="34"/>
      <c r="H444" s="48"/>
      <c r="I444" s="48"/>
      <c r="J444" s="20"/>
    </row>
    <row r="445" spans="1:10" x14ac:dyDescent="0.25">
      <c r="A445" s="47"/>
      <c r="B445" s="48"/>
      <c r="C445" s="48"/>
      <c r="D445" s="48"/>
      <c r="E445" s="49"/>
      <c r="F445" s="48"/>
      <c r="G445" s="34"/>
      <c r="H445" s="48"/>
      <c r="I445" s="48"/>
      <c r="J445" s="20"/>
    </row>
    <row r="446" spans="1:10" x14ac:dyDescent="0.25">
      <c r="A446" s="47"/>
      <c r="B446" s="48"/>
      <c r="C446" s="48"/>
      <c r="D446" s="48"/>
      <c r="E446" s="49"/>
      <c r="F446" s="48"/>
      <c r="G446" s="34"/>
      <c r="H446" s="48"/>
      <c r="I446" s="48"/>
      <c r="J446" s="20"/>
    </row>
    <row r="447" spans="1:10" x14ac:dyDescent="0.25">
      <c r="A447" s="47"/>
      <c r="B447" s="48"/>
      <c r="C447" s="48"/>
      <c r="D447" s="48"/>
      <c r="E447" s="49"/>
      <c r="F447" s="48"/>
      <c r="G447" s="34"/>
      <c r="H447" s="48"/>
      <c r="I447" s="48"/>
      <c r="J447" s="20"/>
    </row>
    <row r="448" spans="1:10" x14ac:dyDescent="0.25">
      <c r="A448" s="47"/>
      <c r="B448" s="48"/>
      <c r="C448" s="48"/>
      <c r="D448" s="48"/>
      <c r="E448" s="49"/>
      <c r="F448" s="48"/>
      <c r="G448" s="34"/>
      <c r="H448" s="48"/>
      <c r="I448" s="48"/>
      <c r="J448" s="20"/>
    </row>
    <row r="449" spans="1:10" x14ac:dyDescent="0.25">
      <c r="A449" s="54"/>
      <c r="B449" s="48"/>
      <c r="C449" s="48"/>
      <c r="D449" s="48"/>
      <c r="E449" s="49"/>
      <c r="F449" s="48"/>
      <c r="G449" s="34"/>
      <c r="H449" s="48"/>
      <c r="I449" s="48"/>
      <c r="J449" s="20"/>
    </row>
    <row r="450" spans="1:10" x14ac:dyDescent="0.25">
      <c r="A450" s="47"/>
      <c r="B450" s="48"/>
      <c r="C450" s="48"/>
      <c r="D450" s="48"/>
      <c r="E450" s="49"/>
      <c r="F450" s="34"/>
      <c r="G450" s="34"/>
      <c r="H450" s="48"/>
      <c r="I450" s="48"/>
      <c r="J450" s="20"/>
    </row>
    <row r="451" spans="1:10" x14ac:dyDescent="0.25">
      <c r="A451" s="47"/>
      <c r="B451" s="48"/>
      <c r="C451" s="48"/>
      <c r="D451" s="48"/>
      <c r="E451" s="49"/>
      <c r="F451" s="48"/>
      <c r="G451" s="34"/>
      <c r="H451" s="48"/>
      <c r="I451" s="48"/>
      <c r="J451" s="20"/>
    </row>
    <row r="452" spans="1:10" x14ac:dyDescent="0.25">
      <c r="A452" s="54"/>
      <c r="B452" s="48"/>
      <c r="C452" s="48"/>
      <c r="D452" s="48"/>
      <c r="E452" s="49"/>
      <c r="F452" s="48"/>
      <c r="G452" s="34"/>
      <c r="H452" s="48"/>
      <c r="I452" s="48"/>
      <c r="J452" s="20"/>
    </row>
    <row r="453" spans="1:10" x14ac:dyDescent="0.25">
      <c r="A453" s="47"/>
      <c r="B453" s="48"/>
      <c r="C453" s="48"/>
      <c r="D453" s="48"/>
      <c r="E453" s="49"/>
      <c r="F453" s="48"/>
      <c r="G453" s="34"/>
      <c r="H453" s="48"/>
      <c r="I453" s="48"/>
      <c r="J453" s="20"/>
    </row>
    <row r="454" spans="1:10" x14ac:dyDescent="0.25">
      <c r="A454" s="47"/>
      <c r="B454" s="48"/>
      <c r="C454" s="48"/>
      <c r="D454" s="48"/>
      <c r="E454" s="49"/>
      <c r="F454" s="48"/>
      <c r="G454" s="34"/>
      <c r="H454" s="48"/>
      <c r="I454" s="48"/>
      <c r="J454" s="20"/>
    </row>
    <row r="455" spans="1:10" x14ac:dyDescent="0.25">
      <c r="A455" s="47"/>
      <c r="B455" s="48"/>
      <c r="C455" s="48"/>
      <c r="D455" s="48"/>
      <c r="E455" s="49"/>
      <c r="F455" s="48"/>
      <c r="G455" s="34"/>
      <c r="H455" s="48"/>
      <c r="I455" s="48"/>
      <c r="J455" s="20"/>
    </row>
    <row r="456" spans="1:10" x14ac:dyDescent="0.25">
      <c r="A456" s="47"/>
      <c r="B456" s="48"/>
      <c r="C456" s="48"/>
      <c r="D456" s="48"/>
      <c r="E456" s="49"/>
      <c r="F456" s="48"/>
      <c r="G456" s="34"/>
      <c r="H456" s="48"/>
      <c r="I456" s="48"/>
      <c r="J456" s="20"/>
    </row>
    <row r="457" spans="1:10" x14ac:dyDescent="0.25">
      <c r="A457" s="47"/>
      <c r="B457" s="48"/>
      <c r="C457" s="48"/>
      <c r="D457" s="48"/>
      <c r="E457" s="49"/>
      <c r="F457" s="48"/>
      <c r="G457" s="34"/>
      <c r="H457" s="48"/>
      <c r="I457" s="48"/>
      <c r="J457" s="20"/>
    </row>
    <row r="458" spans="1:10" x14ac:dyDescent="0.25">
      <c r="A458" s="47"/>
      <c r="B458" s="48"/>
      <c r="C458" s="48"/>
      <c r="D458" s="48"/>
      <c r="E458" s="49"/>
      <c r="F458" s="48"/>
      <c r="G458" s="34"/>
      <c r="H458" s="48"/>
      <c r="I458" s="48"/>
      <c r="J458" s="20"/>
    </row>
    <row r="459" spans="1:10" x14ac:dyDescent="0.25">
      <c r="A459" s="47"/>
      <c r="B459" s="48"/>
      <c r="C459" s="48"/>
      <c r="D459" s="48"/>
      <c r="E459" s="49"/>
      <c r="F459" s="48"/>
      <c r="G459" s="34"/>
      <c r="H459" s="48"/>
      <c r="I459" s="48"/>
      <c r="J459" s="20"/>
    </row>
    <row r="460" spans="1:10" x14ac:dyDescent="0.25">
      <c r="A460" s="47"/>
      <c r="B460" s="48"/>
      <c r="C460" s="48"/>
      <c r="D460" s="48"/>
      <c r="E460" s="49"/>
      <c r="F460" s="48"/>
      <c r="G460" s="34"/>
      <c r="H460" s="48"/>
      <c r="I460" s="48"/>
      <c r="J460" s="20"/>
    </row>
    <row r="461" spans="1:10" x14ac:dyDescent="0.25">
      <c r="A461" s="47"/>
      <c r="B461" s="48"/>
      <c r="C461" s="48"/>
      <c r="D461" s="48"/>
      <c r="E461" s="49"/>
      <c r="F461" s="48"/>
      <c r="G461" s="34"/>
      <c r="H461" s="48"/>
      <c r="I461" s="48"/>
      <c r="J461" s="20"/>
    </row>
    <row r="462" spans="1:10" x14ac:dyDescent="0.25">
      <c r="A462" s="47"/>
      <c r="B462" s="48"/>
      <c r="C462" s="48"/>
      <c r="D462" s="48"/>
      <c r="E462" s="49"/>
      <c r="F462" s="48"/>
      <c r="G462" s="34"/>
      <c r="H462" s="48"/>
      <c r="I462" s="48"/>
      <c r="J462" s="20"/>
    </row>
    <row r="463" spans="1:10" x14ac:dyDescent="0.25">
      <c r="A463" s="47"/>
      <c r="B463" s="48"/>
      <c r="C463" s="48"/>
      <c r="D463" s="48"/>
      <c r="E463" s="49"/>
      <c r="F463" s="48"/>
      <c r="G463" s="34"/>
      <c r="H463" s="48"/>
      <c r="I463" s="48"/>
      <c r="J463" s="20"/>
    </row>
    <row r="464" spans="1:10" x14ac:dyDescent="0.25">
      <c r="A464" s="51"/>
      <c r="B464" s="48"/>
      <c r="C464" s="48"/>
      <c r="D464" s="48"/>
      <c r="E464" s="49"/>
      <c r="F464" s="48"/>
      <c r="G464" s="34"/>
      <c r="H464" s="48"/>
      <c r="I464" s="48"/>
      <c r="J464" s="20"/>
    </row>
    <row r="465" spans="1:10" x14ac:dyDescent="0.25">
      <c r="A465" s="51"/>
      <c r="B465" s="48"/>
      <c r="C465" s="48"/>
      <c r="D465" s="48"/>
      <c r="E465" s="49"/>
      <c r="F465" s="48"/>
      <c r="G465" s="34"/>
      <c r="H465" s="48"/>
      <c r="I465" s="48"/>
      <c r="J465" s="20"/>
    </row>
    <row r="466" spans="1:10" x14ac:dyDescent="0.25">
      <c r="A466" s="54"/>
      <c r="B466" s="48"/>
      <c r="C466" s="48"/>
      <c r="D466" s="48"/>
      <c r="E466" s="49"/>
      <c r="F466" s="48"/>
      <c r="G466" s="34"/>
      <c r="H466" s="48"/>
      <c r="I466" s="48"/>
      <c r="J466" s="20"/>
    </row>
    <row r="467" spans="1:10" x14ac:dyDescent="0.25">
      <c r="A467" s="54"/>
      <c r="B467" s="48"/>
      <c r="C467" s="48"/>
      <c r="D467" s="48"/>
      <c r="E467" s="49"/>
      <c r="F467" s="48"/>
      <c r="G467" s="34"/>
      <c r="H467" s="48"/>
      <c r="I467" s="48"/>
      <c r="J467" s="20"/>
    </row>
    <row r="468" spans="1:10" x14ac:dyDescent="0.25">
      <c r="A468" s="47"/>
      <c r="B468" s="48"/>
      <c r="C468" s="48"/>
      <c r="D468" s="48"/>
      <c r="E468" s="49"/>
      <c r="F468" s="34"/>
      <c r="G468" s="34"/>
      <c r="H468" s="48"/>
      <c r="I468" s="48"/>
      <c r="J468" s="20"/>
    </row>
    <row r="469" spans="1:10" x14ac:dyDescent="0.25">
      <c r="A469" s="47"/>
      <c r="B469" s="48"/>
      <c r="C469" s="48"/>
      <c r="D469" s="48"/>
      <c r="E469" s="49"/>
      <c r="F469" s="48"/>
      <c r="G469" s="34"/>
      <c r="H469" s="48"/>
      <c r="I469" s="48"/>
      <c r="J469" s="20"/>
    </row>
    <row r="470" spans="1:10" x14ac:dyDescent="0.25">
      <c r="A470" s="47"/>
      <c r="B470" s="48"/>
      <c r="C470" s="48"/>
      <c r="D470" s="48"/>
      <c r="E470" s="49"/>
      <c r="F470" s="48"/>
      <c r="G470" s="34"/>
      <c r="H470" s="48"/>
      <c r="I470" s="48"/>
      <c r="J470" s="20"/>
    </row>
    <row r="471" spans="1:10" x14ac:dyDescent="0.25">
      <c r="A471" s="54"/>
      <c r="B471" s="34"/>
      <c r="C471" s="48"/>
      <c r="D471" s="48"/>
      <c r="E471" s="49"/>
      <c r="F471" s="48"/>
      <c r="G471" s="34"/>
      <c r="H471" s="48"/>
      <c r="I471" s="48"/>
      <c r="J471" s="20"/>
    </row>
    <row r="472" spans="1:10" x14ac:dyDescent="0.25">
      <c r="A472" s="54"/>
      <c r="B472" s="34"/>
      <c r="C472" s="48"/>
      <c r="D472" s="48"/>
      <c r="E472" s="49"/>
      <c r="F472" s="48"/>
      <c r="G472" s="34"/>
      <c r="H472" s="48"/>
      <c r="I472" s="48"/>
      <c r="J472" s="20"/>
    </row>
    <row r="473" spans="1:10" x14ac:dyDescent="0.25">
      <c r="A473" s="54"/>
      <c r="B473" s="48"/>
      <c r="C473" s="48"/>
      <c r="D473" s="48"/>
      <c r="E473" s="49"/>
      <c r="F473" s="48"/>
      <c r="G473" s="34"/>
      <c r="H473" s="48"/>
      <c r="I473" s="48"/>
      <c r="J473" s="20"/>
    </row>
    <row r="474" spans="1:10" x14ac:dyDescent="0.25">
      <c r="A474" s="54"/>
      <c r="B474" s="34"/>
      <c r="C474" s="48"/>
      <c r="D474" s="48"/>
      <c r="E474" s="49"/>
      <c r="F474" s="48"/>
      <c r="G474" s="34"/>
      <c r="H474" s="48"/>
      <c r="I474" s="48"/>
      <c r="J474" s="20"/>
    </row>
    <row r="475" spans="1:10" x14ac:dyDescent="0.25">
      <c r="A475" s="47"/>
      <c r="B475" s="48"/>
      <c r="C475" s="48"/>
      <c r="D475" s="48"/>
      <c r="E475" s="49"/>
      <c r="F475" s="48"/>
      <c r="G475" s="34"/>
      <c r="H475" s="48"/>
      <c r="I475" s="48"/>
      <c r="J475" s="20"/>
    </row>
    <row r="476" spans="1:10" x14ac:dyDescent="0.25">
      <c r="A476" s="47"/>
      <c r="B476" s="48"/>
      <c r="C476" s="48"/>
      <c r="D476" s="48"/>
      <c r="E476" s="49"/>
      <c r="F476" s="48"/>
      <c r="G476" s="34"/>
      <c r="H476" s="48"/>
      <c r="I476" s="48"/>
      <c r="J476" s="20"/>
    </row>
    <row r="477" spans="1:10" x14ac:dyDescent="0.25">
      <c r="A477" s="47"/>
      <c r="B477" s="48"/>
      <c r="C477" s="48"/>
      <c r="D477" s="48"/>
      <c r="E477" s="49"/>
      <c r="F477" s="48"/>
      <c r="G477" s="34"/>
      <c r="H477" s="48"/>
      <c r="I477" s="48"/>
      <c r="J477" s="20"/>
    </row>
    <row r="478" spans="1:10" x14ac:dyDescent="0.25">
      <c r="A478" s="47"/>
      <c r="B478" s="48"/>
      <c r="C478" s="48"/>
      <c r="D478" s="48"/>
      <c r="E478" s="49"/>
      <c r="F478" s="48"/>
      <c r="G478" s="34"/>
      <c r="H478" s="48"/>
      <c r="I478" s="48"/>
      <c r="J478" s="20"/>
    </row>
    <row r="479" spans="1:10" x14ac:dyDescent="0.25">
      <c r="A479" s="47"/>
      <c r="B479" s="48"/>
      <c r="C479" s="48"/>
      <c r="D479" s="48"/>
      <c r="E479" s="49"/>
      <c r="F479" s="48"/>
      <c r="G479" s="34"/>
      <c r="H479" s="48"/>
      <c r="I479" s="48"/>
      <c r="J479" s="20"/>
    </row>
    <row r="480" spans="1:10" x14ac:dyDescent="0.25">
      <c r="A480" s="47"/>
      <c r="B480" s="48"/>
      <c r="C480" s="48"/>
      <c r="D480" s="48"/>
      <c r="E480" s="49"/>
      <c r="F480" s="48"/>
      <c r="G480" s="34"/>
      <c r="H480" s="48"/>
      <c r="I480" s="48"/>
      <c r="J480" s="20"/>
    </row>
    <row r="481" spans="1:10" x14ac:dyDescent="0.25">
      <c r="A481" s="47"/>
      <c r="B481" s="48"/>
      <c r="C481" s="48"/>
      <c r="D481" s="48"/>
      <c r="E481" s="49"/>
      <c r="F481" s="48"/>
      <c r="G481" s="34"/>
      <c r="H481" s="48"/>
      <c r="I481" s="48"/>
      <c r="J481" s="20"/>
    </row>
    <row r="482" spans="1:10" x14ac:dyDescent="0.25">
      <c r="A482" s="47"/>
      <c r="B482" s="48"/>
      <c r="C482" s="48"/>
      <c r="D482" s="48"/>
      <c r="E482" s="49"/>
      <c r="F482" s="48"/>
      <c r="G482" s="34"/>
      <c r="H482" s="48"/>
      <c r="I482" s="48"/>
      <c r="J482" s="20"/>
    </row>
    <row r="483" spans="1:10" x14ac:dyDescent="0.25">
      <c r="A483" s="47"/>
      <c r="B483" s="48"/>
      <c r="C483" s="48"/>
      <c r="D483" s="48"/>
      <c r="E483" s="49"/>
      <c r="F483" s="48"/>
      <c r="G483" s="34"/>
      <c r="H483" s="48"/>
      <c r="I483" s="48"/>
      <c r="J483" s="20"/>
    </row>
    <row r="484" spans="1:10" x14ac:dyDescent="0.25">
      <c r="A484" s="47"/>
      <c r="B484" s="48"/>
      <c r="C484" s="48"/>
      <c r="D484" s="48"/>
      <c r="E484" s="49"/>
      <c r="F484" s="48"/>
      <c r="G484" s="34"/>
      <c r="H484" s="48"/>
      <c r="I484" s="48"/>
      <c r="J484" s="20"/>
    </row>
    <row r="485" spans="1:10" x14ac:dyDescent="0.25">
      <c r="A485" s="47"/>
      <c r="B485" s="48"/>
      <c r="C485" s="48"/>
      <c r="D485" s="48"/>
      <c r="E485" s="49"/>
      <c r="F485" s="48"/>
      <c r="G485" s="34"/>
      <c r="H485" s="48"/>
      <c r="I485" s="48"/>
      <c r="J485" s="20"/>
    </row>
    <row r="486" spans="1:10" x14ac:dyDescent="0.25">
      <c r="A486" s="47"/>
      <c r="B486" s="48"/>
      <c r="C486" s="48"/>
      <c r="D486" s="48"/>
      <c r="E486" s="49"/>
      <c r="F486" s="48"/>
      <c r="G486" s="34"/>
      <c r="H486" s="48"/>
      <c r="I486" s="48"/>
      <c r="J486" s="20"/>
    </row>
    <row r="487" spans="1:10" x14ac:dyDescent="0.25">
      <c r="A487" s="51"/>
      <c r="B487" s="48"/>
      <c r="C487" s="48"/>
      <c r="D487" s="48"/>
      <c r="E487" s="49"/>
      <c r="F487" s="48"/>
      <c r="G487" s="34"/>
      <c r="H487" s="48"/>
      <c r="I487" s="48"/>
      <c r="J487" s="20"/>
    </row>
    <row r="488" spans="1:10" x14ac:dyDescent="0.25">
      <c r="A488" s="51"/>
      <c r="B488" s="34"/>
      <c r="C488" s="48"/>
      <c r="D488" s="48"/>
      <c r="E488" s="49"/>
      <c r="F488" s="48"/>
      <c r="G488" s="34"/>
      <c r="H488" s="48"/>
      <c r="I488" s="48"/>
      <c r="J488" s="20"/>
    </row>
    <row r="489" spans="1:10" x14ac:dyDescent="0.25">
      <c r="A489" s="51"/>
      <c r="B489" s="34"/>
      <c r="C489" s="48"/>
      <c r="D489" s="48"/>
      <c r="E489" s="49"/>
      <c r="F489" s="48"/>
      <c r="G489" s="34"/>
      <c r="H489" s="48"/>
      <c r="I489" s="48"/>
      <c r="J489" s="20"/>
    </row>
    <row r="490" spans="1:10" x14ac:dyDescent="0.25">
      <c r="A490" s="51"/>
      <c r="B490" s="34"/>
      <c r="C490" s="48"/>
      <c r="D490" s="48"/>
      <c r="E490" s="49"/>
      <c r="F490" s="48"/>
      <c r="G490" s="34"/>
      <c r="H490" s="48"/>
      <c r="I490" s="48"/>
      <c r="J490" s="20"/>
    </row>
    <row r="491" spans="1:10" x14ac:dyDescent="0.25">
      <c r="A491" s="51"/>
      <c r="B491" s="34"/>
      <c r="C491" s="48"/>
      <c r="D491" s="48"/>
      <c r="E491" s="49"/>
      <c r="F491" s="48"/>
      <c r="G491" s="34"/>
      <c r="H491" s="48"/>
      <c r="I491" s="48"/>
      <c r="J491" s="20"/>
    </row>
    <row r="492" spans="1:10" x14ac:dyDescent="0.25">
      <c r="A492" s="54"/>
      <c r="B492" s="56"/>
      <c r="C492" s="48"/>
      <c r="D492" s="48"/>
      <c r="E492" s="49"/>
      <c r="F492" s="52"/>
      <c r="G492" s="34"/>
      <c r="H492" s="48"/>
      <c r="I492" s="48"/>
      <c r="J492" s="20"/>
    </row>
    <row r="493" spans="1:10" x14ac:dyDescent="0.25">
      <c r="A493" s="54"/>
      <c r="B493" s="56"/>
      <c r="C493" s="48"/>
      <c r="D493" s="48"/>
      <c r="E493" s="49"/>
      <c r="F493" s="52"/>
      <c r="G493" s="34"/>
      <c r="H493" s="48"/>
      <c r="I493" s="48"/>
      <c r="J493" s="20"/>
    </row>
    <row r="494" spans="1:10" x14ac:dyDescent="0.25">
      <c r="A494" s="54"/>
      <c r="B494" s="34"/>
      <c r="C494" s="48"/>
      <c r="D494" s="48"/>
      <c r="E494" s="49"/>
      <c r="F494" s="52"/>
      <c r="G494" s="34"/>
      <c r="H494" s="48"/>
      <c r="I494" s="48"/>
      <c r="J494" s="20"/>
    </row>
    <row r="495" spans="1:10" x14ac:dyDescent="0.25">
      <c r="A495" s="47"/>
      <c r="B495" s="48"/>
      <c r="C495" s="48"/>
      <c r="D495" s="48"/>
      <c r="E495" s="49"/>
      <c r="F495" s="34"/>
      <c r="G495" s="34"/>
      <c r="H495" s="48"/>
      <c r="I495" s="48"/>
      <c r="J495" s="20"/>
    </row>
    <row r="496" spans="1:10" x14ac:dyDescent="0.25">
      <c r="A496" s="47"/>
      <c r="B496" s="48"/>
      <c r="C496" s="48"/>
      <c r="D496" s="48"/>
      <c r="E496" s="49"/>
      <c r="F496" s="50"/>
      <c r="G496" s="34"/>
      <c r="H496" s="48"/>
      <c r="I496" s="48"/>
      <c r="J496" s="20"/>
    </row>
    <row r="497" spans="1:10" x14ac:dyDescent="0.25">
      <c r="A497" s="47"/>
      <c r="B497" s="48"/>
      <c r="C497" s="48"/>
      <c r="D497" s="48"/>
      <c r="E497" s="49"/>
      <c r="F497" s="50"/>
      <c r="G497" s="34"/>
      <c r="H497" s="48"/>
      <c r="I497" s="48"/>
      <c r="J497" s="20"/>
    </row>
    <row r="498" spans="1:10" x14ac:dyDescent="0.25">
      <c r="A498" s="47"/>
      <c r="B498" s="48"/>
      <c r="C498" s="48"/>
      <c r="D498" s="48"/>
      <c r="E498" s="49"/>
      <c r="F498" s="48"/>
      <c r="G498" s="34"/>
      <c r="H498" s="48"/>
      <c r="I498" s="48"/>
      <c r="J498" s="20"/>
    </row>
    <row r="499" spans="1:10" x14ac:dyDescent="0.25">
      <c r="A499" s="47"/>
      <c r="B499" s="48"/>
      <c r="C499" s="48"/>
      <c r="D499" s="48"/>
      <c r="E499" s="49"/>
      <c r="F499" s="48"/>
      <c r="G499" s="34"/>
      <c r="H499" s="48"/>
      <c r="I499" s="48"/>
      <c r="J499" s="20"/>
    </row>
    <row r="500" spans="1:10" x14ac:dyDescent="0.25">
      <c r="A500" s="47"/>
      <c r="B500" s="48"/>
      <c r="C500" s="48"/>
      <c r="D500" s="48"/>
      <c r="E500" s="49"/>
      <c r="F500" s="48"/>
      <c r="G500" s="34"/>
      <c r="H500" s="48"/>
      <c r="I500" s="48"/>
      <c r="J500" s="20"/>
    </row>
    <row r="501" spans="1:10" x14ac:dyDescent="0.25">
      <c r="A501" s="47"/>
      <c r="B501" s="48"/>
      <c r="C501" s="48"/>
      <c r="D501" s="48"/>
      <c r="E501" s="49"/>
      <c r="F501" s="48"/>
      <c r="G501" s="34"/>
      <c r="H501" s="48"/>
      <c r="I501" s="48"/>
      <c r="J501" s="20"/>
    </row>
    <row r="502" spans="1:10" x14ac:dyDescent="0.25">
      <c r="A502" s="47"/>
      <c r="B502" s="48"/>
      <c r="C502" s="48"/>
      <c r="D502" s="48"/>
      <c r="E502" s="49"/>
      <c r="F502" s="48"/>
      <c r="G502" s="34"/>
      <c r="H502" s="48"/>
      <c r="I502" s="48"/>
      <c r="J502" s="20"/>
    </row>
    <row r="503" spans="1:10" x14ac:dyDescent="0.25">
      <c r="A503" s="54"/>
      <c r="B503" s="48"/>
      <c r="C503" s="48"/>
      <c r="D503" s="48"/>
      <c r="E503" s="49"/>
      <c r="F503" s="48"/>
      <c r="G503" s="34"/>
      <c r="H503" s="48"/>
      <c r="I503" s="48"/>
      <c r="J503" s="20"/>
    </row>
    <row r="504" spans="1:10" x14ac:dyDescent="0.25">
      <c r="A504" s="54"/>
      <c r="B504" s="34"/>
      <c r="C504" s="48"/>
      <c r="D504" s="48"/>
      <c r="E504" s="49"/>
      <c r="F504" s="48"/>
      <c r="G504" s="34"/>
      <c r="H504" s="48"/>
      <c r="I504" s="48"/>
      <c r="J504" s="20"/>
    </row>
    <row r="505" spans="1:10" x14ac:dyDescent="0.25">
      <c r="A505" s="54"/>
      <c r="B505" s="34"/>
      <c r="C505" s="48"/>
      <c r="D505" s="48"/>
      <c r="E505" s="49"/>
      <c r="F505" s="48"/>
      <c r="G505" s="34"/>
      <c r="H505" s="48"/>
      <c r="I505" s="48"/>
      <c r="J505" s="20"/>
    </row>
    <row r="506" spans="1:10" x14ac:dyDescent="0.25">
      <c r="A506" s="47"/>
      <c r="B506" s="48"/>
      <c r="C506" s="48"/>
      <c r="D506" s="48"/>
      <c r="E506" s="49"/>
      <c r="F506" s="48"/>
      <c r="G506" s="34"/>
      <c r="H506" s="48"/>
      <c r="I506" s="48"/>
      <c r="J506" s="20"/>
    </row>
    <row r="507" spans="1:10" x14ac:dyDescent="0.25">
      <c r="A507" s="47"/>
      <c r="B507" s="48"/>
      <c r="C507" s="48"/>
      <c r="D507" s="48"/>
      <c r="E507" s="49"/>
      <c r="F507" s="48"/>
      <c r="G507" s="34"/>
      <c r="H507" s="48"/>
      <c r="I507" s="48"/>
      <c r="J507" s="20"/>
    </row>
    <row r="508" spans="1:10" x14ac:dyDescent="0.25">
      <c r="A508" s="47"/>
      <c r="B508" s="48"/>
      <c r="C508" s="48"/>
      <c r="D508" s="48"/>
      <c r="E508" s="49"/>
      <c r="F508" s="48"/>
      <c r="G508" s="34"/>
      <c r="H508" s="48"/>
      <c r="I508" s="48"/>
      <c r="J508" s="20"/>
    </row>
    <row r="509" spans="1:10" x14ac:dyDescent="0.25">
      <c r="A509" s="47"/>
      <c r="B509" s="48"/>
      <c r="C509" s="48"/>
      <c r="D509" s="48"/>
      <c r="E509" s="49"/>
      <c r="F509" s="48"/>
      <c r="G509" s="34"/>
      <c r="H509" s="48"/>
      <c r="I509" s="48"/>
      <c r="J509" s="20"/>
    </row>
    <row r="510" spans="1:10" x14ac:dyDescent="0.25">
      <c r="A510" s="47"/>
      <c r="B510" s="48"/>
      <c r="C510" s="48"/>
      <c r="D510" s="48"/>
      <c r="E510" s="49"/>
      <c r="F510" s="48"/>
      <c r="G510" s="34"/>
      <c r="H510" s="48"/>
      <c r="I510" s="48"/>
      <c r="J510" s="20"/>
    </row>
    <row r="511" spans="1:10" x14ac:dyDescent="0.25">
      <c r="A511" s="47"/>
      <c r="B511" s="48"/>
      <c r="C511" s="48"/>
      <c r="D511" s="48"/>
      <c r="E511" s="49"/>
      <c r="F511" s="48"/>
      <c r="G511" s="34"/>
      <c r="H511" s="48"/>
      <c r="I511" s="48"/>
      <c r="J511" s="20"/>
    </row>
    <row r="512" spans="1:10" x14ac:dyDescent="0.25">
      <c r="A512" s="47"/>
      <c r="B512" s="48"/>
      <c r="C512" s="48"/>
      <c r="D512" s="48"/>
      <c r="E512" s="49"/>
      <c r="F512" s="48"/>
      <c r="G512" s="34"/>
      <c r="H512" s="48"/>
      <c r="I512" s="48"/>
      <c r="J512" s="20"/>
    </row>
    <row r="513" spans="1:10" x14ac:dyDescent="0.25">
      <c r="A513" s="47"/>
      <c r="B513" s="48"/>
      <c r="C513" s="48"/>
      <c r="D513" s="48"/>
      <c r="E513" s="49"/>
      <c r="F513" s="48"/>
      <c r="G513" s="34"/>
      <c r="H513" s="48"/>
      <c r="I513" s="48"/>
      <c r="J513" s="20"/>
    </row>
    <row r="514" spans="1:10" x14ac:dyDescent="0.25">
      <c r="A514" s="47"/>
      <c r="B514" s="48"/>
      <c r="C514" s="48"/>
      <c r="D514" s="48"/>
      <c r="E514" s="49"/>
      <c r="F514" s="48"/>
      <c r="G514" s="34"/>
      <c r="H514" s="48"/>
      <c r="I514" s="48"/>
      <c r="J514" s="20"/>
    </row>
    <row r="515" spans="1:10" x14ac:dyDescent="0.25">
      <c r="A515" s="47"/>
      <c r="B515" s="48"/>
      <c r="C515" s="48"/>
      <c r="D515" s="48"/>
      <c r="E515" s="49"/>
      <c r="F515" s="48"/>
      <c r="G515" s="34"/>
      <c r="H515" s="48"/>
      <c r="I515" s="48"/>
      <c r="J515" s="20"/>
    </row>
    <row r="516" spans="1:10" x14ac:dyDescent="0.25">
      <c r="A516" s="47"/>
      <c r="B516" s="34"/>
      <c r="C516" s="48"/>
      <c r="D516" s="48"/>
      <c r="E516" s="49"/>
      <c r="F516" s="48"/>
      <c r="G516" s="34"/>
      <c r="H516" s="48"/>
      <c r="I516" s="48"/>
      <c r="J516" s="20"/>
    </row>
    <row r="517" spans="1:10" x14ac:dyDescent="0.25">
      <c r="A517" s="54"/>
      <c r="B517" s="48"/>
      <c r="C517" s="48"/>
      <c r="D517" s="48"/>
      <c r="E517" s="49"/>
      <c r="F517" s="48"/>
      <c r="G517" s="34"/>
      <c r="H517" s="48"/>
      <c r="I517" s="48"/>
      <c r="J517" s="20"/>
    </row>
    <row r="518" spans="1:10" x14ac:dyDescent="0.25">
      <c r="A518" s="54"/>
      <c r="B518" s="34"/>
      <c r="C518" s="48"/>
      <c r="D518" s="48"/>
      <c r="E518" s="49"/>
      <c r="F518" s="48"/>
      <c r="G518" s="34"/>
      <c r="H518" s="48"/>
      <c r="I518" s="48"/>
      <c r="J518" s="20"/>
    </row>
    <row r="519" spans="1:10" x14ac:dyDescent="0.25">
      <c r="A519" s="47"/>
      <c r="B519" s="48"/>
      <c r="C519" s="48"/>
      <c r="D519" s="48"/>
      <c r="E519" s="49"/>
      <c r="F519" s="48"/>
      <c r="G519" s="34"/>
      <c r="H519" s="48"/>
      <c r="I519" s="48"/>
      <c r="J519" s="20"/>
    </row>
    <row r="520" spans="1:10" x14ac:dyDescent="0.25">
      <c r="A520" s="54"/>
      <c r="B520" s="34"/>
      <c r="C520" s="48"/>
      <c r="D520" s="48"/>
      <c r="E520" s="49"/>
      <c r="F520" s="48"/>
      <c r="G520" s="34"/>
      <c r="H520" s="48"/>
      <c r="I520" s="48"/>
      <c r="J520" s="20"/>
    </row>
    <row r="521" spans="1:10" x14ac:dyDescent="0.25">
      <c r="A521" s="54"/>
      <c r="B521" s="34"/>
      <c r="C521" s="48"/>
      <c r="D521" s="48"/>
      <c r="E521" s="49"/>
      <c r="F521" s="48"/>
      <c r="G521" s="34"/>
      <c r="H521" s="48"/>
      <c r="I521" s="48"/>
      <c r="J521" s="20"/>
    </row>
    <row r="522" spans="1:10" x14ac:dyDescent="0.25">
      <c r="A522" s="47"/>
      <c r="B522" s="48"/>
      <c r="C522" s="48"/>
      <c r="D522" s="48"/>
      <c r="E522" s="49"/>
      <c r="F522" s="48"/>
      <c r="G522" s="34"/>
      <c r="H522" s="48"/>
      <c r="I522" s="48"/>
      <c r="J522" s="20"/>
    </row>
    <row r="523" spans="1:10" x14ac:dyDescent="0.25">
      <c r="A523" s="47"/>
      <c r="B523" s="48"/>
      <c r="C523" s="48"/>
      <c r="D523" s="48"/>
      <c r="E523" s="49"/>
      <c r="F523" s="48"/>
      <c r="G523" s="34"/>
      <c r="H523" s="48"/>
      <c r="I523" s="48"/>
      <c r="J523" s="20"/>
    </row>
    <row r="524" spans="1:10" x14ac:dyDescent="0.25">
      <c r="A524" s="47"/>
      <c r="B524" s="48"/>
      <c r="C524" s="48"/>
      <c r="D524" s="48"/>
      <c r="E524" s="49"/>
      <c r="F524" s="48"/>
      <c r="G524" s="34"/>
      <c r="H524" s="48"/>
      <c r="I524" s="48"/>
      <c r="J524" s="20"/>
    </row>
    <row r="525" spans="1:10" x14ac:dyDescent="0.25">
      <c r="A525" s="47"/>
      <c r="B525" s="48"/>
      <c r="C525" s="48"/>
      <c r="D525" s="48"/>
      <c r="E525" s="49"/>
      <c r="F525" s="48"/>
      <c r="G525" s="34"/>
      <c r="H525" s="48"/>
      <c r="I525" s="48"/>
      <c r="J525" s="20"/>
    </row>
    <row r="526" spans="1:10" x14ac:dyDescent="0.25">
      <c r="A526" s="47"/>
      <c r="B526" s="48"/>
      <c r="C526" s="48"/>
      <c r="D526" s="48"/>
      <c r="E526" s="49"/>
      <c r="F526" s="48"/>
      <c r="G526" s="34"/>
      <c r="H526" s="48"/>
      <c r="I526" s="48"/>
      <c r="J526" s="20"/>
    </row>
    <row r="527" spans="1:10" x14ac:dyDescent="0.25">
      <c r="A527" s="47"/>
      <c r="B527" s="48"/>
      <c r="C527" s="48"/>
      <c r="D527" s="48"/>
      <c r="E527" s="49"/>
      <c r="F527" s="48"/>
      <c r="G527" s="34"/>
      <c r="H527" s="48"/>
      <c r="I527" s="48"/>
      <c r="J527" s="20"/>
    </row>
    <row r="528" spans="1:10" x14ac:dyDescent="0.25">
      <c r="A528" s="47"/>
      <c r="B528" s="48"/>
      <c r="C528" s="48"/>
      <c r="D528" s="48"/>
      <c r="E528" s="49"/>
      <c r="F528" s="48"/>
      <c r="G528" s="34"/>
      <c r="H528" s="48"/>
      <c r="I528" s="48"/>
      <c r="J528" s="20"/>
    </row>
    <row r="529" spans="1:10" x14ac:dyDescent="0.25">
      <c r="A529" s="47"/>
      <c r="B529" s="48"/>
      <c r="C529" s="48"/>
      <c r="D529" s="48"/>
      <c r="E529" s="49"/>
      <c r="F529" s="48"/>
      <c r="G529" s="34"/>
      <c r="H529" s="48"/>
      <c r="I529" s="48"/>
      <c r="J529" s="20"/>
    </row>
    <row r="530" spans="1:10" x14ac:dyDescent="0.25">
      <c r="A530" s="47"/>
      <c r="B530" s="48"/>
      <c r="C530" s="48"/>
      <c r="D530" s="48"/>
      <c r="E530" s="49"/>
      <c r="F530" s="48"/>
      <c r="G530" s="34"/>
      <c r="H530" s="48"/>
      <c r="I530" s="48"/>
      <c r="J530" s="20"/>
    </row>
    <row r="531" spans="1:10" x14ac:dyDescent="0.25">
      <c r="A531" s="51"/>
      <c r="B531" s="34"/>
      <c r="C531" s="48"/>
      <c r="D531" s="48"/>
      <c r="E531" s="49"/>
      <c r="F531" s="48"/>
      <c r="G531" s="34"/>
      <c r="H531" s="48"/>
      <c r="I531" s="48"/>
      <c r="J531" s="20"/>
    </row>
    <row r="532" spans="1:10" x14ac:dyDescent="0.25">
      <c r="A532" s="51"/>
      <c r="B532" s="34"/>
      <c r="C532" s="48"/>
      <c r="D532" s="48"/>
      <c r="E532" s="49"/>
      <c r="F532" s="48"/>
      <c r="G532" s="34"/>
      <c r="H532" s="48"/>
      <c r="I532" s="48"/>
      <c r="J532" s="20"/>
    </row>
    <row r="533" spans="1:10" x14ac:dyDescent="0.25">
      <c r="A533" s="47"/>
      <c r="B533" s="48"/>
      <c r="C533" s="48"/>
      <c r="D533" s="48"/>
      <c r="E533" s="49"/>
      <c r="F533" s="48"/>
      <c r="G533" s="34"/>
      <c r="H533" s="48"/>
      <c r="I533" s="48"/>
      <c r="J533" s="20"/>
    </row>
    <row r="534" spans="1:10" x14ac:dyDescent="0.25">
      <c r="A534" s="47"/>
      <c r="B534" s="55"/>
      <c r="C534" s="55"/>
      <c r="D534" s="55"/>
      <c r="E534" s="57"/>
      <c r="F534" s="55"/>
      <c r="G534" s="20"/>
      <c r="H534" s="48"/>
      <c r="I534" s="48"/>
      <c r="J534" s="20"/>
    </row>
    <row r="535" spans="1:10" x14ac:dyDescent="0.25">
      <c r="A535" s="47"/>
      <c r="B535" s="55"/>
      <c r="C535" s="55"/>
      <c r="D535" s="55"/>
      <c r="E535" s="57"/>
      <c r="F535" s="55"/>
      <c r="G535" s="20"/>
      <c r="H535" s="48"/>
      <c r="I535" s="48"/>
      <c r="J535" s="20"/>
    </row>
    <row r="536" spans="1:10" x14ac:dyDescent="0.25">
      <c r="A536" s="47"/>
      <c r="B536" s="55"/>
      <c r="C536" s="55"/>
      <c r="D536" s="55"/>
      <c r="E536" s="57"/>
      <c r="F536" s="55"/>
      <c r="G536" s="55"/>
      <c r="H536" s="48"/>
      <c r="I536" s="48"/>
      <c r="J536" s="20"/>
    </row>
    <row r="537" spans="1:10" x14ac:dyDescent="0.25">
      <c r="A537" s="47"/>
      <c r="B537" s="55"/>
      <c r="C537" s="55"/>
      <c r="D537" s="55"/>
      <c r="E537" s="57"/>
      <c r="F537" s="55"/>
      <c r="G537" s="55"/>
      <c r="H537" s="48"/>
      <c r="I537" s="48"/>
      <c r="J537" s="20"/>
    </row>
    <row r="538" spans="1:10" x14ac:dyDescent="0.25">
      <c r="A538" s="47"/>
      <c r="B538" s="55"/>
      <c r="C538" s="55"/>
      <c r="D538" s="55"/>
      <c r="E538" s="57"/>
      <c r="F538" s="55"/>
      <c r="G538" s="55"/>
      <c r="H538" s="48"/>
      <c r="I538" s="48"/>
      <c r="J538" s="20"/>
    </row>
    <row r="539" spans="1:10" x14ac:dyDescent="0.25">
      <c r="A539" s="47"/>
      <c r="B539" s="55"/>
      <c r="C539" s="55"/>
      <c r="D539" s="55"/>
      <c r="E539" s="57"/>
      <c r="F539" s="55"/>
      <c r="G539" s="55"/>
      <c r="H539" s="48"/>
      <c r="I539" s="48"/>
      <c r="J539" s="20"/>
    </row>
    <row r="540" spans="1:10" x14ac:dyDescent="0.25">
      <c r="A540" s="47"/>
      <c r="B540" s="55"/>
      <c r="C540" s="48"/>
      <c r="D540" s="48"/>
      <c r="E540" s="49"/>
      <c r="F540" s="55"/>
      <c r="G540" s="55"/>
      <c r="H540" s="48"/>
      <c r="I540" s="48"/>
      <c r="J540" s="20"/>
    </row>
    <row r="541" spans="1:10" x14ac:dyDescent="0.25">
      <c r="A541" s="47"/>
      <c r="B541" s="48"/>
      <c r="C541" s="48"/>
      <c r="D541" s="48"/>
      <c r="E541" s="49"/>
      <c r="F541" s="48"/>
      <c r="G541" s="34"/>
      <c r="H541" s="48"/>
      <c r="I541" s="48"/>
      <c r="J541" s="20"/>
    </row>
    <row r="542" spans="1:10" x14ac:dyDescent="0.25">
      <c r="A542" s="47"/>
      <c r="B542" s="48"/>
      <c r="C542" s="48"/>
      <c r="D542" s="48"/>
      <c r="E542" s="49"/>
      <c r="F542" s="48"/>
      <c r="G542" s="34"/>
      <c r="H542" s="48"/>
      <c r="I542" s="48"/>
      <c r="J542" s="20"/>
    </row>
    <row r="543" spans="1:10" x14ac:dyDescent="0.25">
      <c r="A543" s="47"/>
      <c r="B543" s="48"/>
      <c r="C543" s="48"/>
      <c r="D543" s="48"/>
      <c r="E543" s="49"/>
      <c r="F543" s="48"/>
      <c r="G543" s="34"/>
      <c r="H543" s="48"/>
      <c r="I543" s="48"/>
      <c r="J543" s="20"/>
    </row>
    <row r="544" spans="1:10" x14ac:dyDescent="0.25">
      <c r="A544" s="47"/>
      <c r="B544" s="48"/>
      <c r="C544" s="48"/>
      <c r="D544" s="48"/>
      <c r="E544" s="49"/>
      <c r="F544" s="48"/>
      <c r="G544" s="34"/>
      <c r="H544" s="48"/>
      <c r="I544" s="48"/>
      <c r="J544" s="20"/>
    </row>
    <row r="545" spans="1:10" x14ac:dyDescent="0.25">
      <c r="A545" s="47"/>
      <c r="B545" s="48"/>
      <c r="C545" s="48"/>
      <c r="D545" s="48"/>
      <c r="E545" s="49"/>
      <c r="F545" s="48"/>
      <c r="G545" s="34"/>
      <c r="H545" s="48"/>
      <c r="I545" s="48"/>
      <c r="J545" s="20"/>
    </row>
    <row r="546" spans="1:10" x14ac:dyDescent="0.25">
      <c r="A546" s="47"/>
      <c r="B546" s="48"/>
      <c r="C546" s="48"/>
      <c r="D546" s="48"/>
      <c r="E546" s="49"/>
      <c r="F546" s="48"/>
      <c r="G546" s="34"/>
      <c r="H546" s="48"/>
      <c r="I546" s="48"/>
      <c r="J546" s="20"/>
    </row>
    <row r="547" spans="1:10" x14ac:dyDescent="0.25">
      <c r="A547" s="47"/>
      <c r="B547" s="48"/>
      <c r="C547" s="48"/>
      <c r="D547" s="48"/>
      <c r="E547" s="49"/>
      <c r="F547" s="48"/>
      <c r="G547" s="34"/>
      <c r="H547" s="48"/>
      <c r="I547" s="48"/>
      <c r="J547" s="20"/>
    </row>
    <row r="548" spans="1:10" x14ac:dyDescent="0.25">
      <c r="A548" s="47"/>
      <c r="B548" s="48"/>
      <c r="C548" s="48"/>
      <c r="D548" s="48"/>
      <c r="E548" s="49"/>
      <c r="F548" s="48"/>
      <c r="G548" s="34"/>
      <c r="H548" s="48"/>
      <c r="I548" s="48"/>
      <c r="J548" s="20"/>
    </row>
    <row r="549" spans="1:10" x14ac:dyDescent="0.25">
      <c r="A549" s="47"/>
      <c r="B549" s="48"/>
      <c r="C549" s="48"/>
      <c r="D549" s="48"/>
      <c r="E549" s="49"/>
      <c r="F549" s="48"/>
      <c r="G549" s="34"/>
      <c r="H549" s="48"/>
      <c r="I549" s="48"/>
      <c r="J549" s="20"/>
    </row>
    <row r="550" spans="1:10" x14ac:dyDescent="0.25">
      <c r="A550" s="47"/>
      <c r="B550" s="48"/>
      <c r="C550" s="48"/>
      <c r="D550" s="48"/>
      <c r="E550" s="49"/>
      <c r="F550" s="48"/>
      <c r="G550" s="34"/>
      <c r="H550" s="48"/>
      <c r="I550" s="48"/>
      <c r="J550" s="20"/>
    </row>
    <row r="551" spans="1:10" x14ac:dyDescent="0.25">
      <c r="A551" s="47"/>
      <c r="B551" s="48"/>
      <c r="C551" s="48"/>
      <c r="D551" s="48"/>
      <c r="E551" s="49"/>
      <c r="F551" s="48"/>
      <c r="G551" s="34"/>
      <c r="H551" s="48"/>
      <c r="I551" s="48"/>
      <c r="J551" s="20"/>
    </row>
    <row r="552" spans="1:10" x14ac:dyDescent="0.25">
      <c r="A552" s="47"/>
      <c r="B552" s="48"/>
      <c r="C552" s="48"/>
      <c r="D552" s="48"/>
      <c r="E552" s="49"/>
      <c r="F552" s="48"/>
      <c r="G552" s="34"/>
      <c r="H552" s="48"/>
      <c r="I552" s="48"/>
      <c r="J552" s="20"/>
    </row>
    <row r="553" spans="1:10" x14ac:dyDescent="0.25">
      <c r="A553" s="47"/>
      <c r="B553" s="48"/>
      <c r="C553" s="48"/>
      <c r="D553" s="48"/>
      <c r="E553" s="49"/>
      <c r="F553" s="48"/>
      <c r="G553" s="34"/>
      <c r="H553" s="48"/>
      <c r="I553" s="48"/>
      <c r="J553" s="20"/>
    </row>
    <row r="554" spans="1:10" x14ac:dyDescent="0.25">
      <c r="A554" s="47"/>
      <c r="B554" s="48"/>
      <c r="C554" s="48"/>
      <c r="D554" s="48"/>
      <c r="E554" s="49"/>
      <c r="F554" s="48"/>
      <c r="G554" s="34"/>
      <c r="H554" s="48"/>
      <c r="I554" s="48"/>
      <c r="J554" s="20"/>
    </row>
    <row r="555" spans="1:10" x14ac:dyDescent="0.25">
      <c r="A555" s="54"/>
      <c r="B555" s="34"/>
      <c r="C555" s="48"/>
      <c r="D555" s="48"/>
      <c r="E555" s="49"/>
      <c r="F555" s="48"/>
      <c r="G555" s="34"/>
      <c r="H555" s="48"/>
      <c r="I555" s="48"/>
      <c r="J555" s="20"/>
    </row>
    <row r="556" spans="1:10" x14ac:dyDescent="0.25">
      <c r="A556" s="54"/>
      <c r="B556" s="34"/>
      <c r="C556" s="48"/>
      <c r="D556" s="48"/>
      <c r="E556" s="49"/>
      <c r="F556" s="48"/>
      <c r="G556" s="34"/>
      <c r="H556" s="48"/>
      <c r="I556" s="48"/>
      <c r="J556" s="20"/>
    </row>
    <row r="557" spans="1:10" x14ac:dyDescent="0.25">
      <c r="A557" s="47"/>
      <c r="B557" s="48"/>
      <c r="C557" s="48"/>
      <c r="D557" s="48"/>
      <c r="E557" s="49"/>
      <c r="F557" s="48"/>
      <c r="G557" s="34"/>
      <c r="H557" s="48"/>
      <c r="I557" s="48"/>
      <c r="J557" s="20"/>
    </row>
    <row r="558" spans="1:10" x14ac:dyDescent="0.25">
      <c r="A558" s="47"/>
      <c r="B558" s="48"/>
      <c r="C558" s="48"/>
      <c r="D558" s="48"/>
      <c r="E558" s="49"/>
      <c r="F558" s="48"/>
      <c r="G558" s="34"/>
      <c r="H558" s="48"/>
      <c r="I558" s="48"/>
      <c r="J558" s="20"/>
    </row>
    <row r="559" spans="1:10" x14ac:dyDescent="0.25">
      <c r="A559" s="47"/>
      <c r="B559" s="48"/>
      <c r="C559" s="48"/>
      <c r="D559" s="48"/>
      <c r="E559" s="49"/>
      <c r="F559" s="48"/>
      <c r="G559" s="34"/>
      <c r="H559" s="48"/>
      <c r="I559" s="48"/>
      <c r="J559" s="20"/>
    </row>
    <row r="560" spans="1:10" x14ac:dyDescent="0.25">
      <c r="A560" s="47"/>
      <c r="B560" s="34"/>
      <c r="C560" s="48"/>
      <c r="D560" s="48"/>
      <c r="E560" s="49"/>
      <c r="F560" s="48"/>
      <c r="G560" s="34"/>
      <c r="H560" s="48"/>
      <c r="I560" s="48"/>
      <c r="J560" s="20"/>
    </row>
    <row r="561" spans="1:10" x14ac:dyDescent="0.25">
      <c r="A561" s="47"/>
      <c r="B561" s="34"/>
      <c r="C561" s="48"/>
      <c r="D561" s="48"/>
      <c r="E561" s="49"/>
      <c r="F561" s="48"/>
      <c r="G561" s="34"/>
      <c r="H561" s="48"/>
      <c r="I561" s="48"/>
      <c r="J561" s="20"/>
    </row>
    <row r="562" spans="1:10" x14ac:dyDescent="0.25">
      <c r="A562" s="47"/>
      <c r="B562" s="48"/>
      <c r="C562" s="48"/>
      <c r="D562" s="48"/>
      <c r="E562" s="49"/>
      <c r="F562" s="48"/>
      <c r="G562" s="34"/>
      <c r="H562" s="48"/>
      <c r="I562" s="48"/>
      <c r="J562" s="20"/>
    </row>
    <row r="563" spans="1:10" x14ac:dyDescent="0.25">
      <c r="A563" s="47"/>
      <c r="B563" s="34"/>
      <c r="C563" s="48"/>
      <c r="D563" s="48"/>
      <c r="E563" s="49"/>
      <c r="F563" s="48"/>
      <c r="G563" s="34"/>
      <c r="H563" s="48"/>
      <c r="I563" s="48"/>
      <c r="J563" s="20"/>
    </row>
    <row r="564" spans="1:10" x14ac:dyDescent="0.25">
      <c r="A564" s="47"/>
      <c r="B564" s="48"/>
      <c r="C564" s="48"/>
      <c r="D564" s="48"/>
      <c r="E564" s="49"/>
      <c r="F564" s="48"/>
      <c r="G564" s="34"/>
      <c r="H564" s="48"/>
      <c r="I564" s="48"/>
      <c r="J564" s="20"/>
    </row>
    <row r="565" spans="1:10" x14ac:dyDescent="0.25">
      <c r="A565" s="47"/>
      <c r="B565" s="48"/>
      <c r="C565" s="48"/>
      <c r="D565" s="48"/>
      <c r="E565" s="49"/>
      <c r="F565" s="48"/>
      <c r="G565" s="34"/>
      <c r="H565" s="48"/>
      <c r="I565" s="48"/>
      <c r="J565" s="20"/>
    </row>
    <row r="566" spans="1:10" x14ac:dyDescent="0.25">
      <c r="A566" s="47"/>
      <c r="B566" s="48"/>
      <c r="C566" s="48"/>
      <c r="D566" s="48"/>
      <c r="E566" s="49"/>
      <c r="F566" s="48"/>
      <c r="G566" s="34"/>
      <c r="H566" s="48"/>
      <c r="I566" s="48"/>
      <c r="J566" s="20"/>
    </row>
    <row r="567" spans="1:10" x14ac:dyDescent="0.25">
      <c r="A567" s="47"/>
      <c r="B567" s="48"/>
      <c r="C567" s="48"/>
      <c r="D567" s="48"/>
      <c r="E567" s="49"/>
      <c r="F567" s="48"/>
      <c r="G567" s="34"/>
      <c r="H567" s="48"/>
      <c r="I567" s="48"/>
      <c r="J567" s="20"/>
    </row>
    <row r="568" spans="1:10" x14ac:dyDescent="0.25">
      <c r="A568" s="47"/>
      <c r="B568" s="48"/>
      <c r="C568" s="48"/>
      <c r="D568" s="48"/>
      <c r="E568" s="49"/>
      <c r="F568" s="48"/>
      <c r="G568" s="34"/>
      <c r="H568" s="48"/>
      <c r="I568" s="48"/>
      <c r="J568" s="20"/>
    </row>
    <row r="569" spans="1:10" x14ac:dyDescent="0.25">
      <c r="A569" s="47"/>
      <c r="B569" s="48"/>
      <c r="C569" s="48"/>
      <c r="D569" s="48"/>
      <c r="E569" s="49"/>
      <c r="F569" s="48"/>
      <c r="G569" s="34"/>
      <c r="H569" s="48"/>
      <c r="I569" s="48"/>
      <c r="J569" s="20"/>
    </row>
    <row r="570" spans="1:10" x14ac:dyDescent="0.25">
      <c r="A570" s="47"/>
      <c r="B570" s="48"/>
      <c r="C570" s="48"/>
      <c r="D570" s="48"/>
      <c r="E570" s="49"/>
      <c r="F570" s="48"/>
      <c r="G570" s="34"/>
      <c r="H570" s="48"/>
      <c r="I570" s="48"/>
      <c r="J570" s="20"/>
    </row>
    <row r="571" spans="1:10" x14ac:dyDescent="0.25">
      <c r="A571" s="47"/>
      <c r="B571" s="48"/>
      <c r="C571" s="48"/>
      <c r="D571" s="48"/>
      <c r="E571" s="49"/>
      <c r="F571" s="48"/>
      <c r="G571" s="34"/>
      <c r="H571" s="48"/>
      <c r="I571" s="48"/>
      <c r="J571" s="20"/>
    </row>
    <row r="572" spans="1:10" x14ac:dyDescent="0.25">
      <c r="A572" s="47"/>
      <c r="B572" s="48"/>
      <c r="C572" s="48"/>
      <c r="D572" s="48"/>
      <c r="E572" s="49"/>
      <c r="F572" s="48"/>
      <c r="G572" s="34"/>
      <c r="H572" s="48"/>
      <c r="I572" s="48"/>
      <c r="J572" s="20"/>
    </row>
    <row r="573" spans="1:10" x14ac:dyDescent="0.25">
      <c r="A573" s="47"/>
      <c r="B573" s="48"/>
      <c r="C573" s="48"/>
      <c r="D573" s="48"/>
      <c r="E573" s="49"/>
      <c r="F573" s="48"/>
      <c r="G573" s="34"/>
      <c r="H573" s="48"/>
      <c r="I573" s="48"/>
      <c r="J573" s="20"/>
    </row>
    <row r="574" spans="1:10" x14ac:dyDescent="0.25">
      <c r="A574" s="47"/>
      <c r="B574" s="48"/>
      <c r="C574" s="48"/>
      <c r="D574" s="48"/>
      <c r="E574" s="49"/>
      <c r="F574" s="48"/>
      <c r="G574" s="34"/>
      <c r="H574" s="48"/>
      <c r="I574" s="48"/>
      <c r="J574" s="20"/>
    </row>
    <row r="575" spans="1:10" x14ac:dyDescent="0.25">
      <c r="A575" s="47"/>
      <c r="B575" s="48"/>
      <c r="C575" s="48"/>
      <c r="D575" s="48"/>
      <c r="E575" s="49"/>
      <c r="F575" s="48"/>
      <c r="G575" s="34"/>
      <c r="H575" s="48"/>
      <c r="I575" s="48"/>
      <c r="J575" s="20"/>
    </row>
    <row r="576" spans="1:10" x14ac:dyDescent="0.25">
      <c r="A576" s="47"/>
      <c r="B576" s="48"/>
      <c r="C576" s="48"/>
      <c r="D576" s="48"/>
      <c r="E576" s="49"/>
      <c r="F576" s="48"/>
      <c r="G576" s="34"/>
      <c r="H576" s="48"/>
      <c r="I576" s="48"/>
      <c r="J576" s="20"/>
    </row>
    <row r="577" spans="1:10" x14ac:dyDescent="0.25">
      <c r="A577" s="47"/>
      <c r="B577" s="48"/>
      <c r="C577" s="48"/>
      <c r="D577" s="48"/>
      <c r="E577" s="49"/>
      <c r="F577" s="48"/>
      <c r="G577" s="34"/>
      <c r="H577" s="48"/>
      <c r="I577" s="48"/>
      <c r="J577" s="20"/>
    </row>
    <row r="578" spans="1:10" x14ac:dyDescent="0.25">
      <c r="A578" s="51"/>
      <c r="B578" s="34"/>
      <c r="C578" s="48"/>
      <c r="D578" s="48"/>
      <c r="E578" s="49"/>
      <c r="F578" s="48"/>
      <c r="G578" s="34"/>
      <c r="H578" s="48"/>
      <c r="I578" s="48"/>
      <c r="J578" s="20"/>
    </row>
    <row r="579" spans="1:10" x14ac:dyDescent="0.25">
      <c r="A579" s="51"/>
      <c r="B579" s="34"/>
      <c r="C579" s="48"/>
      <c r="D579" s="48"/>
      <c r="E579" s="49"/>
      <c r="F579" s="48"/>
      <c r="G579" s="34"/>
      <c r="H579" s="48"/>
      <c r="I579" s="48"/>
      <c r="J579" s="20"/>
    </row>
    <row r="580" spans="1:10" x14ac:dyDescent="0.25">
      <c r="A580" s="51"/>
      <c r="B580" s="34"/>
      <c r="C580" s="48"/>
      <c r="D580" s="48"/>
      <c r="E580" s="49"/>
      <c r="F580" s="48"/>
      <c r="G580" s="34"/>
      <c r="H580" s="48"/>
      <c r="I580" s="48"/>
      <c r="J580" s="20"/>
    </row>
    <row r="581" spans="1:10" x14ac:dyDescent="0.25">
      <c r="A581" s="51"/>
      <c r="B581" s="34"/>
      <c r="C581" s="48"/>
      <c r="D581" s="48"/>
      <c r="E581" s="49"/>
      <c r="F581" s="48"/>
      <c r="G581" s="34"/>
      <c r="H581" s="48"/>
      <c r="I581" s="48"/>
      <c r="J581" s="20"/>
    </row>
    <row r="582" spans="1:10" x14ac:dyDescent="0.25">
      <c r="A582" s="51"/>
      <c r="B582" s="34"/>
      <c r="C582" s="48"/>
      <c r="D582" s="48"/>
      <c r="E582" s="49"/>
      <c r="F582" s="48"/>
      <c r="G582" s="34"/>
      <c r="H582" s="48"/>
      <c r="I582" s="48"/>
      <c r="J582" s="20"/>
    </row>
    <row r="583" spans="1:10" x14ac:dyDescent="0.25">
      <c r="A583" s="51"/>
      <c r="B583" s="34"/>
      <c r="C583" s="48"/>
      <c r="D583" s="48"/>
      <c r="E583" s="49"/>
      <c r="F583" s="48"/>
      <c r="G583" s="34"/>
      <c r="H583" s="48"/>
      <c r="I583" s="48"/>
      <c r="J583" s="20"/>
    </row>
    <row r="584" spans="1:10" x14ac:dyDescent="0.25">
      <c r="A584" s="47"/>
      <c r="B584" s="34"/>
      <c r="C584" s="48"/>
      <c r="D584" s="48"/>
      <c r="E584" s="49"/>
      <c r="F584" s="48"/>
      <c r="G584" s="34"/>
      <c r="H584" s="48"/>
      <c r="I584" s="48"/>
      <c r="J584" s="20"/>
    </row>
    <row r="585" spans="1:10" x14ac:dyDescent="0.25">
      <c r="A585" s="47"/>
      <c r="B585" s="34"/>
      <c r="C585" s="48"/>
      <c r="D585" s="48"/>
      <c r="E585" s="49"/>
      <c r="F585" s="48"/>
      <c r="G585" s="34"/>
      <c r="H585" s="48"/>
      <c r="I585" s="48"/>
      <c r="J585" s="20"/>
    </row>
    <row r="586" spans="1:10" x14ac:dyDescent="0.25">
      <c r="A586" s="47"/>
      <c r="B586" s="34"/>
      <c r="C586" s="48"/>
      <c r="D586" s="48"/>
      <c r="E586" s="49"/>
      <c r="F586" s="48"/>
      <c r="G586" s="34"/>
      <c r="H586" s="48"/>
      <c r="I586" s="48"/>
      <c r="J586" s="20"/>
    </row>
    <row r="587" spans="1:10" x14ac:dyDescent="0.25">
      <c r="A587" s="47"/>
      <c r="B587" s="34"/>
      <c r="C587" s="48"/>
      <c r="D587" s="48"/>
      <c r="E587" s="49"/>
      <c r="F587" s="48"/>
      <c r="G587" s="34"/>
      <c r="H587" s="48"/>
      <c r="I587" s="48"/>
      <c r="J587" s="20"/>
    </row>
    <row r="588" spans="1:10" x14ac:dyDescent="0.25">
      <c r="A588" s="47"/>
      <c r="B588" s="34"/>
      <c r="C588" s="48"/>
      <c r="D588" s="48"/>
      <c r="E588" s="49"/>
      <c r="F588" s="48"/>
      <c r="G588" s="34"/>
      <c r="H588" s="48"/>
      <c r="I588" s="48"/>
      <c r="J588" s="20"/>
    </row>
    <row r="589" spans="1:10" x14ac:dyDescent="0.25">
      <c r="A589" s="47"/>
      <c r="B589" s="34"/>
      <c r="C589" s="48"/>
      <c r="D589" s="48"/>
      <c r="E589" s="49"/>
      <c r="F589" s="48"/>
      <c r="G589" s="34"/>
      <c r="H589" s="48"/>
      <c r="I589" s="48"/>
      <c r="J589" s="20"/>
    </row>
    <row r="590" spans="1:10" x14ac:dyDescent="0.25">
      <c r="A590" s="47"/>
      <c r="B590" s="34"/>
      <c r="C590" s="48"/>
      <c r="D590" s="48"/>
      <c r="E590" s="49"/>
      <c r="F590" s="48"/>
      <c r="G590" s="34"/>
      <c r="H590" s="48"/>
      <c r="I590" s="48"/>
      <c r="J590" s="20"/>
    </row>
    <row r="591" spans="1:10" x14ac:dyDescent="0.25">
      <c r="A591" s="47"/>
      <c r="B591" s="34"/>
      <c r="C591" s="48"/>
      <c r="D591" s="48"/>
      <c r="E591" s="49"/>
      <c r="F591" s="48"/>
      <c r="G591" s="34"/>
      <c r="H591" s="48"/>
      <c r="I591" s="48"/>
      <c r="J591" s="20"/>
    </row>
    <row r="592" spans="1:10" x14ac:dyDescent="0.25">
      <c r="A592" s="47"/>
      <c r="B592" s="34"/>
      <c r="C592" s="48"/>
      <c r="D592" s="48"/>
      <c r="E592" s="49"/>
      <c r="F592" s="48"/>
      <c r="G592" s="34"/>
      <c r="H592" s="48"/>
      <c r="I592" s="48"/>
      <c r="J592" s="20"/>
    </row>
    <row r="593" spans="1:10" x14ac:dyDescent="0.25">
      <c r="A593" s="47"/>
      <c r="B593" s="48"/>
      <c r="C593" s="48"/>
      <c r="D593" s="48"/>
      <c r="E593" s="49"/>
      <c r="F593" s="48"/>
      <c r="G593" s="34"/>
      <c r="H593" s="48"/>
      <c r="I593" s="48"/>
      <c r="J593" s="20"/>
    </row>
    <row r="594" spans="1:10" x14ac:dyDescent="0.25">
      <c r="A594" s="47"/>
      <c r="B594" s="48"/>
      <c r="C594" s="48"/>
      <c r="D594" s="48"/>
      <c r="E594" s="49"/>
      <c r="F594" s="48"/>
      <c r="G594" s="34"/>
      <c r="H594" s="48"/>
      <c r="I594" s="48"/>
      <c r="J594" s="20"/>
    </row>
    <row r="595" spans="1:10" x14ac:dyDescent="0.25">
      <c r="A595" s="47"/>
      <c r="B595" s="48"/>
      <c r="C595" s="48"/>
      <c r="D595" s="48"/>
      <c r="E595" s="49"/>
      <c r="F595" s="48"/>
      <c r="G595" s="34"/>
      <c r="H595" s="48"/>
      <c r="I595" s="48"/>
      <c r="J595" s="20"/>
    </row>
    <row r="596" spans="1:10" x14ac:dyDescent="0.25">
      <c r="A596" s="47"/>
      <c r="B596" s="48"/>
      <c r="C596" s="48"/>
      <c r="D596" s="48"/>
      <c r="E596" s="49"/>
      <c r="F596" s="48"/>
      <c r="G596" s="34"/>
      <c r="H596" s="48"/>
      <c r="I596" s="48"/>
      <c r="J596" s="20"/>
    </row>
    <row r="597" spans="1:10" x14ac:dyDescent="0.25">
      <c r="A597" s="47"/>
      <c r="B597" s="48"/>
      <c r="C597" s="48"/>
      <c r="D597" s="48"/>
      <c r="E597" s="49"/>
      <c r="F597" s="48"/>
      <c r="G597" s="34"/>
      <c r="H597" s="48"/>
      <c r="I597" s="48"/>
      <c r="J597" s="20"/>
    </row>
    <row r="598" spans="1:10" x14ac:dyDescent="0.25">
      <c r="A598" s="47"/>
      <c r="B598" s="48"/>
      <c r="C598" s="48"/>
      <c r="D598" s="48"/>
      <c r="E598" s="49"/>
      <c r="F598" s="48"/>
      <c r="G598" s="34"/>
      <c r="H598" s="48"/>
      <c r="I598" s="48"/>
      <c r="J598" s="20"/>
    </row>
    <row r="599" spans="1:10" x14ac:dyDescent="0.25">
      <c r="A599" s="47"/>
      <c r="B599" s="48"/>
      <c r="C599" s="48"/>
      <c r="D599" s="48"/>
      <c r="E599" s="49"/>
      <c r="F599" s="48"/>
      <c r="G599" s="34"/>
      <c r="H599" s="48"/>
      <c r="I599" s="48"/>
      <c r="J599" s="20"/>
    </row>
    <row r="600" spans="1:10" x14ac:dyDescent="0.25">
      <c r="A600" s="47"/>
      <c r="B600" s="48"/>
      <c r="C600" s="48"/>
      <c r="D600" s="48"/>
      <c r="E600" s="49"/>
      <c r="F600" s="48"/>
      <c r="G600" s="34"/>
      <c r="H600" s="48"/>
      <c r="I600" s="48"/>
      <c r="J600" s="20"/>
    </row>
    <row r="601" spans="1:10" x14ac:dyDescent="0.25">
      <c r="A601" s="47"/>
      <c r="B601" s="48"/>
      <c r="C601" s="48"/>
      <c r="D601" s="48"/>
      <c r="E601" s="49"/>
      <c r="F601" s="48"/>
      <c r="G601" s="34"/>
      <c r="H601" s="48"/>
      <c r="I601" s="48"/>
      <c r="J601" s="20"/>
    </row>
    <row r="602" spans="1:10" x14ac:dyDescent="0.25">
      <c r="A602" s="47"/>
      <c r="B602" s="48"/>
      <c r="C602" s="48"/>
      <c r="D602" s="48"/>
      <c r="E602" s="49"/>
      <c r="F602" s="48"/>
      <c r="G602" s="34"/>
      <c r="H602" s="48"/>
      <c r="I602" s="48"/>
      <c r="J602" s="20"/>
    </row>
    <row r="603" spans="1:10" x14ac:dyDescent="0.25">
      <c r="A603" s="51"/>
      <c r="B603" s="34"/>
      <c r="C603" s="48"/>
      <c r="D603" s="48"/>
      <c r="E603" s="49"/>
      <c r="F603" s="48"/>
      <c r="G603" s="34"/>
      <c r="H603" s="48"/>
      <c r="I603" s="48"/>
      <c r="J603" s="20"/>
    </row>
    <row r="604" spans="1:10" x14ac:dyDescent="0.25">
      <c r="A604" s="51"/>
      <c r="B604" s="34"/>
      <c r="C604" s="48"/>
      <c r="D604" s="48"/>
      <c r="E604" s="49"/>
      <c r="F604" s="48"/>
      <c r="G604" s="34"/>
      <c r="H604" s="48"/>
      <c r="I604" s="48"/>
      <c r="J604" s="20"/>
    </row>
    <row r="605" spans="1:10" x14ac:dyDescent="0.25">
      <c r="A605" s="51"/>
      <c r="B605" s="34"/>
      <c r="C605" s="48"/>
      <c r="D605" s="48"/>
      <c r="E605" s="49"/>
      <c r="F605" s="48"/>
      <c r="G605" s="34"/>
      <c r="H605" s="48"/>
      <c r="I605" s="48"/>
      <c r="J605" s="20"/>
    </row>
    <row r="606" spans="1:10" x14ac:dyDescent="0.25">
      <c r="A606" s="51"/>
      <c r="B606" s="34"/>
      <c r="C606" s="48"/>
      <c r="D606" s="48"/>
      <c r="E606" s="49"/>
      <c r="F606" s="48"/>
      <c r="G606" s="34"/>
      <c r="H606" s="48"/>
      <c r="I606" s="48"/>
      <c r="J606" s="20"/>
    </row>
    <row r="607" spans="1:10" x14ac:dyDescent="0.25">
      <c r="A607" s="51"/>
      <c r="B607" s="34"/>
      <c r="C607" s="48"/>
      <c r="D607" s="48"/>
      <c r="E607" s="49"/>
      <c r="F607" s="48"/>
      <c r="G607" s="34"/>
      <c r="H607" s="48"/>
      <c r="I607" s="48"/>
      <c r="J607" s="20"/>
    </row>
    <row r="608" spans="1:10" x14ac:dyDescent="0.25">
      <c r="A608" s="51"/>
      <c r="B608" s="34"/>
      <c r="C608" s="48"/>
      <c r="D608" s="48"/>
      <c r="E608" s="49"/>
      <c r="F608" s="48"/>
      <c r="G608" s="34"/>
      <c r="H608" s="48"/>
      <c r="I608" s="48"/>
      <c r="J608" s="20"/>
    </row>
    <row r="609" spans="1:10" x14ac:dyDescent="0.25">
      <c r="A609" s="51"/>
      <c r="B609" s="34"/>
      <c r="C609" s="48"/>
      <c r="D609" s="48"/>
      <c r="E609" s="49"/>
      <c r="F609" s="48"/>
      <c r="G609" s="34"/>
      <c r="H609" s="48"/>
      <c r="I609" s="48"/>
      <c r="J609" s="20"/>
    </row>
    <row r="610" spans="1:10" x14ac:dyDescent="0.25">
      <c r="A610" s="51"/>
      <c r="B610" s="34"/>
      <c r="C610" s="48"/>
      <c r="D610" s="48"/>
      <c r="E610" s="49"/>
      <c r="F610" s="48"/>
      <c r="G610" s="34"/>
      <c r="H610" s="48"/>
      <c r="I610" s="48"/>
      <c r="J610" s="20"/>
    </row>
    <row r="611" spans="1:10" x14ac:dyDescent="0.25">
      <c r="A611" s="51"/>
      <c r="B611" s="34"/>
      <c r="C611" s="48"/>
      <c r="D611" s="48"/>
      <c r="E611" s="49"/>
      <c r="F611" s="48"/>
      <c r="G611" s="34"/>
      <c r="H611" s="48"/>
      <c r="I611" s="48"/>
      <c r="J611" s="20"/>
    </row>
    <row r="612" spans="1:10" x14ac:dyDescent="0.25">
      <c r="A612" s="51"/>
      <c r="B612" s="34"/>
      <c r="C612" s="48"/>
      <c r="D612" s="48"/>
      <c r="E612" s="49"/>
      <c r="F612" s="48"/>
      <c r="G612" s="34"/>
      <c r="H612" s="48"/>
      <c r="I612" s="48"/>
      <c r="J612" s="20"/>
    </row>
    <row r="613" spans="1:10" x14ac:dyDescent="0.25">
      <c r="A613" s="51"/>
      <c r="B613" s="34"/>
      <c r="C613" s="48"/>
      <c r="D613" s="48"/>
      <c r="E613" s="49"/>
      <c r="F613" s="48"/>
      <c r="G613" s="34"/>
      <c r="H613" s="48"/>
      <c r="I613" s="48"/>
      <c r="J613" s="20"/>
    </row>
    <row r="614" spans="1:10" x14ac:dyDescent="0.25">
      <c r="A614" s="47"/>
      <c r="B614" s="34"/>
      <c r="C614" s="48"/>
      <c r="D614" s="48"/>
      <c r="E614" s="49"/>
      <c r="F614" s="48"/>
      <c r="G614" s="34"/>
      <c r="H614" s="48"/>
      <c r="I614" s="48"/>
      <c r="J614" s="20"/>
    </row>
    <row r="615" spans="1:10" x14ac:dyDescent="0.25">
      <c r="A615" s="47"/>
      <c r="B615" s="34"/>
      <c r="C615" s="48"/>
      <c r="D615" s="48"/>
      <c r="E615" s="49"/>
      <c r="F615" s="48"/>
      <c r="G615" s="34"/>
      <c r="H615" s="48"/>
      <c r="I615" s="48"/>
      <c r="J615" s="20"/>
    </row>
    <row r="616" spans="1:10" x14ac:dyDescent="0.25">
      <c r="A616" s="47"/>
      <c r="B616" s="34"/>
      <c r="C616" s="48"/>
      <c r="D616" s="48"/>
      <c r="E616" s="49"/>
      <c r="F616" s="48"/>
      <c r="G616" s="34"/>
      <c r="H616" s="48"/>
      <c r="I616" s="48"/>
      <c r="J616" s="20"/>
    </row>
    <row r="617" spans="1:10" x14ac:dyDescent="0.25">
      <c r="A617" s="47"/>
      <c r="B617" s="34"/>
      <c r="C617" s="48"/>
      <c r="D617" s="48"/>
      <c r="E617" s="49"/>
      <c r="F617" s="48"/>
      <c r="G617" s="34"/>
      <c r="H617" s="48"/>
      <c r="I617" s="48"/>
      <c r="J617" s="20"/>
    </row>
    <row r="618" spans="1:10" x14ac:dyDescent="0.25">
      <c r="A618" s="47"/>
      <c r="B618" s="34"/>
      <c r="C618" s="48"/>
      <c r="D618" s="48"/>
      <c r="E618" s="49"/>
      <c r="F618" s="48"/>
      <c r="G618" s="34"/>
      <c r="H618" s="48"/>
      <c r="I618" s="48"/>
      <c r="J618" s="20"/>
    </row>
    <row r="619" spans="1:10" x14ac:dyDescent="0.25">
      <c r="A619" s="47"/>
      <c r="B619" s="34"/>
      <c r="C619" s="48"/>
      <c r="D619" s="48"/>
      <c r="E619" s="49"/>
      <c r="F619" s="48"/>
      <c r="G619" s="34"/>
      <c r="H619" s="48"/>
      <c r="I619" s="48"/>
      <c r="J619" s="20"/>
    </row>
    <row r="620" spans="1:10" x14ac:dyDescent="0.25">
      <c r="A620" s="47"/>
      <c r="B620" s="34"/>
      <c r="C620" s="48"/>
      <c r="D620" s="48"/>
      <c r="E620" s="49"/>
      <c r="F620" s="48"/>
      <c r="G620" s="34"/>
      <c r="H620" s="48"/>
      <c r="I620" s="48"/>
      <c r="J620" s="20"/>
    </row>
    <row r="621" spans="1:10" x14ac:dyDescent="0.25">
      <c r="A621" s="47"/>
      <c r="B621" s="34"/>
      <c r="C621" s="48"/>
      <c r="D621" s="48"/>
      <c r="E621" s="49"/>
      <c r="F621" s="48"/>
      <c r="G621" s="34"/>
      <c r="H621" s="48"/>
      <c r="I621" s="48"/>
      <c r="J621" s="20"/>
    </row>
    <row r="622" spans="1:10" x14ac:dyDescent="0.25">
      <c r="A622" s="47"/>
      <c r="B622" s="34"/>
      <c r="C622" s="48"/>
      <c r="D622" s="48"/>
      <c r="E622" s="49"/>
      <c r="F622" s="48"/>
      <c r="G622" s="34"/>
      <c r="H622" s="48"/>
      <c r="I622" s="48"/>
      <c r="J622" s="20"/>
    </row>
    <row r="623" spans="1:10" x14ac:dyDescent="0.25">
      <c r="A623" s="47"/>
      <c r="B623" s="48"/>
      <c r="C623" s="48"/>
      <c r="D623" s="48"/>
      <c r="E623" s="49"/>
      <c r="F623" s="48"/>
      <c r="G623" s="34"/>
      <c r="H623" s="48"/>
      <c r="I623" s="48"/>
      <c r="J623" s="20"/>
    </row>
    <row r="624" spans="1:10" x14ac:dyDescent="0.25">
      <c r="A624" s="47"/>
      <c r="B624" s="48"/>
      <c r="C624" s="48"/>
      <c r="D624" s="48"/>
      <c r="E624" s="49"/>
      <c r="F624" s="48"/>
      <c r="G624" s="34"/>
      <c r="H624" s="48"/>
      <c r="I624" s="48"/>
      <c r="J624" s="20"/>
    </row>
    <row r="625" spans="1:10" x14ac:dyDescent="0.25">
      <c r="A625" s="47"/>
      <c r="B625" s="48"/>
      <c r="C625" s="48"/>
      <c r="D625" s="48"/>
      <c r="E625" s="49"/>
      <c r="F625" s="48"/>
      <c r="G625" s="34"/>
      <c r="H625" s="48"/>
      <c r="I625" s="48"/>
      <c r="J625" s="20"/>
    </row>
    <row r="626" spans="1:10" x14ac:dyDescent="0.25">
      <c r="A626" s="47"/>
      <c r="B626" s="48"/>
      <c r="C626" s="48"/>
      <c r="D626" s="48"/>
      <c r="E626" s="49"/>
      <c r="F626" s="48"/>
      <c r="G626" s="34"/>
      <c r="H626" s="48"/>
      <c r="I626" s="48"/>
      <c r="J626" s="20"/>
    </row>
    <row r="627" spans="1:10" x14ac:dyDescent="0.25">
      <c r="A627" s="47"/>
      <c r="B627" s="48"/>
      <c r="C627" s="48"/>
      <c r="D627" s="48"/>
      <c r="E627" s="49"/>
      <c r="F627" s="48"/>
      <c r="G627" s="34"/>
      <c r="H627" s="48"/>
      <c r="I627" s="48"/>
      <c r="J627" s="20"/>
    </row>
    <row r="628" spans="1:10" x14ac:dyDescent="0.25">
      <c r="A628" s="47"/>
      <c r="B628" s="48"/>
      <c r="C628" s="48"/>
      <c r="D628" s="48"/>
      <c r="E628" s="49"/>
      <c r="F628" s="48"/>
      <c r="G628" s="34"/>
      <c r="H628" s="48"/>
      <c r="I628" s="48"/>
      <c r="J628" s="20"/>
    </row>
    <row r="629" spans="1:10" x14ac:dyDescent="0.25">
      <c r="A629" s="47"/>
      <c r="B629" s="48"/>
      <c r="C629" s="48"/>
      <c r="D629" s="48"/>
      <c r="E629" s="49"/>
      <c r="F629" s="48"/>
      <c r="G629" s="34"/>
      <c r="H629" s="48"/>
      <c r="I629" s="48"/>
      <c r="J629" s="20"/>
    </row>
    <row r="630" spans="1:10" x14ac:dyDescent="0.25">
      <c r="A630" s="51"/>
      <c r="B630" s="34"/>
      <c r="C630" s="48"/>
      <c r="D630" s="48"/>
      <c r="E630" s="49"/>
      <c r="F630" s="48"/>
      <c r="G630" s="34"/>
      <c r="H630" s="48"/>
      <c r="I630" s="48"/>
      <c r="J630" s="20"/>
    </row>
    <row r="631" spans="1:10" x14ac:dyDescent="0.25">
      <c r="A631" s="47"/>
      <c r="B631" s="34"/>
      <c r="C631" s="48"/>
      <c r="D631" s="48"/>
      <c r="E631" s="49"/>
      <c r="F631" s="48"/>
      <c r="G631" s="34"/>
      <c r="H631" s="48"/>
      <c r="I631" s="48"/>
      <c r="J631" s="20"/>
    </row>
    <row r="632" spans="1:10" x14ac:dyDescent="0.25">
      <c r="A632" s="47"/>
      <c r="B632" s="34"/>
      <c r="C632" s="48"/>
      <c r="D632" s="48"/>
      <c r="E632" s="49"/>
      <c r="F632" s="48"/>
      <c r="G632" s="34"/>
      <c r="H632" s="48"/>
      <c r="I632" s="48"/>
      <c r="J632" s="20"/>
    </row>
    <row r="633" spans="1:10" x14ac:dyDescent="0.25">
      <c r="A633" s="47"/>
      <c r="B633" s="34"/>
      <c r="C633" s="48"/>
      <c r="D633" s="48"/>
      <c r="E633" s="49"/>
      <c r="F633" s="48"/>
      <c r="G633" s="34"/>
      <c r="H633" s="48"/>
      <c r="I633" s="48"/>
      <c r="J633" s="20"/>
    </row>
    <row r="634" spans="1:10" x14ac:dyDescent="0.25">
      <c r="A634" s="47"/>
      <c r="B634" s="48"/>
      <c r="C634" s="48"/>
      <c r="D634" s="48"/>
      <c r="E634" s="49"/>
      <c r="F634" s="48"/>
      <c r="G634" s="34"/>
      <c r="H634" s="48"/>
      <c r="I634" s="48"/>
      <c r="J634" s="20"/>
    </row>
    <row r="635" spans="1:10" x14ac:dyDescent="0.25">
      <c r="A635" s="47"/>
      <c r="B635" s="48"/>
      <c r="C635" s="48"/>
      <c r="D635" s="48"/>
      <c r="E635" s="49"/>
      <c r="F635" s="48"/>
      <c r="G635" s="34"/>
      <c r="H635" s="48"/>
      <c r="I635" s="48"/>
      <c r="J635" s="20"/>
    </row>
    <row r="636" spans="1:10" x14ac:dyDescent="0.25">
      <c r="A636" s="47"/>
      <c r="B636" s="48"/>
      <c r="C636" s="48"/>
      <c r="D636" s="48"/>
      <c r="E636" s="49"/>
      <c r="F636" s="48"/>
      <c r="G636" s="34"/>
      <c r="H636" s="48"/>
      <c r="I636" s="48"/>
      <c r="J636" s="20"/>
    </row>
    <row r="637" spans="1:10" x14ac:dyDescent="0.25">
      <c r="A637" s="47"/>
      <c r="B637" s="48"/>
      <c r="C637" s="48"/>
      <c r="D637" s="48"/>
      <c r="E637" s="49"/>
      <c r="F637" s="48"/>
      <c r="G637" s="34"/>
      <c r="H637" s="48"/>
      <c r="I637" s="48"/>
      <c r="J637" s="20"/>
    </row>
    <row r="638" spans="1:10" x14ac:dyDescent="0.25">
      <c r="A638" s="47"/>
      <c r="B638" s="48"/>
      <c r="C638" s="48"/>
      <c r="D638" s="48"/>
      <c r="E638" s="49"/>
      <c r="F638" s="48"/>
      <c r="G638" s="34"/>
      <c r="H638" s="48"/>
      <c r="I638" s="48"/>
      <c r="J638" s="20"/>
    </row>
    <row r="639" spans="1:10" x14ac:dyDescent="0.25">
      <c r="A639" s="47"/>
      <c r="B639" s="48"/>
      <c r="C639" s="48"/>
      <c r="D639" s="48"/>
      <c r="E639" s="49"/>
      <c r="F639" s="48"/>
      <c r="G639" s="34"/>
      <c r="H639" s="48"/>
      <c r="I639" s="48"/>
      <c r="J639" s="20"/>
    </row>
    <row r="640" spans="1:10" x14ac:dyDescent="0.25">
      <c r="A640" s="47"/>
      <c r="B640" s="48"/>
      <c r="C640" s="48"/>
      <c r="D640" s="48"/>
      <c r="E640" s="49"/>
      <c r="F640" s="48"/>
      <c r="G640" s="34"/>
      <c r="H640" s="48"/>
      <c r="I640" s="48"/>
      <c r="J640" s="20"/>
    </row>
    <row r="641" spans="1:10" x14ac:dyDescent="0.25">
      <c r="A641" s="47"/>
      <c r="B641" s="34"/>
      <c r="C641" s="48"/>
      <c r="D641" s="48"/>
      <c r="E641" s="49"/>
      <c r="F641" s="48"/>
      <c r="G641" s="34"/>
      <c r="H641" s="48"/>
      <c r="I641" s="48"/>
      <c r="J641" s="20"/>
    </row>
    <row r="642" spans="1:10" x14ac:dyDescent="0.25">
      <c r="A642" s="47"/>
      <c r="B642" s="34"/>
      <c r="C642" s="48"/>
      <c r="D642" s="48"/>
      <c r="E642" s="49"/>
      <c r="F642" s="48"/>
      <c r="G642" s="34"/>
      <c r="H642" s="48"/>
      <c r="I642" s="48"/>
      <c r="J642" s="20"/>
    </row>
    <row r="643" spans="1:10" x14ac:dyDescent="0.25">
      <c r="A643" s="47"/>
      <c r="B643" s="34"/>
      <c r="C643" s="48"/>
      <c r="D643" s="48"/>
      <c r="E643" s="49"/>
      <c r="F643" s="48"/>
      <c r="G643" s="34"/>
      <c r="H643" s="48"/>
      <c r="I643" s="48"/>
      <c r="J643" s="20"/>
    </row>
    <row r="644" spans="1:10" x14ac:dyDescent="0.25">
      <c r="A644" s="47"/>
      <c r="B644" s="48"/>
      <c r="C644" s="48"/>
      <c r="D644" s="48"/>
      <c r="E644" s="49"/>
      <c r="F644" s="48"/>
      <c r="G644" s="34"/>
      <c r="H644" s="48"/>
      <c r="I644" s="48"/>
      <c r="J644" s="20"/>
    </row>
    <row r="645" spans="1:10" x14ac:dyDescent="0.25">
      <c r="A645" s="47"/>
      <c r="B645" s="48"/>
      <c r="C645" s="48"/>
      <c r="D645" s="48"/>
      <c r="E645" s="49"/>
      <c r="F645" s="48"/>
      <c r="G645" s="34"/>
      <c r="H645" s="48"/>
      <c r="I645" s="48"/>
      <c r="J645" s="20"/>
    </row>
    <row r="646" spans="1:10" x14ac:dyDescent="0.25">
      <c r="A646" s="47"/>
      <c r="B646" s="48"/>
      <c r="C646" s="48"/>
      <c r="D646" s="48"/>
      <c r="E646" s="49"/>
      <c r="F646" s="48"/>
      <c r="G646" s="34"/>
      <c r="H646" s="48"/>
      <c r="I646" s="48"/>
      <c r="J646" s="20"/>
    </row>
    <row r="647" spans="1:10" x14ac:dyDescent="0.25">
      <c r="A647" s="47"/>
      <c r="B647" s="48"/>
      <c r="C647" s="48"/>
      <c r="D647" s="48"/>
      <c r="E647" s="49"/>
      <c r="F647" s="48"/>
      <c r="G647" s="34"/>
      <c r="H647" s="48"/>
      <c r="I647" s="48"/>
      <c r="J647" s="20"/>
    </row>
    <row r="648" spans="1:10" x14ac:dyDescent="0.25">
      <c r="A648" s="47"/>
      <c r="B648" s="48"/>
      <c r="C648" s="48"/>
      <c r="D648" s="48"/>
      <c r="E648" s="49"/>
      <c r="F648" s="48"/>
      <c r="G648" s="34"/>
      <c r="H648" s="48"/>
      <c r="I648" s="48"/>
      <c r="J648" s="20"/>
    </row>
    <row r="649" spans="1:10" x14ac:dyDescent="0.25">
      <c r="A649" s="47"/>
      <c r="B649" s="48"/>
      <c r="C649" s="48"/>
      <c r="D649" s="48"/>
      <c r="E649" s="49"/>
      <c r="F649" s="48"/>
      <c r="G649" s="34"/>
      <c r="H649" s="48"/>
      <c r="I649" s="48"/>
      <c r="J649" s="20"/>
    </row>
    <row r="650" spans="1:10" x14ac:dyDescent="0.25">
      <c r="A650" s="47"/>
      <c r="B650" s="48"/>
      <c r="C650" s="48"/>
      <c r="D650" s="48"/>
      <c r="E650" s="49"/>
      <c r="F650" s="48"/>
      <c r="G650" s="34"/>
      <c r="H650" s="48"/>
      <c r="I650" s="48"/>
      <c r="J650" s="20"/>
    </row>
    <row r="651" spans="1:10" x14ac:dyDescent="0.25">
      <c r="A651" s="47"/>
      <c r="B651" s="48"/>
      <c r="C651" s="48"/>
      <c r="D651" s="48"/>
      <c r="E651" s="49"/>
      <c r="F651" s="48"/>
      <c r="G651" s="34"/>
      <c r="H651" s="48"/>
      <c r="I651" s="48"/>
      <c r="J651" s="20"/>
    </row>
    <row r="652" spans="1:10" x14ac:dyDescent="0.25">
      <c r="A652" s="47"/>
      <c r="B652" s="48"/>
      <c r="C652" s="48"/>
      <c r="D652" s="48"/>
      <c r="E652" s="49"/>
      <c r="F652" s="48"/>
      <c r="G652" s="34"/>
      <c r="H652" s="48"/>
      <c r="I652" s="48"/>
      <c r="J652" s="20"/>
    </row>
    <row r="653" spans="1:10" x14ac:dyDescent="0.25">
      <c r="A653" s="51"/>
      <c r="B653" s="34"/>
      <c r="C653" s="48"/>
      <c r="D653" s="48"/>
      <c r="E653" s="49"/>
      <c r="F653" s="48"/>
      <c r="G653" s="34"/>
      <c r="H653" s="48"/>
      <c r="I653" s="48"/>
      <c r="J653" s="20"/>
    </row>
    <row r="654" spans="1:10" x14ac:dyDescent="0.25">
      <c r="A654" s="51"/>
      <c r="B654" s="34"/>
      <c r="C654" s="48"/>
      <c r="D654" s="48"/>
      <c r="E654" s="49"/>
      <c r="F654" s="48"/>
      <c r="G654" s="34"/>
      <c r="H654" s="48"/>
      <c r="I654" s="48"/>
      <c r="J654" s="20"/>
    </row>
    <row r="655" spans="1:10" x14ac:dyDescent="0.25">
      <c r="A655" s="51"/>
      <c r="B655" s="34"/>
      <c r="C655" s="48"/>
      <c r="D655" s="48"/>
      <c r="E655" s="49"/>
      <c r="F655" s="48"/>
      <c r="G655" s="34"/>
      <c r="H655" s="48"/>
      <c r="I655" s="48"/>
      <c r="J655" s="20"/>
    </row>
    <row r="656" spans="1:10" x14ac:dyDescent="0.25">
      <c r="A656" s="51"/>
      <c r="B656" s="34"/>
      <c r="C656" s="48"/>
      <c r="D656" s="48"/>
      <c r="E656" s="49"/>
      <c r="F656" s="48"/>
      <c r="G656" s="34"/>
      <c r="H656" s="48"/>
      <c r="I656" s="48"/>
      <c r="J656" s="20"/>
    </row>
    <row r="657" spans="1:10" x14ac:dyDescent="0.25">
      <c r="A657" s="51"/>
      <c r="B657" s="34"/>
      <c r="C657" s="48"/>
      <c r="D657" s="48"/>
      <c r="E657" s="49"/>
      <c r="F657" s="48"/>
      <c r="G657" s="34"/>
      <c r="H657" s="48"/>
      <c r="I657" s="48"/>
      <c r="J657" s="20"/>
    </row>
    <row r="658" spans="1:10" x14ac:dyDescent="0.25">
      <c r="A658" s="51"/>
      <c r="B658" s="34"/>
      <c r="C658" s="48"/>
      <c r="D658" s="48"/>
      <c r="E658" s="49"/>
      <c r="F658" s="48"/>
      <c r="G658" s="34"/>
      <c r="H658" s="48"/>
      <c r="I658" s="48"/>
      <c r="J658" s="20"/>
    </row>
    <row r="659" spans="1:10" x14ac:dyDescent="0.25">
      <c r="A659" s="54"/>
      <c r="B659" s="34"/>
      <c r="C659" s="48"/>
      <c r="D659" s="48"/>
      <c r="E659" s="49"/>
      <c r="F659" s="52"/>
      <c r="G659" s="34"/>
      <c r="H659" s="48"/>
      <c r="I659" s="48"/>
      <c r="J659" s="20"/>
    </row>
    <row r="660" spans="1:10" x14ac:dyDescent="0.25">
      <c r="A660" s="54"/>
      <c r="B660" s="34"/>
      <c r="C660" s="48"/>
      <c r="D660" s="48"/>
      <c r="E660" s="49"/>
      <c r="F660" s="52"/>
      <c r="G660" s="34"/>
      <c r="H660" s="48"/>
      <c r="I660" s="48"/>
      <c r="J660" s="20"/>
    </row>
    <row r="661" spans="1:10" x14ac:dyDescent="0.25">
      <c r="A661" s="47"/>
      <c r="B661" s="34"/>
      <c r="C661" s="48"/>
      <c r="D661" s="48"/>
      <c r="E661" s="49"/>
      <c r="F661" s="48"/>
      <c r="G661" s="34"/>
      <c r="H661" s="48"/>
      <c r="I661" s="48"/>
      <c r="J661" s="20"/>
    </row>
    <row r="662" spans="1:10" x14ac:dyDescent="0.25">
      <c r="A662" s="47"/>
      <c r="B662" s="34"/>
      <c r="C662" s="48"/>
      <c r="D662" s="48"/>
      <c r="E662" s="49"/>
      <c r="F662" s="48"/>
      <c r="G662" s="34"/>
      <c r="H662" s="48"/>
      <c r="I662" s="48"/>
      <c r="J662" s="20"/>
    </row>
    <row r="663" spans="1:10" x14ac:dyDescent="0.25">
      <c r="A663" s="47"/>
      <c r="B663" s="34"/>
      <c r="C663" s="48"/>
      <c r="D663" s="48"/>
      <c r="E663" s="49"/>
      <c r="F663" s="48"/>
      <c r="G663" s="34"/>
      <c r="H663" s="48"/>
      <c r="I663" s="48"/>
      <c r="J663" s="20"/>
    </row>
    <row r="664" spans="1:10" x14ac:dyDescent="0.25">
      <c r="A664" s="47"/>
      <c r="B664" s="34"/>
      <c r="C664" s="48"/>
      <c r="D664" s="48"/>
      <c r="E664" s="49"/>
      <c r="F664" s="48"/>
      <c r="G664" s="34"/>
      <c r="H664" s="48"/>
      <c r="I664" s="48"/>
      <c r="J664" s="20"/>
    </row>
    <row r="665" spans="1:10" x14ac:dyDescent="0.25">
      <c r="A665" s="47"/>
      <c r="B665" s="48"/>
      <c r="C665" s="48"/>
      <c r="D665" s="48"/>
      <c r="E665" s="53"/>
      <c r="F665" s="48"/>
      <c r="G665" s="34"/>
      <c r="H665" s="48"/>
      <c r="I665" s="48"/>
      <c r="J665" s="20"/>
    </row>
    <row r="666" spans="1:10" x14ac:dyDescent="0.25">
      <c r="A666" s="47"/>
      <c r="B666" s="48"/>
      <c r="C666" s="55"/>
      <c r="D666" s="55"/>
      <c r="E666" s="53"/>
      <c r="F666" s="55"/>
      <c r="G666" s="55"/>
      <c r="H666" s="20"/>
      <c r="I666" s="48"/>
      <c r="J666" s="20"/>
    </row>
    <row r="667" spans="1:10" x14ac:dyDescent="0.25">
      <c r="A667" s="47"/>
      <c r="B667" s="48"/>
      <c r="C667" s="48"/>
      <c r="D667" s="48"/>
      <c r="E667" s="49"/>
      <c r="F667" s="48"/>
      <c r="G667" s="34"/>
      <c r="H667" s="48"/>
      <c r="I667" s="48"/>
      <c r="J667" s="20"/>
    </row>
    <row r="668" spans="1:10" x14ac:dyDescent="0.25">
      <c r="A668" s="47"/>
      <c r="B668" s="48"/>
      <c r="C668" s="48"/>
      <c r="D668" s="48"/>
      <c r="E668" s="49"/>
      <c r="F668" s="48"/>
      <c r="G668" s="34"/>
      <c r="H668" s="48"/>
      <c r="I668" s="48"/>
      <c r="J668" s="20"/>
    </row>
    <row r="669" spans="1:10" x14ac:dyDescent="0.25">
      <c r="A669" s="47"/>
      <c r="B669" s="48"/>
      <c r="C669" s="48"/>
      <c r="D669" s="48"/>
      <c r="E669" s="49"/>
      <c r="F669" s="48"/>
      <c r="G669" s="34"/>
      <c r="H669" s="48"/>
      <c r="I669" s="48"/>
      <c r="J669" s="20"/>
    </row>
    <row r="670" spans="1:10" x14ac:dyDescent="0.25">
      <c r="A670" s="47"/>
      <c r="B670" s="48"/>
      <c r="C670" s="48"/>
      <c r="D670" s="48"/>
      <c r="E670" s="49"/>
      <c r="F670" s="48"/>
      <c r="G670" s="34"/>
      <c r="H670" s="48"/>
      <c r="I670" s="48"/>
      <c r="J670" s="20"/>
    </row>
    <row r="671" spans="1:10" x14ac:dyDescent="0.25">
      <c r="A671" s="47"/>
      <c r="B671" s="48"/>
      <c r="C671" s="48"/>
      <c r="D671" s="48"/>
      <c r="E671" s="49"/>
      <c r="F671" s="48"/>
      <c r="G671" s="34"/>
      <c r="H671" s="48"/>
      <c r="I671" s="48"/>
      <c r="J671" s="20"/>
    </row>
    <row r="672" spans="1:10" x14ac:dyDescent="0.25">
      <c r="A672" s="47"/>
      <c r="B672" s="48"/>
      <c r="C672" s="48"/>
      <c r="D672" s="48"/>
      <c r="E672" s="49"/>
      <c r="F672" s="48"/>
      <c r="G672" s="34"/>
      <c r="H672" s="48"/>
      <c r="I672" s="48"/>
      <c r="J672" s="20"/>
    </row>
    <row r="673" spans="1:10" x14ac:dyDescent="0.25">
      <c r="A673" s="47"/>
      <c r="B673" s="48"/>
      <c r="C673" s="48"/>
      <c r="D673" s="48"/>
      <c r="E673" s="49"/>
      <c r="F673" s="48"/>
      <c r="G673" s="34"/>
      <c r="H673" s="48"/>
      <c r="I673" s="48"/>
      <c r="J673" s="20"/>
    </row>
    <row r="674" spans="1:10" x14ac:dyDescent="0.25">
      <c r="A674" s="47"/>
      <c r="B674" s="48"/>
      <c r="C674" s="48"/>
      <c r="D674" s="48"/>
      <c r="E674" s="49"/>
      <c r="F674" s="48"/>
      <c r="G674" s="34"/>
      <c r="H674" s="48"/>
      <c r="I674" s="48"/>
      <c r="J674" s="20"/>
    </row>
    <row r="675" spans="1:10" x14ac:dyDescent="0.25">
      <c r="A675" s="47"/>
      <c r="B675" s="48"/>
      <c r="C675" s="48"/>
      <c r="D675" s="48"/>
      <c r="E675" s="49"/>
      <c r="F675" s="48"/>
      <c r="G675" s="34"/>
      <c r="H675" s="48"/>
      <c r="I675" s="48"/>
      <c r="J675" s="20"/>
    </row>
    <row r="676" spans="1:10" x14ac:dyDescent="0.25">
      <c r="A676" s="47"/>
      <c r="B676" s="48"/>
      <c r="C676" s="48"/>
      <c r="D676" s="48"/>
      <c r="E676" s="49"/>
      <c r="F676" s="48"/>
      <c r="G676" s="34"/>
      <c r="H676" s="48"/>
      <c r="I676" s="48"/>
      <c r="J676" s="20"/>
    </row>
    <row r="677" spans="1:10" x14ac:dyDescent="0.25">
      <c r="A677" s="51"/>
      <c r="B677" s="34"/>
      <c r="C677" s="48"/>
      <c r="D677" s="48"/>
      <c r="E677" s="49"/>
      <c r="F677" s="48"/>
      <c r="G677" s="34"/>
      <c r="H677" s="48"/>
      <c r="I677" s="48"/>
      <c r="J677" s="20"/>
    </row>
    <row r="678" spans="1:10" x14ac:dyDescent="0.25">
      <c r="A678" s="51"/>
      <c r="B678" s="34"/>
      <c r="C678" s="48"/>
      <c r="D678" s="48"/>
      <c r="E678" s="49"/>
      <c r="F678" s="48"/>
      <c r="G678" s="34"/>
      <c r="H678" s="48"/>
      <c r="I678" s="48"/>
      <c r="J678" s="20"/>
    </row>
    <row r="679" spans="1:10" x14ac:dyDescent="0.25">
      <c r="A679" s="51"/>
      <c r="B679" s="34"/>
      <c r="C679" s="48"/>
      <c r="D679" s="48"/>
      <c r="E679" s="49"/>
      <c r="F679" s="48"/>
      <c r="G679" s="34"/>
      <c r="H679" s="48"/>
      <c r="I679" s="48"/>
      <c r="J679" s="20"/>
    </row>
    <row r="680" spans="1:10" x14ac:dyDescent="0.25">
      <c r="A680" s="51"/>
      <c r="B680" s="34"/>
      <c r="C680" s="48"/>
      <c r="D680" s="48"/>
      <c r="E680" s="49"/>
      <c r="F680" s="48"/>
      <c r="G680" s="34"/>
      <c r="H680" s="48"/>
      <c r="I680" s="48"/>
      <c r="J680" s="20"/>
    </row>
    <row r="681" spans="1:10" x14ac:dyDescent="0.25">
      <c r="A681" s="51"/>
      <c r="B681" s="34"/>
      <c r="C681" s="48"/>
      <c r="D681" s="48"/>
      <c r="E681" s="49"/>
      <c r="F681" s="48"/>
      <c r="G681" s="34"/>
      <c r="H681" s="48"/>
      <c r="I681" s="48"/>
      <c r="J681" s="20"/>
    </row>
    <row r="682" spans="1:10" x14ac:dyDescent="0.25">
      <c r="A682" s="51"/>
      <c r="B682" s="34"/>
      <c r="C682" s="48"/>
      <c r="D682" s="48"/>
      <c r="E682" s="49"/>
      <c r="F682" s="48"/>
      <c r="G682" s="34"/>
      <c r="H682" s="48"/>
      <c r="I682" s="48"/>
      <c r="J682" s="20"/>
    </row>
    <row r="683" spans="1:10" x14ac:dyDescent="0.25">
      <c r="A683" s="51"/>
      <c r="B683" s="34"/>
      <c r="C683" s="48"/>
      <c r="D683" s="48"/>
      <c r="E683" s="49"/>
      <c r="F683" s="48"/>
      <c r="G683" s="34"/>
      <c r="H683" s="48"/>
      <c r="I683" s="48"/>
      <c r="J683" s="20"/>
    </row>
    <row r="684" spans="1:10" x14ac:dyDescent="0.25">
      <c r="A684" s="51"/>
      <c r="B684" s="34"/>
      <c r="C684" s="48"/>
      <c r="D684" s="48"/>
      <c r="E684" s="49"/>
      <c r="F684" s="48"/>
      <c r="G684" s="34"/>
      <c r="H684" s="48"/>
      <c r="I684" s="48"/>
      <c r="J684" s="20"/>
    </row>
    <row r="685" spans="1:10" x14ac:dyDescent="0.25">
      <c r="A685" s="51"/>
      <c r="B685" s="34"/>
      <c r="C685" s="48"/>
      <c r="D685" s="48"/>
      <c r="E685" s="49"/>
      <c r="F685" s="48"/>
      <c r="G685" s="34"/>
      <c r="H685" s="48"/>
      <c r="I685" s="48"/>
      <c r="J685" s="20"/>
    </row>
    <row r="686" spans="1:10" x14ac:dyDescent="0.25">
      <c r="A686" s="51"/>
      <c r="B686" s="34"/>
      <c r="C686" s="48"/>
      <c r="D686" s="48"/>
      <c r="E686" s="49"/>
      <c r="F686" s="48"/>
      <c r="G686" s="34"/>
      <c r="H686" s="48"/>
      <c r="I686" s="48"/>
      <c r="J686" s="20"/>
    </row>
    <row r="687" spans="1:10" x14ac:dyDescent="0.25">
      <c r="A687" s="51"/>
      <c r="B687" s="34"/>
      <c r="C687" s="48"/>
      <c r="D687" s="48"/>
      <c r="E687" s="49"/>
      <c r="F687" s="48"/>
      <c r="G687" s="34"/>
      <c r="H687" s="48"/>
      <c r="I687" s="48"/>
      <c r="J687" s="20"/>
    </row>
    <row r="688" spans="1:10" x14ac:dyDescent="0.25">
      <c r="A688" s="47"/>
      <c r="B688" s="34"/>
      <c r="C688" s="48"/>
      <c r="D688" s="48"/>
      <c r="E688" s="49"/>
      <c r="F688" s="48"/>
      <c r="G688" s="34"/>
      <c r="H688" s="48"/>
      <c r="I688" s="48"/>
      <c r="J688" s="20"/>
    </row>
    <row r="689" spans="1:10" x14ac:dyDescent="0.25">
      <c r="A689" s="47"/>
      <c r="B689" s="34"/>
      <c r="C689" s="48"/>
      <c r="D689" s="48"/>
      <c r="E689" s="49"/>
      <c r="F689" s="48"/>
      <c r="G689" s="34"/>
      <c r="H689" s="48"/>
      <c r="I689" s="48"/>
      <c r="J689" s="20"/>
    </row>
    <row r="690" spans="1:10" x14ac:dyDescent="0.25">
      <c r="A690" s="47"/>
      <c r="B690" s="48"/>
      <c r="C690" s="48"/>
      <c r="D690" s="48"/>
      <c r="E690" s="53"/>
      <c r="F690" s="48"/>
      <c r="G690" s="34"/>
      <c r="H690" s="48"/>
      <c r="I690" s="48"/>
      <c r="J690" s="20"/>
    </row>
    <row r="691" spans="1:10" x14ac:dyDescent="0.25">
      <c r="A691" s="47"/>
      <c r="B691" s="48"/>
      <c r="C691" s="48"/>
      <c r="D691" s="48"/>
      <c r="E691" s="49"/>
      <c r="F691" s="48"/>
      <c r="G691" s="34"/>
      <c r="H691" s="48"/>
      <c r="I691" s="48"/>
      <c r="J691" s="20"/>
    </row>
    <row r="692" spans="1:10" x14ac:dyDescent="0.25">
      <c r="A692" s="47"/>
      <c r="B692" s="48"/>
      <c r="C692" s="48"/>
      <c r="D692" s="48"/>
      <c r="E692" s="49"/>
      <c r="F692" s="48"/>
      <c r="G692" s="34"/>
      <c r="H692" s="48"/>
      <c r="I692" s="48"/>
      <c r="J692" s="20"/>
    </row>
    <row r="693" spans="1:10" x14ac:dyDescent="0.25">
      <c r="A693" s="47"/>
      <c r="B693" s="48"/>
      <c r="C693" s="48"/>
      <c r="D693" s="48"/>
      <c r="E693" s="49"/>
      <c r="F693" s="48"/>
      <c r="G693" s="34"/>
      <c r="H693" s="48"/>
      <c r="I693" s="48"/>
      <c r="J693" s="20"/>
    </row>
    <row r="694" spans="1:10" x14ac:dyDescent="0.25">
      <c r="A694" s="47"/>
      <c r="B694" s="48"/>
      <c r="C694" s="48"/>
      <c r="D694" s="48"/>
      <c r="E694" s="49"/>
      <c r="F694" s="48"/>
      <c r="G694" s="34"/>
      <c r="H694" s="48"/>
      <c r="I694" s="48"/>
      <c r="J694" s="20"/>
    </row>
    <row r="695" spans="1:10" x14ac:dyDescent="0.25">
      <c r="A695" s="47"/>
      <c r="B695" s="48"/>
      <c r="C695" s="48"/>
      <c r="D695" s="48"/>
      <c r="E695" s="49"/>
      <c r="F695" s="48"/>
      <c r="G695" s="34"/>
      <c r="H695" s="48"/>
      <c r="I695" s="48"/>
      <c r="J695" s="20"/>
    </row>
    <row r="696" spans="1:10" x14ac:dyDescent="0.25">
      <c r="A696" s="47"/>
      <c r="B696" s="48"/>
      <c r="C696" s="48"/>
      <c r="D696" s="48"/>
      <c r="E696" s="49"/>
      <c r="F696" s="48"/>
      <c r="G696" s="34"/>
      <c r="H696" s="48"/>
      <c r="I696" s="48"/>
      <c r="J696" s="20"/>
    </row>
    <row r="697" spans="1:10" x14ac:dyDescent="0.25">
      <c r="A697" s="47"/>
      <c r="B697" s="48"/>
      <c r="C697" s="48"/>
      <c r="D697" s="48"/>
      <c r="E697" s="49"/>
      <c r="F697" s="48"/>
      <c r="G697" s="34"/>
      <c r="H697" s="48"/>
      <c r="I697" s="48"/>
      <c r="J697" s="20"/>
    </row>
    <row r="698" spans="1:10" x14ac:dyDescent="0.25">
      <c r="A698" s="47"/>
      <c r="B698" s="48"/>
      <c r="C698" s="48"/>
      <c r="D698" s="48"/>
      <c r="E698" s="49"/>
      <c r="F698" s="48"/>
      <c r="G698" s="34"/>
      <c r="H698" s="48"/>
      <c r="I698" s="48"/>
      <c r="J698" s="20"/>
    </row>
    <row r="699" spans="1:10" x14ac:dyDescent="0.25">
      <c r="A699" s="47"/>
      <c r="B699" s="48"/>
      <c r="C699" s="48"/>
      <c r="D699" s="48"/>
      <c r="E699" s="49"/>
      <c r="F699" s="48"/>
      <c r="G699" s="34"/>
      <c r="H699" s="48"/>
      <c r="I699" s="48"/>
      <c r="J699" s="20"/>
    </row>
    <row r="700" spans="1:10" x14ac:dyDescent="0.25">
      <c r="A700" s="51"/>
      <c r="B700" s="34"/>
      <c r="C700" s="48"/>
      <c r="D700" s="48"/>
      <c r="E700" s="49"/>
      <c r="F700" s="48"/>
      <c r="G700" s="34"/>
      <c r="H700" s="48"/>
      <c r="I700" s="48"/>
      <c r="J700" s="20"/>
    </row>
    <row r="701" spans="1:10" x14ac:dyDescent="0.25">
      <c r="A701" s="51"/>
      <c r="B701" s="34"/>
      <c r="C701" s="48"/>
      <c r="D701" s="48"/>
      <c r="E701" s="49"/>
      <c r="F701" s="48"/>
      <c r="G701" s="34"/>
      <c r="H701" s="48"/>
      <c r="I701" s="48"/>
      <c r="J701" s="20"/>
    </row>
    <row r="702" spans="1:10" x14ac:dyDescent="0.25">
      <c r="A702" s="51"/>
      <c r="B702" s="34"/>
      <c r="C702" s="48"/>
      <c r="D702" s="48"/>
      <c r="E702" s="49"/>
      <c r="F702" s="48"/>
      <c r="G702" s="34"/>
      <c r="H702" s="48"/>
      <c r="I702" s="48"/>
      <c r="J702" s="20"/>
    </row>
    <row r="703" spans="1:10" x14ac:dyDescent="0.25">
      <c r="A703" s="51"/>
      <c r="B703" s="34"/>
      <c r="C703" s="48"/>
      <c r="D703" s="48"/>
      <c r="E703" s="49"/>
      <c r="F703" s="48"/>
      <c r="G703" s="34"/>
      <c r="H703" s="48"/>
      <c r="I703" s="48"/>
      <c r="J703" s="20"/>
    </row>
    <row r="704" spans="1:10" x14ac:dyDescent="0.25">
      <c r="A704" s="51"/>
      <c r="B704" s="34"/>
      <c r="C704" s="48"/>
      <c r="D704" s="48"/>
      <c r="E704" s="49"/>
      <c r="F704" s="48"/>
      <c r="G704" s="34"/>
      <c r="H704" s="48"/>
      <c r="I704" s="48"/>
      <c r="J704" s="20"/>
    </row>
    <row r="705" spans="1:10" x14ac:dyDescent="0.25">
      <c r="A705" s="51"/>
      <c r="B705" s="34"/>
      <c r="C705" s="48"/>
      <c r="D705" s="48"/>
      <c r="E705" s="49"/>
      <c r="F705" s="48"/>
      <c r="G705" s="34"/>
      <c r="H705" s="48"/>
      <c r="I705" s="48"/>
      <c r="J705" s="20"/>
    </row>
    <row r="706" spans="1:10" x14ac:dyDescent="0.25">
      <c r="A706" s="51"/>
      <c r="B706" s="34"/>
      <c r="C706" s="48"/>
      <c r="D706" s="48"/>
      <c r="E706" s="49"/>
      <c r="F706" s="48"/>
      <c r="G706" s="34"/>
      <c r="H706" s="48"/>
      <c r="I706" s="48"/>
      <c r="J706" s="20"/>
    </row>
    <row r="707" spans="1:10" x14ac:dyDescent="0.25">
      <c r="A707" s="51"/>
      <c r="B707" s="34"/>
      <c r="C707" s="48"/>
      <c r="D707" s="48"/>
      <c r="E707" s="49"/>
      <c r="F707" s="48"/>
      <c r="G707" s="34"/>
      <c r="H707" s="48"/>
      <c r="I707" s="48"/>
      <c r="J707" s="20"/>
    </row>
    <row r="708" spans="1:10" x14ac:dyDescent="0.25">
      <c r="A708" s="51"/>
      <c r="B708" s="34"/>
      <c r="C708" s="48"/>
      <c r="D708" s="48"/>
      <c r="E708" s="49"/>
      <c r="F708" s="48"/>
      <c r="G708" s="34"/>
      <c r="H708" s="48"/>
      <c r="I708" s="48"/>
      <c r="J708" s="20"/>
    </row>
    <row r="709" spans="1:10" x14ac:dyDescent="0.25">
      <c r="A709" s="47"/>
      <c r="B709" s="34"/>
      <c r="C709" s="48"/>
      <c r="D709" s="48"/>
      <c r="E709" s="49"/>
      <c r="F709" s="48"/>
      <c r="G709" s="34"/>
      <c r="H709" s="48"/>
      <c r="I709" s="48"/>
      <c r="J709" s="20"/>
    </row>
    <row r="710" spans="1:10" x14ac:dyDescent="0.25">
      <c r="A710" s="47"/>
      <c r="B710" s="34"/>
      <c r="C710" s="48"/>
      <c r="D710" s="48"/>
      <c r="E710" s="49"/>
      <c r="F710" s="48"/>
      <c r="G710" s="34"/>
      <c r="H710" s="48"/>
      <c r="I710" s="48"/>
      <c r="J710" s="20"/>
    </row>
    <row r="711" spans="1:10" x14ac:dyDescent="0.25">
      <c r="A711" s="47"/>
      <c r="B711" s="48"/>
      <c r="C711" s="48"/>
      <c r="D711" s="48"/>
      <c r="E711" s="53"/>
      <c r="F711" s="48"/>
      <c r="G711" s="34"/>
      <c r="H711" s="48"/>
      <c r="I711" s="48"/>
      <c r="J711" s="20"/>
    </row>
    <row r="712" spans="1:10" x14ac:dyDescent="0.25">
      <c r="A712" s="54"/>
      <c r="B712" s="34"/>
      <c r="C712" s="48"/>
      <c r="D712" s="48"/>
      <c r="E712" s="49"/>
      <c r="F712" s="48"/>
      <c r="G712" s="34"/>
      <c r="H712" s="48"/>
      <c r="I712" s="48"/>
      <c r="J712" s="20"/>
    </row>
    <row r="713" spans="1:10" x14ac:dyDescent="0.25">
      <c r="A713" s="54"/>
      <c r="B713" s="34"/>
      <c r="C713" s="48"/>
      <c r="D713" s="48"/>
      <c r="E713" s="49"/>
      <c r="F713" s="48"/>
      <c r="G713" s="34"/>
      <c r="H713" s="48"/>
      <c r="I713" s="48"/>
      <c r="J713" s="20"/>
    </row>
    <row r="714" spans="1:10" x14ac:dyDescent="0.25">
      <c r="A714" s="54"/>
      <c r="B714" s="34"/>
      <c r="C714" s="48"/>
      <c r="D714" s="48"/>
      <c r="E714" s="49"/>
      <c r="F714" s="48"/>
      <c r="G714" s="34"/>
      <c r="H714" s="48"/>
      <c r="I714" s="48"/>
      <c r="J714" s="20"/>
    </row>
    <row r="715" spans="1:10" x14ac:dyDescent="0.25">
      <c r="A715" s="47"/>
      <c r="B715" s="48"/>
      <c r="C715" s="48"/>
      <c r="D715" s="48"/>
      <c r="E715" s="49"/>
      <c r="F715" s="48"/>
      <c r="G715" s="34"/>
      <c r="H715" s="48"/>
      <c r="I715" s="48"/>
      <c r="J715" s="20"/>
    </row>
    <row r="716" spans="1:10" x14ac:dyDescent="0.25">
      <c r="A716" s="47"/>
      <c r="B716" s="48"/>
      <c r="C716" s="48"/>
      <c r="D716" s="48"/>
      <c r="E716" s="49"/>
      <c r="F716" s="48"/>
      <c r="G716" s="34"/>
      <c r="H716" s="48"/>
      <c r="I716" s="48"/>
      <c r="J716" s="20"/>
    </row>
    <row r="717" spans="1:10" x14ac:dyDescent="0.25">
      <c r="A717" s="47"/>
      <c r="B717" s="48"/>
      <c r="C717" s="48"/>
      <c r="D717" s="48"/>
      <c r="E717" s="49"/>
      <c r="F717" s="48"/>
      <c r="G717" s="34"/>
      <c r="H717" s="48"/>
      <c r="I717" s="48"/>
      <c r="J717" s="20"/>
    </row>
    <row r="718" spans="1:10" x14ac:dyDescent="0.25">
      <c r="A718" s="47"/>
      <c r="B718" s="34"/>
      <c r="C718" s="48"/>
      <c r="D718" s="48"/>
      <c r="E718" s="49"/>
      <c r="F718" s="48"/>
      <c r="G718" s="34"/>
      <c r="H718" s="48"/>
      <c r="I718" s="48"/>
      <c r="J718" s="20"/>
    </row>
    <row r="719" spans="1:10" x14ac:dyDescent="0.25">
      <c r="A719" s="47"/>
      <c r="B719" s="48"/>
      <c r="C719" s="48"/>
      <c r="D719" s="48"/>
      <c r="E719" s="49"/>
      <c r="F719" s="48"/>
      <c r="G719" s="34"/>
      <c r="H719" s="48"/>
      <c r="I719" s="48"/>
      <c r="J719" s="20"/>
    </row>
    <row r="720" spans="1:10" x14ac:dyDescent="0.25">
      <c r="A720" s="47"/>
      <c r="B720" s="48"/>
      <c r="C720" s="48"/>
      <c r="D720" s="48"/>
      <c r="E720" s="49"/>
      <c r="F720" s="48"/>
      <c r="G720" s="34"/>
      <c r="H720" s="48"/>
      <c r="I720" s="48"/>
      <c r="J720" s="20"/>
    </row>
    <row r="721" spans="1:10" x14ac:dyDescent="0.25">
      <c r="A721" s="47"/>
      <c r="B721" s="48"/>
      <c r="C721" s="48"/>
      <c r="D721" s="48"/>
      <c r="E721" s="49"/>
      <c r="F721" s="48"/>
      <c r="G721" s="34"/>
      <c r="H721" s="48"/>
      <c r="I721" s="48"/>
      <c r="J721" s="20"/>
    </row>
    <row r="722" spans="1:10" x14ac:dyDescent="0.25">
      <c r="A722" s="47"/>
      <c r="B722" s="48"/>
      <c r="C722" s="48"/>
      <c r="D722" s="48"/>
      <c r="E722" s="49"/>
      <c r="F722" s="48"/>
      <c r="G722" s="34"/>
      <c r="H722" s="48"/>
      <c r="I722" s="48"/>
      <c r="J722" s="20"/>
    </row>
    <row r="723" spans="1:10" x14ac:dyDescent="0.25">
      <c r="A723" s="51"/>
      <c r="B723" s="34"/>
      <c r="C723" s="48"/>
      <c r="D723" s="48"/>
      <c r="E723" s="49"/>
      <c r="F723" s="48"/>
      <c r="G723" s="34"/>
      <c r="H723" s="48"/>
      <c r="I723" s="48"/>
      <c r="J723" s="20"/>
    </row>
    <row r="724" spans="1:10" x14ac:dyDescent="0.25">
      <c r="A724" s="51"/>
      <c r="B724" s="34"/>
      <c r="C724" s="48"/>
      <c r="D724" s="48"/>
      <c r="E724" s="49"/>
      <c r="F724" s="48"/>
      <c r="G724" s="34"/>
      <c r="H724" s="48"/>
      <c r="I724" s="48"/>
      <c r="J724" s="20"/>
    </row>
    <row r="725" spans="1:10" x14ac:dyDescent="0.25">
      <c r="A725" s="51"/>
      <c r="B725" s="34"/>
      <c r="C725" s="48"/>
      <c r="D725" s="48"/>
      <c r="E725" s="49"/>
      <c r="F725" s="48"/>
      <c r="G725" s="34"/>
      <c r="H725" s="48"/>
      <c r="I725" s="48"/>
      <c r="J725" s="20"/>
    </row>
    <row r="726" spans="1:10" x14ac:dyDescent="0.25">
      <c r="A726" s="51"/>
      <c r="B726" s="34"/>
      <c r="C726" s="48"/>
      <c r="D726" s="48"/>
      <c r="E726" s="49"/>
      <c r="F726" s="48"/>
      <c r="G726" s="34"/>
      <c r="H726" s="48"/>
      <c r="I726" s="48"/>
      <c r="J726" s="20"/>
    </row>
    <row r="727" spans="1:10" x14ac:dyDescent="0.25">
      <c r="A727" s="51"/>
      <c r="B727" s="34"/>
      <c r="C727" s="48"/>
      <c r="D727" s="48"/>
      <c r="E727" s="49"/>
      <c r="F727" s="48"/>
      <c r="G727" s="34"/>
      <c r="H727" s="48"/>
      <c r="I727" s="48"/>
      <c r="J727" s="20"/>
    </row>
    <row r="728" spans="1:10" x14ac:dyDescent="0.25">
      <c r="A728" s="51"/>
      <c r="B728" s="34"/>
      <c r="C728" s="48"/>
      <c r="D728" s="48"/>
      <c r="E728" s="49"/>
      <c r="F728" s="48"/>
      <c r="G728" s="34"/>
      <c r="H728" s="48"/>
      <c r="I728" s="48"/>
      <c r="J728" s="20"/>
    </row>
    <row r="729" spans="1:10" x14ac:dyDescent="0.25">
      <c r="A729" s="51"/>
      <c r="B729" s="34"/>
      <c r="C729" s="48"/>
      <c r="D729" s="48"/>
      <c r="E729" s="49"/>
      <c r="F729" s="48"/>
      <c r="G729" s="34"/>
      <c r="H729" s="48"/>
      <c r="I729" s="48"/>
      <c r="J729" s="20"/>
    </row>
    <row r="730" spans="1:10" x14ac:dyDescent="0.25">
      <c r="A730" s="51"/>
      <c r="B730" s="34"/>
      <c r="C730" s="48"/>
      <c r="D730" s="48"/>
      <c r="E730" s="49"/>
      <c r="F730" s="48"/>
      <c r="G730" s="34"/>
      <c r="H730" s="48"/>
      <c r="I730" s="48"/>
      <c r="J730" s="20"/>
    </row>
    <row r="731" spans="1:10" x14ac:dyDescent="0.25">
      <c r="A731" s="51"/>
      <c r="B731" s="34"/>
      <c r="C731" s="48"/>
      <c r="D731" s="48"/>
      <c r="E731" s="49"/>
      <c r="F731" s="48"/>
      <c r="G731" s="34"/>
      <c r="H731" s="48"/>
      <c r="I731" s="48"/>
      <c r="J731" s="20"/>
    </row>
    <row r="732" spans="1:10" x14ac:dyDescent="0.25">
      <c r="A732" s="51"/>
      <c r="B732" s="34"/>
      <c r="C732" s="48"/>
      <c r="D732" s="48"/>
      <c r="E732" s="49"/>
      <c r="F732" s="48"/>
      <c r="G732" s="34"/>
      <c r="H732" s="48"/>
      <c r="I732" s="48"/>
      <c r="J732" s="20"/>
    </row>
    <row r="733" spans="1:10" x14ac:dyDescent="0.25">
      <c r="A733" s="54"/>
      <c r="B733" s="34"/>
      <c r="C733" s="48"/>
      <c r="D733" s="48"/>
      <c r="E733" s="49"/>
      <c r="F733" s="52"/>
      <c r="G733" s="34"/>
      <c r="H733" s="48"/>
      <c r="I733" s="48"/>
      <c r="J733" s="20"/>
    </row>
    <row r="734" spans="1:10" x14ac:dyDescent="0.25">
      <c r="A734" s="47"/>
      <c r="B734" s="34"/>
      <c r="C734" s="48"/>
      <c r="D734" s="48"/>
      <c r="E734" s="49"/>
      <c r="F734" s="48"/>
      <c r="G734" s="34"/>
      <c r="H734" s="48"/>
      <c r="I734" s="48"/>
      <c r="J734" s="20"/>
    </row>
    <row r="735" spans="1:10" x14ac:dyDescent="0.25">
      <c r="A735" s="47"/>
      <c r="B735" s="34"/>
      <c r="C735" s="48"/>
      <c r="D735" s="48"/>
      <c r="E735" s="53"/>
      <c r="F735" s="48"/>
      <c r="G735" s="34"/>
      <c r="H735" s="48"/>
      <c r="I735" s="48"/>
      <c r="J735" s="20"/>
    </row>
    <row r="736" spans="1:10" x14ac:dyDescent="0.25">
      <c r="A736" s="47"/>
      <c r="B736" s="34"/>
      <c r="C736" s="48"/>
      <c r="D736" s="48"/>
      <c r="E736" s="53"/>
      <c r="F736" s="48"/>
      <c r="G736" s="34"/>
      <c r="H736" s="48"/>
      <c r="I736" s="48"/>
      <c r="J736" s="20"/>
    </row>
    <row r="737" spans="1:10" x14ac:dyDescent="0.25">
      <c r="A737" s="47"/>
      <c r="B737" s="34"/>
      <c r="C737" s="48"/>
      <c r="D737" s="48"/>
      <c r="E737" s="53"/>
      <c r="F737" s="48"/>
      <c r="G737" s="34"/>
      <c r="H737" s="48"/>
      <c r="I737" s="48"/>
      <c r="J737" s="20"/>
    </row>
    <row r="738" spans="1:10" x14ac:dyDescent="0.25">
      <c r="A738" s="47"/>
      <c r="B738" s="48"/>
      <c r="C738" s="48"/>
      <c r="D738" s="48"/>
      <c r="E738" s="53"/>
      <c r="F738" s="48"/>
      <c r="G738" s="34"/>
      <c r="H738" s="48"/>
      <c r="I738" s="48"/>
      <c r="J738" s="20"/>
    </row>
    <row r="739" spans="1:10" x14ac:dyDescent="0.25">
      <c r="A739" s="47"/>
      <c r="B739" s="48"/>
      <c r="C739" s="48"/>
      <c r="D739" s="48"/>
      <c r="E739" s="53"/>
      <c r="F739" s="48"/>
      <c r="G739" s="34"/>
      <c r="H739" s="48"/>
      <c r="I739" s="48"/>
      <c r="J739" s="20"/>
    </row>
    <row r="740" spans="1:10" x14ac:dyDescent="0.25">
      <c r="A740" s="47"/>
      <c r="B740" s="48"/>
      <c r="C740" s="48"/>
      <c r="D740" s="48"/>
      <c r="E740" s="53"/>
      <c r="F740" s="48"/>
      <c r="G740" s="34"/>
      <c r="H740" s="48"/>
      <c r="I740" s="48"/>
      <c r="J740" s="20"/>
    </row>
    <row r="741" spans="1:10" x14ac:dyDescent="0.25">
      <c r="A741" s="47"/>
      <c r="B741" s="48"/>
      <c r="C741" s="48"/>
      <c r="D741" s="48"/>
      <c r="E741" s="53"/>
      <c r="F741" s="48"/>
      <c r="G741" s="34"/>
      <c r="H741" s="48"/>
      <c r="I741" s="48"/>
      <c r="J741" s="20"/>
    </row>
    <row r="742" spans="1:10" x14ac:dyDescent="0.25">
      <c r="A742" s="47"/>
      <c r="B742" s="48"/>
      <c r="C742" s="48"/>
      <c r="D742" s="48"/>
      <c r="E742" s="53"/>
      <c r="F742" s="48"/>
      <c r="G742" s="34"/>
      <c r="H742" s="48"/>
      <c r="I742" s="48"/>
      <c r="J742" s="20"/>
    </row>
    <row r="743" spans="1:10" x14ac:dyDescent="0.25">
      <c r="A743" s="47"/>
      <c r="B743" s="48"/>
      <c r="C743" s="48"/>
      <c r="D743" s="48"/>
      <c r="E743" s="53"/>
      <c r="F743" s="48"/>
      <c r="G743" s="34"/>
      <c r="H743" s="48"/>
      <c r="I743" s="48"/>
      <c r="J743" s="20"/>
    </row>
    <row r="744" spans="1:10" x14ac:dyDescent="0.25">
      <c r="A744" s="47"/>
      <c r="B744" s="48"/>
      <c r="C744" s="48"/>
      <c r="D744" s="48"/>
      <c r="E744" s="53"/>
      <c r="F744" s="48"/>
      <c r="G744" s="34"/>
      <c r="H744" s="48"/>
      <c r="I744" s="48"/>
      <c r="J744" s="20"/>
    </row>
    <row r="745" spans="1:10" x14ac:dyDescent="0.25">
      <c r="A745" s="47"/>
      <c r="B745" s="48"/>
      <c r="C745" s="48"/>
      <c r="D745" s="48"/>
      <c r="E745" s="53"/>
      <c r="F745" s="34"/>
      <c r="G745" s="34"/>
      <c r="H745" s="48"/>
      <c r="I745" s="48"/>
      <c r="J745" s="20"/>
    </row>
    <row r="746" spans="1:10" x14ac:dyDescent="0.25">
      <c r="A746" s="47"/>
      <c r="B746" s="48"/>
      <c r="C746" s="48"/>
      <c r="D746" s="48"/>
      <c r="E746" s="53"/>
      <c r="F746" s="48"/>
      <c r="G746" s="34"/>
      <c r="H746" s="48"/>
      <c r="I746" s="48"/>
      <c r="J746" s="20"/>
    </row>
    <row r="747" spans="1:10" x14ac:dyDescent="0.25">
      <c r="A747" s="47"/>
      <c r="B747" s="48"/>
      <c r="C747" s="48"/>
      <c r="D747" s="48"/>
      <c r="E747" s="53"/>
      <c r="F747" s="48"/>
      <c r="G747" s="34"/>
      <c r="H747" s="48"/>
      <c r="I747" s="48"/>
      <c r="J747" s="20"/>
    </row>
    <row r="748" spans="1:10" x14ac:dyDescent="0.25">
      <c r="A748" s="47"/>
      <c r="B748" s="48"/>
      <c r="C748" s="48"/>
      <c r="D748" s="48"/>
      <c r="E748" s="53"/>
      <c r="F748" s="48"/>
      <c r="G748" s="34"/>
      <c r="H748" s="48"/>
      <c r="I748" s="48"/>
      <c r="J748" s="20"/>
    </row>
    <row r="749" spans="1:10" x14ac:dyDescent="0.25">
      <c r="A749" s="47"/>
      <c r="B749" s="48"/>
      <c r="C749" s="48"/>
      <c r="D749" s="48"/>
      <c r="E749" s="53"/>
      <c r="F749" s="48"/>
      <c r="G749" s="34"/>
      <c r="H749" s="48"/>
      <c r="I749" s="48"/>
      <c r="J749" s="20"/>
    </row>
    <row r="750" spans="1:10" x14ac:dyDescent="0.25">
      <c r="A750" s="47"/>
      <c r="B750" s="58"/>
      <c r="C750" s="55"/>
      <c r="D750" s="55"/>
      <c r="E750" s="59"/>
      <c r="F750" s="55"/>
      <c r="G750" s="55"/>
      <c r="H750" s="20"/>
      <c r="I750" s="55"/>
      <c r="J750" s="20"/>
    </row>
    <row r="751" spans="1:10" x14ac:dyDescent="0.25">
      <c r="A751" s="47"/>
      <c r="B751" s="58"/>
      <c r="C751" s="55"/>
      <c r="D751" s="55"/>
      <c r="E751" s="59"/>
      <c r="F751" s="55"/>
      <c r="G751" s="55"/>
      <c r="H751" s="20"/>
      <c r="I751" s="55"/>
      <c r="J751" s="20"/>
    </row>
    <row r="752" spans="1:10" x14ac:dyDescent="0.25">
      <c r="A752" s="47"/>
      <c r="B752" s="58"/>
      <c r="C752" s="55"/>
      <c r="D752" s="55"/>
      <c r="E752" s="59"/>
      <c r="F752" s="55"/>
      <c r="G752" s="55"/>
      <c r="H752" s="20"/>
      <c r="I752" s="55"/>
      <c r="J752" s="20"/>
    </row>
    <row r="753" spans="1:10" x14ac:dyDescent="0.25">
      <c r="A753" s="47"/>
      <c r="B753" s="34"/>
      <c r="C753" s="55"/>
      <c r="D753" s="55"/>
      <c r="E753" s="60"/>
      <c r="F753" s="50"/>
      <c r="G753" s="55"/>
      <c r="H753" s="20"/>
      <c r="I753" s="55"/>
      <c r="J753" s="20"/>
    </row>
    <row r="754" spans="1:10" x14ac:dyDescent="0.25">
      <c r="A754" s="47"/>
      <c r="B754" s="34"/>
      <c r="C754" s="55"/>
      <c r="D754" s="55"/>
      <c r="E754" s="59"/>
      <c r="F754" s="50"/>
      <c r="G754" s="55"/>
      <c r="H754" s="20"/>
      <c r="I754" s="55"/>
      <c r="J754" s="20"/>
    </row>
  </sheetData>
  <autoFilter ref="A1:I373">
    <sortState ref="A2:I369">
      <sortCondition ref="A1:A357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0" workbookViewId="0">
      <selection activeCell="K26" sqref="K26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7.42578125" customWidth="1"/>
    <col min="4" max="4" width="18.140625" customWidth="1"/>
    <col min="5" max="5" width="16.85546875" customWidth="1"/>
    <col min="6" max="6" width="14.85546875" customWidth="1"/>
    <col min="7" max="7" width="15.85546875" customWidth="1"/>
    <col min="9" max="9" width="16" customWidth="1"/>
    <col min="10" max="10" width="17.5703125" customWidth="1"/>
    <col min="14" max="14" width="14.28515625" bestFit="1" customWidth="1"/>
  </cols>
  <sheetData>
    <row r="1" spans="1:14" ht="51.75" x14ac:dyDescent="0.25">
      <c r="A1" s="116" t="s">
        <v>603</v>
      </c>
      <c r="B1" s="116" t="s">
        <v>604</v>
      </c>
      <c r="C1" s="117" t="s">
        <v>630</v>
      </c>
      <c r="D1" s="117" t="s">
        <v>605</v>
      </c>
      <c r="E1" s="117" t="s">
        <v>606</v>
      </c>
      <c r="F1" s="117" t="s">
        <v>607</v>
      </c>
      <c r="G1" s="117" t="s">
        <v>608</v>
      </c>
      <c r="H1" s="118" t="s">
        <v>609</v>
      </c>
      <c r="I1" s="118" t="s">
        <v>610</v>
      </c>
      <c r="J1" s="117" t="s">
        <v>631</v>
      </c>
    </row>
    <row r="2" spans="1:14" x14ac:dyDescent="0.25">
      <c r="A2" s="119" t="s">
        <v>13</v>
      </c>
      <c r="B2" s="120" t="s">
        <v>178</v>
      </c>
      <c r="C2" s="121">
        <v>125000</v>
      </c>
      <c r="D2" s="122">
        <f>+GETPIVOTDATA("SORTIES",'Reçu caisse individuel'!$A$3,"Nom","Baldé")</f>
        <v>6840000</v>
      </c>
      <c r="E2" s="123">
        <f>+GETPIVOTDATA("Montant dépensé",Individuel!$A$3,"Nom","Baldé")</f>
        <v>885000</v>
      </c>
      <c r="F2" s="123"/>
      <c r="G2" s="124"/>
      <c r="H2" s="121"/>
      <c r="I2" s="124"/>
      <c r="J2" s="125">
        <f t="shared" ref="J2:J12" si="0">+C2+D2-E2-I2</f>
        <v>6080000</v>
      </c>
      <c r="L2" s="174"/>
    </row>
    <row r="3" spans="1:14" x14ac:dyDescent="0.25">
      <c r="A3" s="119" t="s">
        <v>180</v>
      </c>
      <c r="B3" s="120" t="s">
        <v>178</v>
      </c>
      <c r="C3" s="126">
        <v>35000</v>
      </c>
      <c r="D3" s="122">
        <f>+GETPIVOTDATA("SORTIES",'Reçu caisse individuel'!$A$3,"Nom","Castro ")</f>
        <v>1093500</v>
      </c>
      <c r="E3" s="123">
        <f>+GETPIVOTDATA("Montant dépensé",Individuel!$A$3,"Nom","Castro")</f>
        <v>1125000</v>
      </c>
      <c r="F3" s="123"/>
      <c r="G3" s="124"/>
      <c r="H3" s="121"/>
      <c r="I3" s="124"/>
      <c r="J3" s="125">
        <f t="shared" si="0"/>
        <v>3500</v>
      </c>
      <c r="L3" s="174"/>
    </row>
    <row r="4" spans="1:14" x14ac:dyDescent="0.25">
      <c r="A4" s="119" t="s">
        <v>7</v>
      </c>
      <c r="B4" s="120" t="s">
        <v>181</v>
      </c>
      <c r="C4" s="126">
        <v>1215000</v>
      </c>
      <c r="D4" s="120">
        <f>+GETPIVOTDATA("SORTIES",'Reçu caisse individuel'!$A$3,"Nom","E17")</f>
        <v>3987500</v>
      </c>
      <c r="E4" s="123">
        <f>+GETPIVOTDATA("Montant dépensé",Individuel!$A$3,"Nom","E17")</f>
        <v>5385000</v>
      </c>
      <c r="F4" s="123"/>
      <c r="G4" s="124"/>
      <c r="H4" s="121"/>
      <c r="I4" s="124"/>
      <c r="J4" s="125">
        <f t="shared" si="0"/>
        <v>-182500</v>
      </c>
      <c r="L4" s="174"/>
    </row>
    <row r="5" spans="1:14" x14ac:dyDescent="0.25">
      <c r="A5" s="119" t="s">
        <v>10</v>
      </c>
      <c r="B5" s="120" t="s">
        <v>181</v>
      </c>
      <c r="C5" s="126">
        <v>79500</v>
      </c>
      <c r="D5" s="122">
        <f>+GETPIVOTDATA("SORTIES",'Reçu caisse individuel'!$A$3,"Nom","E19")</f>
        <v>3730000</v>
      </c>
      <c r="E5" s="123">
        <f>+GETPIVOTDATA("Montant dépensé",Individuel!$A$3,"Nom","E19")</f>
        <v>3680500</v>
      </c>
      <c r="F5" s="123"/>
      <c r="G5" s="124"/>
      <c r="H5" s="121"/>
      <c r="I5" s="124"/>
      <c r="J5" s="125">
        <f t="shared" si="0"/>
        <v>129000</v>
      </c>
      <c r="L5" s="174"/>
    </row>
    <row r="6" spans="1:14" x14ac:dyDescent="0.25">
      <c r="A6" s="119" t="s">
        <v>11</v>
      </c>
      <c r="B6" s="120" t="s">
        <v>181</v>
      </c>
      <c r="C6" s="126">
        <v>15000</v>
      </c>
      <c r="D6" s="120">
        <f>+GETPIVOTDATA("SORTIES",'Reçu caisse individuel'!$A$3,"Nom","E37")</f>
        <v>215000</v>
      </c>
      <c r="E6" s="123">
        <f>+GETPIVOTDATA("Montant dépensé",Individuel!$A$3,"Nom","E37")</f>
        <v>230000</v>
      </c>
      <c r="F6" s="123"/>
      <c r="G6" s="124"/>
      <c r="H6" s="121"/>
      <c r="I6" s="124"/>
      <c r="J6" s="125">
        <f t="shared" si="0"/>
        <v>0</v>
      </c>
      <c r="L6" s="174"/>
    </row>
    <row r="7" spans="1:14" x14ac:dyDescent="0.25">
      <c r="A7" s="119" t="s">
        <v>6</v>
      </c>
      <c r="B7" s="120" t="s">
        <v>181</v>
      </c>
      <c r="C7" s="126">
        <v>233350</v>
      </c>
      <c r="D7" s="120">
        <f>+GETPIVOTDATA("SORTIES",'Reçu caisse individuel'!$A$3,"Nom","E14")</f>
        <v>1122500</v>
      </c>
      <c r="E7" s="123">
        <f>+GETPIVOTDATA("Montant dépensé",Individuel!$A$3,"Nom","E14")</f>
        <v>1197500</v>
      </c>
      <c r="F7" s="123"/>
      <c r="G7" s="124"/>
      <c r="H7" s="121"/>
      <c r="I7" s="124">
        <v>158350</v>
      </c>
      <c r="J7" s="125">
        <f t="shared" si="0"/>
        <v>0</v>
      </c>
      <c r="L7" s="174"/>
    </row>
    <row r="8" spans="1:14" x14ac:dyDescent="0.25">
      <c r="A8" s="119" t="s">
        <v>182</v>
      </c>
      <c r="B8" s="120" t="s">
        <v>187</v>
      </c>
      <c r="C8" s="126">
        <v>4136000</v>
      </c>
      <c r="D8" s="120">
        <f>+GETPIVOTDATA("SORTIES",'Reçu caisse individuel'!$A$3,"Nom","Moné ")</f>
        <v>33095500</v>
      </c>
      <c r="E8" s="123">
        <f>+GETPIVOTDATA("Montant dépensé",Individuel!$A$3,"Nom","Moné")</f>
        <v>37231500</v>
      </c>
      <c r="F8" s="123"/>
      <c r="G8" s="124"/>
      <c r="H8" s="121"/>
      <c r="I8" s="124"/>
      <c r="J8" s="125">
        <f t="shared" si="0"/>
        <v>0</v>
      </c>
      <c r="L8" s="174"/>
    </row>
    <row r="9" spans="1:14" x14ac:dyDescent="0.25">
      <c r="A9" s="119" t="s">
        <v>9</v>
      </c>
      <c r="B9" s="120" t="s">
        <v>178</v>
      </c>
      <c r="C9" s="126">
        <v>0</v>
      </c>
      <c r="D9" s="120">
        <f>+GETPIVOTDATA("SORTIES",'Reçu caisse individuel'!$A$3,"Nom","Odette")</f>
        <v>8417000</v>
      </c>
      <c r="E9" s="123">
        <f>+GETPIVOTDATA("Montant dépensé",Individuel!$A$3,"Nom","Odette")</f>
        <v>7331000</v>
      </c>
      <c r="F9" s="123"/>
      <c r="G9" s="124"/>
      <c r="H9" s="121"/>
      <c r="I9" s="124">
        <v>1071000</v>
      </c>
      <c r="J9" s="125">
        <f t="shared" si="0"/>
        <v>15000</v>
      </c>
      <c r="L9" s="174"/>
    </row>
    <row r="10" spans="1:14" x14ac:dyDescent="0.25">
      <c r="A10" s="119" t="s">
        <v>535</v>
      </c>
      <c r="B10" s="120" t="s">
        <v>534</v>
      </c>
      <c r="C10" s="126">
        <v>0</v>
      </c>
      <c r="D10" s="120">
        <f>+GETPIVOTDATA("SORTIES",'Reçu caisse individuel'!$A$3,"Nom","SaÏdou")</f>
        <v>70000</v>
      </c>
      <c r="E10" s="123">
        <f>+GETPIVOTDATA("Montant dépensé",Individuel!$A$3,"Nom","Saidou")</f>
        <v>70000</v>
      </c>
      <c r="F10" s="123"/>
      <c r="G10" s="124"/>
      <c r="H10" s="121"/>
      <c r="I10" s="124"/>
      <c r="J10" s="125">
        <f>+C10+D10-E10-I10</f>
        <v>0</v>
      </c>
      <c r="L10" s="174"/>
    </row>
    <row r="11" spans="1:14" x14ac:dyDescent="0.25">
      <c r="A11" s="119" t="s">
        <v>8</v>
      </c>
      <c r="B11" s="120" t="s">
        <v>178</v>
      </c>
      <c r="C11" s="126">
        <v>34000</v>
      </c>
      <c r="D11" s="120">
        <f>+GETPIVOTDATA("SORTIES",'Reçu caisse individuel'!$A$3,"Nom","Sessou")</f>
        <v>800000</v>
      </c>
      <c r="E11" s="123">
        <f>+GETPIVOTDATA("Montant dépensé",Individuel!$A$3,"Nom","Sessou")</f>
        <v>784000</v>
      </c>
      <c r="F11" s="123"/>
      <c r="G11" s="124"/>
      <c r="H11" s="121"/>
      <c r="I11" s="124"/>
      <c r="J11" s="125">
        <f t="shared" si="0"/>
        <v>50000</v>
      </c>
      <c r="L11" s="174"/>
    </row>
    <row r="12" spans="1:14" x14ac:dyDescent="0.25">
      <c r="A12" s="119" t="s">
        <v>314</v>
      </c>
      <c r="B12" s="120" t="s">
        <v>590</v>
      </c>
      <c r="C12" s="126">
        <v>240000</v>
      </c>
      <c r="D12" s="120">
        <f>+GETPIVOTDATA("SORTIES",'Reçu caisse individuel'!$A$3,"Nom","Tamba ")</f>
        <v>1840000</v>
      </c>
      <c r="E12" s="123">
        <f>+GETPIVOTDATA("Montant dépensé",Individuel!$A$3,"Nom","Tamba")</f>
        <v>1870000</v>
      </c>
      <c r="F12" s="123"/>
      <c r="G12" s="124"/>
      <c r="H12" s="121"/>
      <c r="I12" s="124"/>
      <c r="J12" s="125">
        <f t="shared" si="0"/>
        <v>210000</v>
      </c>
      <c r="L12" s="174"/>
    </row>
    <row r="13" spans="1:14" x14ac:dyDescent="0.25">
      <c r="A13" s="127" t="s">
        <v>611</v>
      </c>
      <c r="B13" s="128"/>
      <c r="C13" s="129">
        <f>SUM(C2:C12)</f>
        <v>6112850</v>
      </c>
      <c r="D13" s="130">
        <f>SUM(D2:D12)</f>
        <v>61211000</v>
      </c>
      <c r="E13" s="130">
        <f>SUM(E2:E12)</f>
        <v>59789500</v>
      </c>
      <c r="F13" s="130"/>
      <c r="G13" s="129">
        <f>SUM(G3:G12)</f>
        <v>0</v>
      </c>
      <c r="H13" s="129">
        <f>SUM(H3:H12)</f>
        <v>0</v>
      </c>
      <c r="I13" s="129">
        <f>SUM(I3:I12)</f>
        <v>1229350</v>
      </c>
      <c r="J13" s="131">
        <f>SUM(J2:J12)</f>
        <v>6305000</v>
      </c>
      <c r="L13" s="174"/>
    </row>
    <row r="14" spans="1:14" x14ac:dyDescent="0.25">
      <c r="A14" s="132" t="s">
        <v>612</v>
      </c>
      <c r="B14" s="133" t="s">
        <v>613</v>
      </c>
      <c r="C14" s="134">
        <v>31024850</v>
      </c>
      <c r="D14" s="134"/>
      <c r="E14" s="134">
        <f>+GETPIVOTDATA("Montant dépensé",Individuel!$A$3,"Nom","BPMG GNF")</f>
        <v>32899000</v>
      </c>
      <c r="F14" s="134">
        <v>90061274</v>
      </c>
      <c r="G14" s="134">
        <f>10000000+10000000+10000000+8000000+8000000+8000000</f>
        <v>54000000</v>
      </c>
      <c r="H14" s="135"/>
      <c r="I14" s="134">
        <v>0</v>
      </c>
      <c r="J14" s="136">
        <f>+C14+D14-E14+F14-G14+H14</f>
        <v>34187124</v>
      </c>
      <c r="N14" s="174"/>
    </row>
    <row r="15" spans="1:14" x14ac:dyDescent="0.25">
      <c r="A15" s="137" t="s">
        <v>614</v>
      </c>
      <c r="B15" s="138" t="s">
        <v>615</v>
      </c>
      <c r="C15" s="139">
        <v>-4901729</v>
      </c>
      <c r="D15" s="140">
        <f>24699.7*9006</f>
        <v>222445498.20000002</v>
      </c>
      <c r="E15" s="141">
        <f>+GETPIVOTDATA("Montant dépensé",Individuel!$A$3,"Nom","BPMG USD")</f>
        <v>2884540</v>
      </c>
      <c r="F15" s="141">
        <v>-90061274</v>
      </c>
      <c r="G15" s="142"/>
      <c r="H15" s="140"/>
      <c r="I15" s="141"/>
      <c r="J15" s="143">
        <f>+C15+D15-E15+F15-G15+H15</f>
        <v>124597955.20000002</v>
      </c>
    </row>
    <row r="16" spans="1:14" x14ac:dyDescent="0.25">
      <c r="A16" s="144"/>
      <c r="B16" s="145">
        <v>0</v>
      </c>
      <c r="C16" s="145"/>
      <c r="D16" s="145"/>
      <c r="E16" s="145"/>
      <c r="F16" s="145"/>
      <c r="G16" s="146"/>
      <c r="H16" s="145"/>
      <c r="I16" s="145"/>
      <c r="J16" s="143">
        <f>+C16+D16-E16+G16</f>
        <v>0</v>
      </c>
    </row>
    <row r="17" spans="1:10" ht="15.75" thickBot="1" x14ac:dyDescent="0.3">
      <c r="A17" s="147" t="s">
        <v>616</v>
      </c>
      <c r="B17" s="147"/>
      <c r="C17" s="148">
        <f t="shared" ref="C17:J17" si="1">SUM(C14:C16)</f>
        <v>26123121</v>
      </c>
      <c r="D17" s="148">
        <f t="shared" si="1"/>
        <v>222445498.20000002</v>
      </c>
      <c r="E17" s="148">
        <f t="shared" si="1"/>
        <v>35783540</v>
      </c>
      <c r="F17" s="148">
        <f t="shared" si="1"/>
        <v>0</v>
      </c>
      <c r="G17" s="148">
        <f t="shared" si="1"/>
        <v>54000000</v>
      </c>
      <c r="H17" s="149">
        <f t="shared" si="1"/>
        <v>0</v>
      </c>
      <c r="I17" s="150">
        <f t="shared" si="1"/>
        <v>0</v>
      </c>
      <c r="J17" s="151">
        <f t="shared" si="1"/>
        <v>158785079.20000002</v>
      </c>
    </row>
    <row r="18" spans="1:10" ht="15.75" thickBot="1" x14ac:dyDescent="0.3">
      <c r="A18" s="152" t="s">
        <v>617</v>
      </c>
      <c r="B18" s="153"/>
      <c r="C18" s="154">
        <f>+C13+C17</f>
        <v>32235971</v>
      </c>
      <c r="D18" s="154">
        <f>+D13+D17</f>
        <v>283656498.20000005</v>
      </c>
      <c r="E18" s="154">
        <f>+E13+E17</f>
        <v>95573040</v>
      </c>
      <c r="F18" s="154"/>
      <c r="G18" s="154">
        <f>+G13+G17</f>
        <v>54000000</v>
      </c>
      <c r="H18" s="154">
        <f>+H13+H17</f>
        <v>0</v>
      </c>
      <c r="I18" s="154">
        <f>+I13+I17</f>
        <v>1229350</v>
      </c>
      <c r="J18" s="155">
        <f>+J13+J17</f>
        <v>165090079.20000002</v>
      </c>
    </row>
    <row r="19" spans="1:10" x14ac:dyDescent="0.25">
      <c r="A19" s="156"/>
      <c r="B19" s="156"/>
      <c r="C19" s="156"/>
      <c r="D19" s="156"/>
      <c r="E19" s="157"/>
      <c r="F19" s="156"/>
      <c r="G19" s="156"/>
      <c r="H19" s="156"/>
      <c r="I19" s="156"/>
      <c r="J19" s="156"/>
    </row>
    <row r="20" spans="1:10" x14ac:dyDescent="0.25">
      <c r="A20" s="158" t="s">
        <v>618</v>
      </c>
      <c r="B20" s="159"/>
      <c r="C20" s="160">
        <v>21428272</v>
      </c>
      <c r="D20" s="159">
        <v>55229350</v>
      </c>
      <c r="E20" s="159">
        <v>61211000</v>
      </c>
      <c r="F20" s="159"/>
      <c r="G20" s="159"/>
      <c r="H20" s="159"/>
      <c r="I20" s="159">
        <f>C20+D20-E20</f>
        <v>15446622</v>
      </c>
      <c r="J20" s="156"/>
    </row>
    <row r="21" spans="1:10" x14ac:dyDescent="0.25">
      <c r="A21" s="161"/>
      <c r="B21" s="161"/>
      <c r="C21" s="161"/>
      <c r="D21" s="161"/>
      <c r="E21" s="161"/>
      <c r="F21" s="161"/>
      <c r="G21" s="161"/>
      <c r="H21" s="161"/>
      <c r="I21" s="161"/>
      <c r="J21" s="156"/>
    </row>
    <row r="22" spans="1:10" x14ac:dyDescent="0.25">
      <c r="A22" s="162" t="s">
        <v>639</v>
      </c>
      <c r="B22" s="163"/>
      <c r="C22" s="161"/>
      <c r="D22" s="162" t="s">
        <v>619</v>
      </c>
      <c r="E22" s="163"/>
      <c r="F22" s="164"/>
      <c r="G22" s="161"/>
      <c r="H22" s="162" t="s">
        <v>632</v>
      </c>
      <c r="I22" s="163"/>
      <c r="J22" s="165"/>
    </row>
    <row r="23" spans="1:10" x14ac:dyDescent="0.25">
      <c r="A23" s="166" t="s">
        <v>620</v>
      </c>
      <c r="B23" s="167">
        <f>+C20</f>
        <v>21428272</v>
      </c>
      <c r="C23" s="161"/>
      <c r="D23" s="166" t="s">
        <v>621</v>
      </c>
      <c r="E23" s="168">
        <f>+D17</f>
        <v>222445498.20000002</v>
      </c>
      <c r="F23" s="164"/>
      <c r="G23" s="161"/>
      <c r="H23" s="166" t="s">
        <v>620</v>
      </c>
      <c r="I23" s="168">
        <f>+I20</f>
        <v>15446622</v>
      </c>
      <c r="J23" s="156"/>
    </row>
    <row r="24" spans="1:10" x14ac:dyDescent="0.25">
      <c r="A24" s="166" t="s">
        <v>622</v>
      </c>
      <c r="B24" s="168">
        <f>+C17</f>
        <v>26123121</v>
      </c>
      <c r="C24" s="161"/>
      <c r="D24" s="166" t="s">
        <v>623</v>
      </c>
      <c r="E24" s="168">
        <f>+E18</f>
        <v>95573040</v>
      </c>
      <c r="F24" s="164"/>
      <c r="G24" s="161"/>
      <c r="H24" s="166" t="s">
        <v>622</v>
      </c>
      <c r="I24" s="168">
        <f>+J17</f>
        <v>158785079.20000002</v>
      </c>
      <c r="J24" s="156"/>
    </row>
    <row r="25" spans="1:10" x14ac:dyDescent="0.25">
      <c r="A25" s="166" t="s">
        <v>624</v>
      </c>
      <c r="B25" s="168">
        <f>+C13</f>
        <v>6112850</v>
      </c>
      <c r="C25" s="161"/>
      <c r="D25" s="166"/>
      <c r="E25" s="168"/>
      <c r="F25" s="164"/>
      <c r="G25" s="161"/>
      <c r="H25" s="166" t="s">
        <v>625</v>
      </c>
      <c r="I25" s="168">
        <f>+J13</f>
        <v>6305000</v>
      </c>
      <c r="J25" s="156"/>
    </row>
    <row r="26" spans="1:10" x14ac:dyDescent="0.25">
      <c r="A26" s="169" t="s">
        <v>626</v>
      </c>
      <c r="B26" s="170">
        <f>SUM(B23:B25)</f>
        <v>53664243</v>
      </c>
      <c r="C26" s="161"/>
      <c r="D26" s="169"/>
      <c r="E26" s="170">
        <f>+E23-E24-E25</f>
        <v>126872458.20000002</v>
      </c>
      <c r="F26" s="164"/>
      <c r="G26" s="161"/>
      <c r="H26" s="169" t="s">
        <v>626</v>
      </c>
      <c r="I26" s="170">
        <f>SUM(I23:I25)</f>
        <v>180536701.20000002</v>
      </c>
      <c r="J26" s="156"/>
    </row>
    <row r="27" spans="1:10" x14ac:dyDescent="0.25">
      <c r="A27" s="161"/>
      <c r="B27" s="161"/>
      <c r="C27" s="161"/>
      <c r="D27" s="161"/>
      <c r="E27" s="161"/>
      <c r="F27" s="161"/>
      <c r="G27" s="161"/>
      <c r="H27" s="161"/>
      <c r="I27" s="161"/>
      <c r="J27" s="156"/>
    </row>
    <row r="28" spans="1:10" x14ac:dyDescent="0.25">
      <c r="A28" s="161" t="s">
        <v>627</v>
      </c>
      <c r="B28" s="161">
        <f>+B26+E26</f>
        <v>180536701.20000002</v>
      </c>
      <c r="C28" s="161"/>
      <c r="D28" s="161"/>
      <c r="E28" s="161"/>
      <c r="F28" s="161"/>
      <c r="G28" s="161"/>
      <c r="H28" s="161"/>
      <c r="I28" s="161"/>
      <c r="J28" s="171"/>
    </row>
    <row r="29" spans="1:10" x14ac:dyDescent="0.25">
      <c r="A29" s="161" t="s">
        <v>628</v>
      </c>
      <c r="B29" s="161">
        <f>+I26</f>
        <v>180536701.20000002</v>
      </c>
    </row>
    <row r="30" spans="1:10" x14ac:dyDescent="0.25">
      <c r="A30" s="172" t="s">
        <v>629</v>
      </c>
      <c r="B30" s="172">
        <f>+B28-B29</f>
        <v>0</v>
      </c>
      <c r="C30" s="173"/>
      <c r="D30" s="17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C13" sqref="C13:D13"/>
    </sheetView>
  </sheetViews>
  <sheetFormatPr baseColWidth="10" defaultRowHeight="15" x14ac:dyDescent="0.25"/>
  <cols>
    <col min="1" max="1" width="4" customWidth="1"/>
    <col min="2" max="2" width="13" customWidth="1"/>
    <col min="3" max="3" width="61" customWidth="1"/>
    <col min="7" max="7" width="15.28515625" bestFit="1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94"/>
      <c r="B2" s="2"/>
      <c r="C2" s="2"/>
      <c r="D2" s="2"/>
      <c r="E2" s="3"/>
    </row>
    <row r="3" spans="1:5" x14ac:dyDescent="0.25">
      <c r="A3" s="93" t="s">
        <v>600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4"/>
      <c r="B5" s="4"/>
      <c r="C5" s="4"/>
      <c r="D5" s="5"/>
      <c r="E5" s="5"/>
    </row>
    <row r="6" spans="1:5" x14ac:dyDescent="0.25">
      <c r="A6" s="7" t="s">
        <v>19</v>
      </c>
      <c r="B6" s="7" t="s">
        <v>1</v>
      </c>
      <c r="C6" s="7" t="s">
        <v>3</v>
      </c>
      <c r="D6" s="75" t="s">
        <v>4</v>
      </c>
      <c r="E6" s="75" t="s">
        <v>5</v>
      </c>
    </row>
    <row r="7" spans="1:5" x14ac:dyDescent="0.25">
      <c r="A7" s="76"/>
      <c r="B7" s="77"/>
      <c r="C7" s="77"/>
      <c r="D7" s="79"/>
      <c r="E7" s="79"/>
    </row>
    <row r="8" spans="1:5" x14ac:dyDescent="0.25">
      <c r="A8" s="80"/>
      <c r="B8" s="95"/>
      <c r="C8" s="96" t="s">
        <v>392</v>
      </c>
      <c r="D8" s="97">
        <v>31024850</v>
      </c>
      <c r="E8" s="98"/>
    </row>
    <row r="9" spans="1:5" x14ac:dyDescent="0.25">
      <c r="A9" s="99">
        <v>1</v>
      </c>
      <c r="B9" s="81">
        <v>43074</v>
      </c>
      <c r="C9" s="100" t="s">
        <v>394</v>
      </c>
      <c r="D9" s="85"/>
      <c r="E9" s="98">
        <v>462500</v>
      </c>
    </row>
    <row r="10" spans="1:5" x14ac:dyDescent="0.25">
      <c r="A10" s="99">
        <v>2</v>
      </c>
      <c r="B10" s="81">
        <v>43074</v>
      </c>
      <c r="C10" s="100" t="s">
        <v>393</v>
      </c>
      <c r="D10" s="85"/>
      <c r="E10" s="98">
        <v>56500</v>
      </c>
    </row>
    <row r="11" spans="1:5" x14ac:dyDescent="0.25">
      <c r="A11" s="99">
        <v>3</v>
      </c>
      <c r="B11" s="81">
        <v>43075</v>
      </c>
      <c r="C11" s="100" t="s">
        <v>91</v>
      </c>
      <c r="D11" s="101"/>
      <c r="E11" s="98">
        <v>10000000</v>
      </c>
    </row>
    <row r="12" spans="1:5" x14ac:dyDescent="0.25">
      <c r="A12" s="99">
        <v>4</v>
      </c>
      <c r="B12" s="81">
        <v>43083</v>
      </c>
      <c r="C12" s="100" t="s">
        <v>101</v>
      </c>
      <c r="D12" s="98"/>
      <c r="E12" s="98">
        <v>10000000</v>
      </c>
    </row>
    <row r="13" spans="1:5" x14ac:dyDescent="0.25">
      <c r="A13" s="99">
        <v>5</v>
      </c>
      <c r="B13" s="81">
        <v>43083</v>
      </c>
      <c r="C13" s="100" t="s">
        <v>400</v>
      </c>
      <c r="D13" s="98">
        <v>90061274</v>
      </c>
      <c r="E13" s="98"/>
    </row>
    <row r="14" spans="1:5" x14ac:dyDescent="0.25">
      <c r="A14" s="99">
        <v>6</v>
      </c>
      <c r="B14" s="81">
        <v>43087</v>
      </c>
      <c r="C14" s="100" t="s">
        <v>395</v>
      </c>
      <c r="D14" s="98"/>
      <c r="E14" s="98">
        <v>10000000</v>
      </c>
    </row>
    <row r="15" spans="1:5" x14ac:dyDescent="0.25">
      <c r="A15" s="99">
        <v>7</v>
      </c>
      <c r="B15" s="81">
        <v>43089</v>
      </c>
      <c r="C15" s="109" t="s">
        <v>398</v>
      </c>
      <c r="D15" s="98"/>
      <c r="E15" s="98">
        <v>28036250</v>
      </c>
    </row>
    <row r="16" spans="1:5" x14ac:dyDescent="0.25">
      <c r="A16" s="99">
        <v>8</v>
      </c>
      <c r="B16" s="81">
        <v>43089</v>
      </c>
      <c r="C16" s="100" t="s">
        <v>396</v>
      </c>
      <c r="D16" s="102"/>
      <c r="E16" s="103">
        <v>8000000</v>
      </c>
    </row>
    <row r="17" spans="1:5" x14ac:dyDescent="0.25">
      <c r="A17" s="99">
        <v>9</v>
      </c>
      <c r="B17" s="81">
        <v>43089</v>
      </c>
      <c r="C17" s="100" t="s">
        <v>397</v>
      </c>
      <c r="D17" s="104"/>
      <c r="E17" s="105">
        <v>4313750</v>
      </c>
    </row>
    <row r="18" spans="1:5" x14ac:dyDescent="0.25">
      <c r="A18" s="99">
        <v>10</v>
      </c>
      <c r="B18" s="81">
        <v>43090</v>
      </c>
      <c r="C18" s="100" t="s">
        <v>357</v>
      </c>
      <c r="D18" s="104"/>
      <c r="E18" s="105">
        <v>8000000</v>
      </c>
    </row>
    <row r="19" spans="1:5" x14ac:dyDescent="0.25">
      <c r="A19" s="99">
        <v>11</v>
      </c>
      <c r="B19" s="81">
        <v>43098</v>
      </c>
      <c r="C19" s="100" t="s">
        <v>399</v>
      </c>
      <c r="D19" s="101"/>
      <c r="E19" s="106">
        <v>8000000</v>
      </c>
    </row>
    <row r="20" spans="1:5" x14ac:dyDescent="0.25">
      <c r="A20" s="99">
        <v>12</v>
      </c>
      <c r="B20" s="81">
        <v>43100</v>
      </c>
      <c r="C20" s="109" t="s">
        <v>601</v>
      </c>
      <c r="D20" s="107"/>
      <c r="E20" s="108">
        <v>4576</v>
      </c>
    </row>
    <row r="21" spans="1:5" x14ac:dyDescent="0.25">
      <c r="A21" s="99">
        <v>13</v>
      </c>
      <c r="B21" s="81">
        <v>43100</v>
      </c>
      <c r="C21" s="109" t="s">
        <v>391</v>
      </c>
      <c r="D21" s="107"/>
      <c r="E21" s="108">
        <v>25424</v>
      </c>
    </row>
    <row r="22" spans="1:5" x14ac:dyDescent="0.25">
      <c r="A22" s="86"/>
      <c r="B22" s="81"/>
      <c r="C22" s="87" t="s">
        <v>14</v>
      </c>
      <c r="D22" s="37">
        <f>SUM(D8:D21)</f>
        <v>121086124</v>
      </c>
      <c r="E22" s="37">
        <f>SUM(E8:E21)</f>
        <v>86899000</v>
      </c>
    </row>
    <row r="23" spans="1:5" x14ac:dyDescent="0.25">
      <c r="A23" s="2"/>
      <c r="B23" s="80"/>
      <c r="C23" s="110" t="s">
        <v>599</v>
      </c>
      <c r="D23" s="40">
        <f>+D22-E22</f>
        <v>34187124</v>
      </c>
      <c r="E23" s="9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16" sqref="I16"/>
    </sheetView>
  </sheetViews>
  <sheetFormatPr baseColWidth="10" defaultRowHeight="15" x14ac:dyDescent="0.25"/>
  <cols>
    <col min="1" max="1" width="4.140625" customWidth="1"/>
    <col min="2" max="2" width="18.7109375" customWidth="1"/>
    <col min="3" max="3" width="46.8554687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93" t="s">
        <v>365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7" t="s">
        <v>19</v>
      </c>
      <c r="B5" s="7" t="s">
        <v>1</v>
      </c>
      <c r="C5" s="7" t="s">
        <v>3</v>
      </c>
      <c r="D5" s="75" t="s">
        <v>4</v>
      </c>
      <c r="E5" s="75" t="s">
        <v>5</v>
      </c>
    </row>
    <row r="6" spans="1:5" x14ac:dyDescent="0.25">
      <c r="A6" s="76"/>
      <c r="B6" s="77"/>
      <c r="C6" s="77"/>
      <c r="D6" s="78"/>
      <c r="E6" s="79"/>
    </row>
    <row r="7" spans="1:5" x14ac:dyDescent="0.25">
      <c r="A7" s="80"/>
      <c r="B7" s="81"/>
      <c r="C7" s="96" t="s">
        <v>363</v>
      </c>
      <c r="D7" s="112">
        <v>153.84</v>
      </c>
      <c r="E7" s="84"/>
    </row>
    <row r="8" spans="1:5" x14ac:dyDescent="0.25">
      <c r="A8" s="80">
        <v>1</v>
      </c>
      <c r="B8" s="81">
        <v>43083</v>
      </c>
      <c r="C8" s="82" t="s">
        <v>364</v>
      </c>
      <c r="D8" s="83">
        <v>25000</v>
      </c>
      <c r="E8" s="84"/>
    </row>
    <row r="9" spans="1:5" x14ac:dyDescent="0.25">
      <c r="A9" s="111">
        <v>2</v>
      </c>
      <c r="B9" s="81">
        <v>43083</v>
      </c>
      <c r="C9" s="82" t="s">
        <v>361</v>
      </c>
      <c r="D9" s="83"/>
      <c r="E9" s="84">
        <v>300.3</v>
      </c>
    </row>
    <row r="10" spans="1:5" x14ac:dyDescent="0.25">
      <c r="A10" s="80">
        <v>3</v>
      </c>
      <c r="B10" s="81">
        <v>43083</v>
      </c>
      <c r="C10" s="82" t="s">
        <v>360</v>
      </c>
      <c r="D10" s="85"/>
      <c r="E10" s="85">
        <v>10000</v>
      </c>
    </row>
    <row r="11" spans="1:5" x14ac:dyDescent="0.25">
      <c r="A11" s="111">
        <v>4</v>
      </c>
      <c r="B11" s="81">
        <v>43100</v>
      </c>
      <c r="C11" s="82" t="s">
        <v>388</v>
      </c>
      <c r="D11" s="85"/>
      <c r="E11" s="85">
        <v>3.05</v>
      </c>
    </row>
    <row r="12" spans="1:5" x14ac:dyDescent="0.25">
      <c r="A12" s="80">
        <v>5</v>
      </c>
      <c r="B12" s="81">
        <v>43100</v>
      </c>
      <c r="C12" s="82" t="s">
        <v>389</v>
      </c>
      <c r="D12" s="85"/>
      <c r="E12" s="85">
        <v>16.95</v>
      </c>
    </row>
    <row r="13" spans="1:5" x14ac:dyDescent="0.25">
      <c r="A13" s="86"/>
      <c r="B13" s="81"/>
      <c r="C13" s="87" t="s">
        <v>14</v>
      </c>
      <c r="D13" s="88">
        <f>SUM(D7:D10)</f>
        <v>25153.84</v>
      </c>
      <c r="E13" s="89">
        <f>SUM(E7:E12)</f>
        <v>10320.299999999999</v>
      </c>
    </row>
    <row r="14" spans="1:5" x14ac:dyDescent="0.25">
      <c r="A14" s="2"/>
      <c r="B14" s="2"/>
      <c r="C14" s="90" t="s">
        <v>362</v>
      </c>
      <c r="D14" s="91">
        <f>D13-E13</f>
        <v>14833.54</v>
      </c>
      <c r="E14" s="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N19" sqref="N19"/>
    </sheetView>
  </sheetViews>
  <sheetFormatPr baseColWidth="10" defaultRowHeight="15" x14ac:dyDescent="0.25"/>
  <cols>
    <col min="6" max="6" width="13.28515625" customWidth="1"/>
  </cols>
  <sheetData>
    <row r="1" spans="1:10" x14ac:dyDescent="0.25">
      <c r="A1" s="286" t="s">
        <v>640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15.75" x14ac:dyDescent="0.25">
      <c r="A3" s="184" t="s">
        <v>641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5.75" x14ac:dyDescent="0.25">
      <c r="A4" s="186" t="s">
        <v>0</v>
      </c>
      <c r="B4" s="187"/>
      <c r="C4" s="187"/>
      <c r="D4" s="188"/>
      <c r="E4" s="187"/>
      <c r="F4" s="187"/>
      <c r="G4" s="187"/>
      <c r="H4" s="185"/>
      <c r="I4" s="185"/>
      <c r="J4" s="185"/>
    </row>
    <row r="5" spans="1:10" ht="15.75" x14ac:dyDescent="0.25">
      <c r="A5" s="187"/>
      <c r="B5" s="187"/>
      <c r="C5" s="187"/>
      <c r="D5" s="187"/>
      <c r="E5" s="187"/>
      <c r="F5" s="187"/>
      <c r="G5" s="187"/>
      <c r="H5" s="185"/>
      <c r="I5" s="185"/>
      <c r="J5" s="185"/>
    </row>
    <row r="6" spans="1:10" ht="15.75" x14ac:dyDescent="0.25">
      <c r="A6" s="189"/>
      <c r="B6" s="187"/>
      <c r="C6" s="187"/>
      <c r="D6" s="187"/>
      <c r="E6" s="187"/>
      <c r="F6" s="187"/>
      <c r="G6" s="187"/>
      <c r="H6" s="287" t="s">
        <v>642</v>
      </c>
      <c r="I6" s="288"/>
      <c r="J6" s="289"/>
    </row>
    <row r="7" spans="1:10" ht="15.75" x14ac:dyDescent="0.25">
      <c r="A7" s="189"/>
      <c r="B7" s="187"/>
      <c r="C7" s="187"/>
      <c r="D7" s="187"/>
      <c r="E7" s="187"/>
      <c r="F7" s="187"/>
      <c r="G7" s="187"/>
      <c r="H7" s="190" t="s">
        <v>643</v>
      </c>
      <c r="I7" s="290" t="s">
        <v>644</v>
      </c>
      <c r="J7" s="291"/>
    </row>
    <row r="8" spans="1:10" ht="15.75" x14ac:dyDescent="0.25">
      <c r="A8" s="187"/>
      <c r="B8" s="187"/>
      <c r="C8" s="187"/>
      <c r="D8" s="187"/>
      <c r="E8" s="187"/>
      <c r="F8" s="187"/>
      <c r="G8" s="185"/>
      <c r="H8" s="190" t="s">
        <v>645</v>
      </c>
      <c r="I8" s="292" t="s">
        <v>646</v>
      </c>
      <c r="J8" s="293"/>
    </row>
    <row r="9" spans="1:10" ht="20.25" x14ac:dyDescent="0.25">
      <c r="A9" s="278" t="s">
        <v>647</v>
      </c>
      <c r="B9" s="278"/>
      <c r="C9" s="278"/>
      <c r="D9" s="278"/>
      <c r="E9" s="278"/>
      <c r="F9" s="278"/>
      <c r="G9" s="278"/>
      <c r="H9" s="191" t="s">
        <v>648</v>
      </c>
      <c r="I9" s="294" t="s">
        <v>649</v>
      </c>
      <c r="J9" s="295"/>
    </row>
    <row r="10" spans="1:10" ht="20.25" x14ac:dyDescent="0.25">
      <c r="A10" s="278" t="s">
        <v>650</v>
      </c>
      <c r="B10" s="278"/>
      <c r="C10" s="278"/>
      <c r="D10" s="278"/>
      <c r="E10" s="278"/>
      <c r="F10" s="192">
        <v>43100</v>
      </c>
      <c r="G10" s="187"/>
      <c r="H10" s="185"/>
      <c r="I10" s="185"/>
      <c r="J10" s="185"/>
    </row>
    <row r="11" spans="1:10" x14ac:dyDescent="0.25">
      <c r="A11" s="185"/>
      <c r="B11" s="185"/>
      <c r="C11" s="185"/>
      <c r="D11" s="185"/>
      <c r="E11" s="185"/>
      <c r="F11" s="185"/>
      <c r="G11" s="185"/>
      <c r="H11" s="185"/>
      <c r="I11" s="185"/>
      <c r="J11" s="185"/>
    </row>
    <row r="12" spans="1:10" ht="15.75" thickBot="1" x14ac:dyDescent="0.3">
      <c r="A12" s="185"/>
      <c r="B12" s="185"/>
      <c r="C12" s="185"/>
      <c r="D12" s="185"/>
      <c r="E12" s="185"/>
      <c r="F12" s="185"/>
      <c r="G12" s="185"/>
      <c r="H12" s="185"/>
      <c r="I12" s="185"/>
      <c r="J12" s="185"/>
    </row>
    <row r="13" spans="1:10" ht="15.75" thickBot="1" x14ac:dyDescent="0.3">
      <c r="A13" s="279" t="s">
        <v>651</v>
      </c>
      <c r="B13" s="280"/>
      <c r="C13" s="280"/>
      <c r="D13" s="280"/>
      <c r="E13" s="281"/>
      <c r="F13" s="282" t="s">
        <v>642</v>
      </c>
      <c r="G13" s="280"/>
      <c r="H13" s="280"/>
      <c r="I13" s="280"/>
      <c r="J13" s="283"/>
    </row>
    <row r="14" spans="1:10" ht="15.75" thickTop="1" x14ac:dyDescent="0.25">
      <c r="A14" s="193"/>
      <c r="B14" s="194"/>
      <c r="C14" s="194"/>
      <c r="D14" s="194"/>
      <c r="E14" s="195"/>
      <c r="F14" s="196"/>
      <c r="G14" s="194" t="s">
        <v>652</v>
      </c>
      <c r="H14" s="194" t="s">
        <v>652</v>
      </c>
      <c r="I14" s="194" t="s">
        <v>652</v>
      </c>
      <c r="J14" s="197" t="s">
        <v>652</v>
      </c>
    </row>
    <row r="15" spans="1:10" ht="15.75" thickBot="1" x14ac:dyDescent="0.3">
      <c r="A15" s="198" t="s">
        <v>169</v>
      </c>
      <c r="B15" s="199" t="s">
        <v>653</v>
      </c>
      <c r="C15" s="200" t="s">
        <v>654</v>
      </c>
      <c r="D15" s="201" t="s">
        <v>655</v>
      </c>
      <c r="E15" s="202" t="s">
        <v>656</v>
      </c>
      <c r="F15" s="203" t="s">
        <v>169</v>
      </c>
      <c r="G15" s="199" t="s">
        <v>653</v>
      </c>
      <c r="H15" s="200" t="s">
        <v>654</v>
      </c>
      <c r="I15" s="199" t="s">
        <v>655</v>
      </c>
      <c r="J15" s="204" t="s">
        <v>656</v>
      </c>
    </row>
    <row r="16" spans="1:10" ht="15.75" thickTop="1" x14ac:dyDescent="0.25">
      <c r="A16" s="205"/>
      <c r="B16" s="206"/>
      <c r="C16" s="194"/>
      <c r="D16" s="206"/>
      <c r="E16" s="195"/>
      <c r="F16" s="207"/>
      <c r="G16" s="206"/>
      <c r="H16" s="208"/>
      <c r="I16" s="206"/>
      <c r="J16" s="197"/>
    </row>
    <row r="17" spans="1:10" x14ac:dyDescent="0.25">
      <c r="A17" s="209">
        <f>F10</f>
        <v>43100</v>
      </c>
      <c r="B17" s="206"/>
      <c r="C17" s="208" t="s">
        <v>657</v>
      </c>
      <c r="D17" s="210">
        <v>34187124</v>
      </c>
      <c r="E17" s="211"/>
      <c r="F17" s="212">
        <f>F10</f>
        <v>43100</v>
      </c>
      <c r="G17" s="206"/>
      <c r="H17" s="208" t="s">
        <v>658</v>
      </c>
      <c r="I17" s="213"/>
      <c r="J17" s="214">
        <v>34187124</v>
      </c>
    </row>
    <row r="18" spans="1:10" x14ac:dyDescent="0.25">
      <c r="A18" s="205"/>
      <c r="B18" s="206"/>
      <c r="C18" s="208"/>
      <c r="D18" s="215"/>
      <c r="E18" s="211"/>
      <c r="F18" s="207"/>
      <c r="G18" s="206"/>
      <c r="H18" s="208"/>
      <c r="I18" s="213"/>
      <c r="J18" s="216"/>
    </row>
    <row r="19" spans="1:10" x14ac:dyDescent="0.25">
      <c r="A19" s="205"/>
      <c r="B19" s="206"/>
      <c r="C19" s="208"/>
      <c r="D19" s="217"/>
      <c r="E19" s="211"/>
      <c r="F19" s="218"/>
      <c r="G19" s="206"/>
      <c r="H19" s="208"/>
      <c r="I19" s="213"/>
      <c r="J19" s="216"/>
    </row>
    <row r="20" spans="1:10" x14ac:dyDescent="0.25">
      <c r="A20" s="205"/>
      <c r="B20" s="206"/>
      <c r="C20" s="208"/>
      <c r="D20" s="213"/>
      <c r="E20" s="211"/>
      <c r="F20" s="207"/>
      <c r="G20" s="206"/>
      <c r="H20" s="208"/>
      <c r="I20" s="213"/>
      <c r="J20" s="216"/>
    </row>
    <row r="21" spans="1:10" x14ac:dyDescent="0.25">
      <c r="A21" s="205"/>
      <c r="B21" s="206"/>
      <c r="C21" s="208"/>
      <c r="D21" s="213"/>
      <c r="E21" s="211"/>
      <c r="F21" s="207"/>
      <c r="G21" s="206"/>
      <c r="H21" s="208"/>
      <c r="I21" s="213"/>
      <c r="J21" s="216"/>
    </row>
    <row r="22" spans="1:10" x14ac:dyDescent="0.25">
      <c r="A22" s="205"/>
      <c r="B22" s="206"/>
      <c r="C22" s="208"/>
      <c r="D22" s="213"/>
      <c r="E22" s="211"/>
      <c r="F22" s="207"/>
      <c r="G22" s="206"/>
      <c r="H22" s="208"/>
      <c r="I22" s="213"/>
      <c r="J22" s="216"/>
    </row>
    <row r="23" spans="1:10" x14ac:dyDescent="0.25">
      <c r="A23" s="219">
        <f>F10</f>
        <v>43100</v>
      </c>
      <c r="B23" s="206"/>
      <c r="C23" s="208"/>
      <c r="D23" s="220">
        <f>SUM(D17:D21)-SUM(E17:E22)</f>
        <v>34187124</v>
      </c>
      <c r="E23" s="211"/>
      <c r="F23" s="221">
        <f>F10</f>
        <v>43100</v>
      </c>
      <c r="G23" s="206"/>
      <c r="H23" s="208"/>
      <c r="I23" s="222"/>
      <c r="J23" s="220">
        <f>SUM(J17:J22)-SUM(I18:I22)</f>
        <v>34187124</v>
      </c>
    </row>
    <row r="24" spans="1:10" ht="15.75" thickBot="1" x14ac:dyDescent="0.3">
      <c r="A24" s="223"/>
      <c r="B24" s="224"/>
      <c r="C24" s="225"/>
      <c r="D24" s="224"/>
      <c r="E24" s="226"/>
      <c r="F24" s="227"/>
      <c r="G24" s="224"/>
      <c r="H24" s="225"/>
      <c r="I24" s="224"/>
      <c r="J24" s="228"/>
    </row>
    <row r="25" spans="1:10" x14ac:dyDescent="0.25">
      <c r="A25" s="185"/>
      <c r="B25" s="185"/>
      <c r="C25" s="185"/>
      <c r="D25" s="185"/>
      <c r="E25" s="284">
        <f>J23-D23</f>
        <v>0</v>
      </c>
      <c r="F25" s="285"/>
      <c r="G25" s="185"/>
      <c r="H25" s="185"/>
      <c r="I25" s="185"/>
      <c r="J25" s="185"/>
    </row>
    <row r="26" spans="1:10" ht="15.75" x14ac:dyDescent="0.25">
      <c r="A26" s="189"/>
      <c r="B26" s="187"/>
      <c r="C26" s="229" t="s">
        <v>659</v>
      </c>
      <c r="D26" s="230"/>
      <c r="E26" s="230"/>
      <c r="F26" s="229"/>
      <c r="G26" s="230"/>
      <c r="H26" s="229" t="s">
        <v>660</v>
      </c>
      <c r="I26" s="189"/>
      <c r="J26" s="231"/>
    </row>
    <row r="27" spans="1:10" ht="15.75" x14ac:dyDescent="0.25">
      <c r="A27" s="189"/>
      <c r="B27" s="187"/>
      <c r="C27" s="187"/>
      <c r="D27" s="189"/>
      <c r="E27" s="189"/>
      <c r="F27" s="187"/>
      <c r="G27" s="189"/>
      <c r="H27" s="187"/>
      <c r="I27" s="189"/>
      <c r="J27" s="189"/>
    </row>
    <row r="28" spans="1:10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</row>
    <row r="29" spans="1:10" x14ac:dyDescent="0.25">
      <c r="A29" s="185"/>
      <c r="B29" s="185"/>
      <c r="C29" s="185"/>
      <c r="D29" s="185"/>
      <c r="E29" s="185"/>
      <c r="F29" s="185"/>
      <c r="G29" s="185"/>
      <c r="H29" s="185"/>
      <c r="I29" s="185"/>
      <c r="J29" s="185"/>
    </row>
    <row r="30" spans="1:10" x14ac:dyDescent="0.25">
      <c r="A30" s="232"/>
      <c r="B30" s="232"/>
      <c r="C30" s="232" t="s">
        <v>661</v>
      </c>
      <c r="D30" s="232"/>
      <c r="E30" s="232"/>
      <c r="F30" s="232"/>
      <c r="G30" s="232"/>
      <c r="H30" s="232" t="s">
        <v>662</v>
      </c>
      <c r="I30" s="232"/>
      <c r="J30" s="232"/>
    </row>
    <row r="31" spans="1:10" x14ac:dyDescent="0.25">
      <c r="A31" s="232"/>
      <c r="B31" s="232"/>
      <c r="C31" s="233" t="s">
        <v>667</v>
      </c>
      <c r="D31" s="232"/>
      <c r="E31" s="232"/>
      <c r="F31" s="232"/>
      <c r="G31" s="232"/>
      <c r="H31" s="233" t="s">
        <v>667</v>
      </c>
      <c r="I31" s="232"/>
      <c r="J31" s="232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5" workbookViewId="0">
      <selection activeCell="L26" sqref="L26"/>
    </sheetView>
  </sheetViews>
  <sheetFormatPr baseColWidth="10" defaultRowHeight="15" x14ac:dyDescent="0.25"/>
  <sheetData>
    <row r="1" spans="1:10" x14ac:dyDescent="0.25">
      <c r="A1" s="286" t="s">
        <v>640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15.75" x14ac:dyDescent="0.25">
      <c r="A3" s="184" t="s">
        <v>641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0" ht="15.75" x14ac:dyDescent="0.25">
      <c r="A4" s="186" t="s">
        <v>0</v>
      </c>
      <c r="B4" s="187"/>
      <c r="C4" s="187"/>
      <c r="D4" s="188"/>
      <c r="E4" s="187"/>
      <c r="F4" s="187"/>
      <c r="G4" s="187"/>
      <c r="H4" s="185"/>
      <c r="I4" s="185"/>
      <c r="J4" s="185"/>
    </row>
    <row r="5" spans="1:10" ht="15.75" x14ac:dyDescent="0.25">
      <c r="A5" s="189"/>
      <c r="B5" s="187"/>
      <c r="C5" s="187"/>
      <c r="D5" s="187"/>
      <c r="E5" s="187"/>
      <c r="F5" s="187"/>
      <c r="G5" s="187"/>
      <c r="H5" s="234" t="s">
        <v>642</v>
      </c>
      <c r="I5" s="235"/>
      <c r="J5" s="236"/>
    </row>
    <row r="6" spans="1:10" ht="15.75" x14ac:dyDescent="0.25">
      <c r="A6" s="187"/>
      <c r="B6" s="187"/>
      <c r="C6" s="187"/>
      <c r="D6" s="187"/>
      <c r="E6" s="187"/>
      <c r="F6" s="187"/>
      <c r="G6" s="187"/>
      <c r="H6" s="190" t="s">
        <v>643</v>
      </c>
      <c r="I6" s="237" t="s">
        <v>644</v>
      </c>
      <c r="J6" s="238"/>
    </row>
    <row r="7" spans="1:10" x14ac:dyDescent="0.25">
      <c r="H7" s="190" t="s">
        <v>645</v>
      </c>
      <c r="I7" s="239" t="s">
        <v>663</v>
      </c>
      <c r="J7" s="240"/>
    </row>
    <row r="8" spans="1:10" ht="15.75" x14ac:dyDescent="0.25">
      <c r="A8" s="187"/>
      <c r="B8" s="187"/>
      <c r="C8" s="187"/>
      <c r="D8" s="187"/>
      <c r="E8" s="187"/>
      <c r="F8" s="187"/>
      <c r="G8" s="187"/>
      <c r="H8" s="191" t="s">
        <v>648</v>
      </c>
      <c r="I8" s="241" t="s">
        <v>664</v>
      </c>
      <c r="J8" s="242"/>
    </row>
    <row r="9" spans="1:10" ht="15.75" x14ac:dyDescent="0.25">
      <c r="A9" s="189"/>
      <c r="B9" s="187"/>
      <c r="C9" s="187"/>
      <c r="D9" s="187"/>
      <c r="E9" s="187"/>
    </row>
    <row r="10" spans="1:10" ht="15.75" x14ac:dyDescent="0.25">
      <c r="A10" s="187"/>
      <c r="B10" s="187"/>
      <c r="C10" s="187"/>
      <c r="D10" s="187"/>
      <c r="E10" s="187"/>
    </row>
    <row r="11" spans="1:10" ht="20.25" x14ac:dyDescent="0.25">
      <c r="A11" s="243" t="s">
        <v>665</v>
      </c>
      <c r="B11" s="187"/>
      <c r="C11" s="187"/>
      <c r="D11" s="187"/>
      <c r="E11" s="187"/>
      <c r="F11" s="187"/>
      <c r="G11" s="187"/>
      <c r="H11" s="244"/>
    </row>
    <row r="12" spans="1:10" ht="15.75" x14ac:dyDescent="0.25">
      <c r="A12" s="296"/>
      <c r="B12" s="296"/>
      <c r="C12" s="296"/>
      <c r="D12" s="296"/>
      <c r="E12" s="296"/>
      <c r="F12" s="245">
        <v>43100</v>
      </c>
      <c r="G12" s="187"/>
      <c r="H12" s="185"/>
      <c r="I12" s="185"/>
      <c r="J12" s="185"/>
    </row>
    <row r="13" spans="1:10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0" ht="15.75" thickBot="1" x14ac:dyDescent="0.3">
      <c r="A14" s="185"/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ht="15.75" thickBot="1" x14ac:dyDescent="0.3">
      <c r="A15" s="279" t="s">
        <v>651</v>
      </c>
      <c r="B15" s="280"/>
      <c r="C15" s="280"/>
      <c r="D15" s="280"/>
      <c r="E15" s="281"/>
      <c r="F15" s="282" t="s">
        <v>642</v>
      </c>
      <c r="G15" s="280"/>
      <c r="H15" s="280"/>
      <c r="I15" s="280"/>
      <c r="J15" s="283"/>
    </row>
    <row r="16" spans="1:10" ht="15.75" thickTop="1" x14ac:dyDescent="0.25">
      <c r="A16" s="193"/>
      <c r="B16" s="194"/>
      <c r="C16" s="194"/>
      <c r="D16" s="194"/>
      <c r="E16" s="195"/>
      <c r="F16" s="196"/>
      <c r="G16" s="194" t="s">
        <v>652</v>
      </c>
      <c r="H16" s="194" t="s">
        <v>652</v>
      </c>
      <c r="I16" s="194" t="s">
        <v>652</v>
      </c>
      <c r="J16" s="197" t="s">
        <v>652</v>
      </c>
    </row>
    <row r="17" spans="1:10" ht="15.75" thickBot="1" x14ac:dyDescent="0.3">
      <c r="A17" s="198" t="s">
        <v>169</v>
      </c>
      <c r="B17" s="199" t="s">
        <v>653</v>
      </c>
      <c r="C17" s="200" t="s">
        <v>654</v>
      </c>
      <c r="D17" s="201" t="s">
        <v>655</v>
      </c>
      <c r="E17" s="202" t="s">
        <v>656</v>
      </c>
      <c r="F17" s="203" t="s">
        <v>169</v>
      </c>
      <c r="G17" s="199" t="s">
        <v>653</v>
      </c>
      <c r="H17" s="200" t="s">
        <v>654</v>
      </c>
      <c r="I17" s="199" t="s">
        <v>655</v>
      </c>
      <c r="J17" s="204" t="s">
        <v>656</v>
      </c>
    </row>
    <row r="18" spans="1:10" ht="15.75" thickTop="1" x14ac:dyDescent="0.25">
      <c r="A18" s="205"/>
      <c r="B18" s="206"/>
      <c r="C18" s="194"/>
      <c r="D18" s="206"/>
      <c r="E18" s="195"/>
      <c r="F18" s="207"/>
      <c r="G18" s="206"/>
      <c r="H18" s="208"/>
      <c r="I18" s="206"/>
      <c r="J18" s="246"/>
    </row>
    <row r="19" spans="1:10" x14ac:dyDescent="0.25">
      <c r="A19" s="247">
        <f>F12</f>
        <v>43100</v>
      </c>
      <c r="B19" s="248"/>
      <c r="C19" s="208" t="s">
        <v>657</v>
      </c>
      <c r="D19" s="249">
        <v>14833.54</v>
      </c>
      <c r="E19" s="250"/>
      <c r="F19" s="251">
        <f>F12</f>
        <v>43100</v>
      </c>
      <c r="G19" s="248"/>
      <c r="H19" s="208" t="s">
        <v>658</v>
      </c>
      <c r="I19" s="252"/>
      <c r="J19" s="249">
        <v>14833.54</v>
      </c>
    </row>
    <row r="20" spans="1:10" x14ac:dyDescent="0.25">
      <c r="A20" s="253"/>
      <c r="B20" s="248"/>
      <c r="C20" s="208"/>
      <c r="D20" s="215"/>
      <c r="E20" s="250"/>
      <c r="F20" s="254"/>
      <c r="G20" s="248"/>
      <c r="H20" s="208"/>
      <c r="I20" s="252"/>
      <c r="J20" s="255"/>
    </row>
    <row r="21" spans="1:10" x14ac:dyDescent="0.25">
      <c r="A21" s="253"/>
      <c r="B21" s="248"/>
      <c r="C21" s="208"/>
      <c r="D21" s="217"/>
      <c r="E21" s="250"/>
      <c r="F21" s="256"/>
      <c r="G21" s="248"/>
      <c r="H21" s="208"/>
      <c r="I21" s="252"/>
      <c r="J21" s="255"/>
    </row>
    <row r="22" spans="1:10" x14ac:dyDescent="0.25">
      <c r="A22" s="253"/>
      <c r="B22" s="248"/>
      <c r="C22" s="208"/>
      <c r="D22" s="252"/>
      <c r="E22" s="250"/>
      <c r="F22" s="254"/>
      <c r="G22" s="248"/>
      <c r="H22" s="208"/>
      <c r="I22" s="252"/>
      <c r="J22" s="255"/>
    </row>
    <row r="23" spans="1:10" x14ac:dyDescent="0.25">
      <c r="A23" s="253"/>
      <c r="B23" s="248"/>
      <c r="C23" s="208"/>
      <c r="D23" s="252"/>
      <c r="E23" s="250"/>
      <c r="F23" s="254"/>
      <c r="G23" s="248"/>
      <c r="H23" s="208"/>
      <c r="I23" s="252"/>
      <c r="J23" s="255"/>
    </row>
    <row r="24" spans="1:10" x14ac:dyDescent="0.25">
      <c r="A24" s="253"/>
      <c r="B24" s="248"/>
      <c r="C24" s="208"/>
      <c r="D24" s="252"/>
      <c r="E24" s="250"/>
      <c r="F24" s="254"/>
      <c r="G24" s="248"/>
      <c r="H24" s="208"/>
      <c r="I24" s="252"/>
      <c r="J24" s="255"/>
    </row>
    <row r="25" spans="1:10" x14ac:dyDescent="0.25">
      <c r="A25" s="257">
        <f>F12</f>
        <v>43100</v>
      </c>
      <c r="B25" s="248"/>
      <c r="C25" s="208"/>
      <c r="D25" s="258">
        <f>SUM(D19:D23)-SUM(E19:E24)</f>
        <v>14833.54</v>
      </c>
      <c r="E25" s="250"/>
      <c r="F25" s="259">
        <f>F12</f>
        <v>43100</v>
      </c>
      <c r="G25" s="248"/>
      <c r="H25" s="208"/>
      <c r="I25" s="260"/>
      <c r="J25" s="258">
        <f>SUM(J19:J24)-SUM(I20:I24)</f>
        <v>14833.54</v>
      </c>
    </row>
    <row r="26" spans="1:10" ht="15.75" thickBot="1" x14ac:dyDescent="0.3">
      <c r="A26" s="261"/>
      <c r="B26" s="262"/>
      <c r="C26" s="225"/>
      <c r="D26" s="262"/>
      <c r="E26" s="263"/>
      <c r="F26" s="264"/>
      <c r="G26" s="262"/>
      <c r="H26" s="225"/>
      <c r="I26" s="262"/>
      <c r="J26" s="265"/>
    </row>
    <row r="27" spans="1:10" x14ac:dyDescent="0.25">
      <c r="A27" s="185"/>
      <c r="B27" s="185"/>
      <c r="C27" s="185"/>
      <c r="D27" s="185"/>
      <c r="E27" s="284">
        <f>J25-D25</f>
        <v>0</v>
      </c>
      <c r="F27" s="285"/>
      <c r="G27" s="185"/>
      <c r="H27" s="185"/>
      <c r="I27" s="185"/>
      <c r="J27" s="185"/>
    </row>
    <row r="28" spans="1:10" ht="15.75" x14ac:dyDescent="0.25">
      <c r="A28" s="189"/>
      <c r="B28" s="187"/>
      <c r="C28" s="187" t="s">
        <v>659</v>
      </c>
      <c r="D28" s="189"/>
      <c r="E28" s="189"/>
      <c r="F28" s="187"/>
      <c r="G28" s="189"/>
      <c r="H28" s="187" t="s">
        <v>660</v>
      </c>
      <c r="I28" s="189"/>
      <c r="J28" s="231"/>
    </row>
    <row r="29" spans="1:10" ht="15.75" x14ac:dyDescent="0.25">
      <c r="A29" s="189"/>
      <c r="B29" s="187"/>
      <c r="C29" s="187"/>
      <c r="D29" s="189"/>
      <c r="E29" s="189"/>
      <c r="F29" s="187"/>
      <c r="G29" s="189"/>
      <c r="H29" s="187"/>
      <c r="I29" s="189"/>
      <c r="J29" s="189"/>
    </row>
    <row r="30" spans="1:10" x14ac:dyDescent="0.25">
      <c r="A30" s="185"/>
      <c r="B30" s="185"/>
      <c r="C30" s="185"/>
      <c r="D30" s="185"/>
      <c r="E30" s="185"/>
      <c r="F30" s="185"/>
      <c r="G30" s="185"/>
      <c r="H30" s="185"/>
      <c r="I30" s="185"/>
      <c r="J30" s="185"/>
    </row>
    <row r="31" spans="1:10" x14ac:dyDescent="0.25">
      <c r="A31" s="232"/>
      <c r="B31" s="232"/>
      <c r="C31" s="232" t="s">
        <v>661</v>
      </c>
      <c r="D31" s="232"/>
      <c r="E31" s="232"/>
      <c r="F31" s="232"/>
      <c r="G31" s="232"/>
      <c r="H31" s="232" t="s">
        <v>666</v>
      </c>
      <c r="I31" s="232"/>
      <c r="J31" s="232"/>
    </row>
    <row r="32" spans="1:10" x14ac:dyDescent="0.25">
      <c r="A32" s="232"/>
      <c r="B32" s="232"/>
      <c r="C32" s="233" t="s">
        <v>667</v>
      </c>
      <c r="D32" s="232"/>
      <c r="E32" s="232"/>
      <c r="F32" s="232"/>
      <c r="G32" s="232"/>
      <c r="H32" s="233" t="s">
        <v>668</v>
      </c>
      <c r="I32" s="232"/>
      <c r="J32" s="232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Reçu caisse individuel</vt:lpstr>
      <vt:lpstr>Journal caisse déc</vt:lpstr>
      <vt:lpstr>Individuel</vt:lpstr>
      <vt:lpstr>Tableau</vt:lpstr>
      <vt:lpstr>Compta Déc</vt:lpstr>
      <vt:lpstr>RECAP</vt:lpstr>
      <vt:lpstr>Journal Banque Compte GNF</vt:lpstr>
      <vt:lpstr>Journal Banque compte USD</vt:lpstr>
      <vt:lpstr>Rapprochement bancaire GNF</vt:lpstr>
      <vt:lpstr>Rapprochement bancaire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2018-01-19T17:46:00Z</cp:lastPrinted>
  <dcterms:created xsi:type="dcterms:W3CDTF">2017-12-15T10:33:43Z</dcterms:created>
  <dcterms:modified xsi:type="dcterms:W3CDTF">2018-03-09T16:09:47Z</dcterms:modified>
</cp:coreProperties>
</file>