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CP-PC\Desktop\Compta corrigé envoiyé et validé\"/>
    </mc:Choice>
  </mc:AlternateContent>
  <bookViews>
    <workbookView xWindow="0" yWindow="0" windowWidth="20490" windowHeight="7755" firstSheet="3" activeTab="5"/>
  </bookViews>
  <sheets>
    <sheet name="Reçu caisse individuel" sheetId="2" r:id="rId1"/>
    <sheet name="Journal Caisse Nov" sheetId="1" r:id="rId2"/>
    <sheet name="Individuel" sheetId="5" r:id="rId3"/>
    <sheet name="RECAP" sheetId="6" r:id="rId4"/>
    <sheet name="Tableau" sheetId="13" r:id="rId5"/>
    <sheet name="COMPTA Novembre2017" sheetId="4" r:id="rId6"/>
    <sheet name="Journal Banque GNF" sheetId="7" r:id="rId7"/>
    <sheet name="Journal Banque USD" sheetId="8" r:id="rId8"/>
    <sheet name="Rapprocement bancaire GNF" sheetId="11" r:id="rId9"/>
    <sheet name="Rapprochement Bancaire " sheetId="12" r:id="rId10"/>
  </sheets>
  <definedNames>
    <definedName name="_xlnm._FilterDatabase" localSheetId="5" hidden="1">'COMPTA Novembre2017'!$A$1:$I$604</definedName>
    <definedName name="_xlnm._FilterDatabase" localSheetId="1" hidden="1">'Journal Caisse Nov'!$A$5:$E$292</definedName>
  </definedNames>
  <calcPr calcId="152511"/>
  <pivotCaches>
    <pivotCache cacheId="9" r:id="rId11"/>
    <pivotCache cacheId="10" r:id="rId12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6" l="1"/>
  <c r="J25" i="12"/>
  <c r="D25" i="12"/>
  <c r="E27" i="12"/>
  <c r="F25" i="12"/>
  <c r="A25" i="12"/>
  <c r="F19" i="12"/>
  <c r="A19" i="12"/>
  <c r="J23" i="11"/>
  <c r="D23" i="11"/>
  <c r="E25" i="11"/>
  <c r="F23" i="11"/>
  <c r="A23" i="11"/>
  <c r="F17" i="11"/>
  <c r="A17" i="11"/>
  <c r="E12" i="8"/>
  <c r="F12" i="8"/>
  <c r="E13" i="8"/>
  <c r="D27" i="7"/>
  <c r="E27" i="7"/>
  <c r="D28" i="7"/>
  <c r="D2" i="6"/>
  <c r="E2" i="6"/>
  <c r="J2" i="6"/>
  <c r="D3" i="6"/>
  <c r="E3" i="6"/>
  <c r="J3" i="6"/>
  <c r="D4" i="6"/>
  <c r="E4" i="6"/>
  <c r="J4" i="6"/>
  <c r="D5" i="6"/>
  <c r="E5" i="6"/>
  <c r="J5" i="6"/>
  <c r="D6" i="6"/>
  <c r="E6" i="6"/>
  <c r="J6" i="6"/>
  <c r="D7" i="6"/>
  <c r="E7" i="6"/>
  <c r="J7" i="6"/>
  <c r="D8" i="6"/>
  <c r="E8" i="6"/>
  <c r="J8" i="6"/>
  <c r="D9" i="6"/>
  <c r="E9" i="6"/>
  <c r="J9" i="6"/>
  <c r="D10" i="6"/>
  <c r="E10" i="6"/>
  <c r="J10" i="6"/>
  <c r="D11" i="6"/>
  <c r="E11" i="6"/>
  <c r="J11" i="6"/>
  <c r="D12" i="6"/>
  <c r="E12" i="6"/>
  <c r="J12" i="6"/>
  <c r="D13" i="6"/>
  <c r="E13" i="6"/>
  <c r="J13" i="6"/>
  <c r="J14" i="6"/>
  <c r="D14" i="6"/>
  <c r="E14" i="6"/>
  <c r="E16" i="6"/>
  <c r="G15" i="6"/>
  <c r="F15" i="6"/>
  <c r="E15" i="6"/>
  <c r="B24" i="6"/>
  <c r="C18" i="6"/>
  <c r="B25" i="6"/>
  <c r="C14" i="6"/>
  <c r="B26" i="6"/>
  <c r="B27" i="6"/>
  <c r="D18" i="6"/>
  <c r="E24" i="6"/>
  <c r="E18" i="6"/>
  <c r="E19" i="6"/>
  <c r="E25" i="6"/>
  <c r="E27" i="6"/>
  <c r="B29" i="6"/>
  <c r="I21" i="6"/>
  <c r="I24" i="6"/>
  <c r="J15" i="6"/>
  <c r="J17" i="6"/>
  <c r="J18" i="6"/>
  <c r="I25" i="6"/>
  <c r="I27" i="6"/>
  <c r="B30" i="6"/>
  <c r="B31" i="6"/>
  <c r="I26" i="6"/>
  <c r="I14" i="6"/>
  <c r="I18" i="6"/>
  <c r="I19" i="6"/>
  <c r="H14" i="6"/>
  <c r="H18" i="6"/>
  <c r="H19" i="6"/>
  <c r="G14" i="6"/>
  <c r="G18" i="6"/>
  <c r="G19" i="6"/>
  <c r="D19" i="6"/>
  <c r="C19" i="6"/>
  <c r="F18" i="6"/>
  <c r="D291" i="1"/>
  <c r="E291" i="1"/>
  <c r="J19" i="6"/>
  <c r="D292" i="1"/>
</calcChain>
</file>

<file path=xl/sharedStrings.xml><?xml version="1.0" encoding="utf-8"?>
<sst xmlns="http://schemas.openxmlformats.org/spreadsheetml/2006/main" count="5042" uniqueCount="990">
  <si>
    <t>PROJET: GALF</t>
  </si>
  <si>
    <t>DATE</t>
  </si>
  <si>
    <t>Nom</t>
  </si>
  <si>
    <t>LIBELLE</t>
  </si>
  <si>
    <t>ENTREES</t>
  </si>
  <si>
    <t>SORTIES</t>
  </si>
  <si>
    <t>TOTAL ENTREES / SORTIES</t>
  </si>
  <si>
    <t>JOURNAL DE CAISSE  NOVEMBRE  2017</t>
  </si>
  <si>
    <t>Repport solde au 31/10/2017</t>
  </si>
  <si>
    <t>E14</t>
  </si>
  <si>
    <t>Transfert de crédit Areeba à E14 pour communication</t>
  </si>
  <si>
    <t>Paiement de 50% pour (15) jours de satge de E14 au mois d'octobre</t>
  </si>
  <si>
    <t>Moné</t>
  </si>
  <si>
    <t>Frais taxi moto bureau- centre ville (BPMG) pour retrait relevé de banque</t>
  </si>
  <si>
    <t>17/10/GALFR</t>
  </si>
  <si>
    <t>E17</t>
  </si>
  <si>
    <t>Transport E17 pour enquête journalière</t>
  </si>
  <si>
    <t>Frais de fonctionnement E14 pour la semaine</t>
  </si>
  <si>
    <t>Baldé</t>
  </si>
  <si>
    <t>Frais de fonctionnement Maïmouna  pour la semaine</t>
  </si>
  <si>
    <t>Paiement salaire Maïmouna octobre pour l'entretien des bureaux</t>
  </si>
  <si>
    <t>Transport E14 pour enquête journalière</t>
  </si>
  <si>
    <t>Achat de (4) paquets d'eau coyah pour l'équipr du bureau</t>
  </si>
  <si>
    <t>Castro</t>
  </si>
  <si>
    <t>Frais taxi moto bureau GALF-bureauHuissier de Justice  pour récupération de facture</t>
  </si>
  <si>
    <t>Sessou</t>
  </si>
  <si>
    <t>Frais taxi moto bureau-prison (maison centrale) pour visite de prison</t>
  </si>
  <si>
    <t>17/10/GALFR16TU</t>
  </si>
  <si>
    <t>Achat de sandwich + jus pour jail visit</t>
  </si>
  <si>
    <t>Odette</t>
  </si>
  <si>
    <t>Frais de fonctionnement Odette pour la semaine</t>
  </si>
  <si>
    <t>Frais taxi moto Odette bureau-Cabinet Avocat pour retrait de facture</t>
  </si>
  <si>
    <t>Achat de (10) l de gasoil pour la recherche de l'Auditeur</t>
  </si>
  <si>
    <t>Frais de taxi moto Saïdou bureau-Taouya pour vérification facturation électricité Bureau</t>
  </si>
  <si>
    <t>E19</t>
  </si>
  <si>
    <t>Transport E19  pour enquête journalière</t>
  </si>
  <si>
    <t>Achat de (20) l de gasoil pour voiture perso pour son transport maison-bureau</t>
  </si>
  <si>
    <t>Frais de fonctionnement E17  pour la semaine</t>
  </si>
  <si>
    <t>E37</t>
  </si>
  <si>
    <t>Frais de fonctionnement E37 pour la semaine</t>
  </si>
  <si>
    <t>17/10/GALFR36FS</t>
  </si>
  <si>
    <t xml:space="preserve">Frais de fonctionnement Sessou pour la semaine </t>
  </si>
  <si>
    <t>Frais de fonctionnement Castro pour la semaine</t>
  </si>
  <si>
    <t>Frais taxi moto bureau-maison centrale pour visite de prison</t>
  </si>
  <si>
    <t>Tamba</t>
  </si>
  <si>
    <t>Frais de fonctionnement Tamba pour la semaine</t>
  </si>
  <si>
    <t xml:space="preserve">Frais de fonctionnement Moné pour la semaine </t>
  </si>
  <si>
    <t xml:space="preserve">Transport de E17 pour enquête journalière </t>
  </si>
  <si>
    <t>Frais de deplacement taxi voiture pour l'Auditeur de l'hôtel au bureau pour (3) jours</t>
  </si>
  <si>
    <t>Transfert de crédit E-rechrage pour l'équipe du bureau</t>
  </si>
  <si>
    <t>Taxi moto Castro bureau-Dixinn pour recupération facture cas Ibrahima Diallo</t>
  </si>
  <si>
    <t>Taxi moto Tamba bureau-centre ville pour dépôt des badgets pour impression</t>
  </si>
  <si>
    <t>Achat de pièces de plombérie plus frais main d'œuvre pour la reparation des toillettes du bureau et la conduite d'eau de la cuve aux toillettes</t>
  </si>
  <si>
    <t>Achat de complement pièces de plomberie pour la reparation des toillettes bureau</t>
  </si>
  <si>
    <t>Transport  guide pour acompagner E17 chez une cible  pour enquête</t>
  </si>
  <si>
    <t>Transport bureau-TPI Dixinn pour retrait expédition affaire peau de crocodiles</t>
  </si>
  <si>
    <t>Frais de retrait Expedition, TPI-Dixinn cas peau peau de panthère</t>
  </si>
  <si>
    <t xml:space="preserve">Frais taxi moto Saïdou bureau-centre ville (BPMG) pour arbitrage </t>
  </si>
  <si>
    <t>Frais taxi moto bureau-Interpol pour demande de réquisition</t>
  </si>
  <si>
    <t>Achat de (2) coqs et (1) poule pour trust building chez une cible</t>
  </si>
  <si>
    <t xml:space="preserve">E17 </t>
  </si>
  <si>
    <t>Achat de balle de fusil pour trust building pour une cible</t>
  </si>
  <si>
    <t xml:space="preserve">Chèque 01346426  Approvisionnement de caisse </t>
  </si>
  <si>
    <t xml:space="preserve">Chèque 01346427  Approvisionnement de caisse </t>
  </si>
  <si>
    <t>Achat de cachet plus des carnets de reçu</t>
  </si>
  <si>
    <t>Salaire Moné Doré octobre/17</t>
  </si>
  <si>
    <t xml:space="preserve">Achat d'un téléphone Itel S31 pour E14 </t>
  </si>
  <si>
    <t>Transport bureau-Taouya pour achat d'un téléphone pour E14</t>
  </si>
  <si>
    <t>Frais taxi moto bureau-Cabinet Me Sovogui pour recupération facture</t>
  </si>
  <si>
    <t>Achat de cartes de recharge Areeba pour communication et connexion</t>
  </si>
  <si>
    <t>Versement à Tamba pour la confection de (9) badges pour le personnel</t>
  </si>
  <si>
    <t>Transport Tamba pour la récuperation des badges du personnel</t>
  </si>
  <si>
    <t>Remboursement à Moné 100%  des frais médicaux  (visite médical et achat de produits)</t>
  </si>
  <si>
    <t>Complement transport bureaunbureau-Matam-Aéroport pour récuperation facture  chez Me l'Avocat</t>
  </si>
  <si>
    <t>Frais de taxi moto Saïdou bureau-HamdalayeA/R</t>
  </si>
  <si>
    <t>Frais taxi moto bureau-centre ville et au Cabinet d'Avocat</t>
  </si>
  <si>
    <t>Transport bureau-Cour d'Appel Aller pour suivi Audiance cas famille Sidimé</t>
  </si>
  <si>
    <t>Transport bureau-Cour d'Appel  retour pour suivi d'Audiance cas famille Sidimé</t>
  </si>
  <si>
    <t>Salaire E19  octobre/17</t>
  </si>
  <si>
    <t>Remboursement à E17 100%  des frais médicaux  (visite médical et achat de produits)</t>
  </si>
  <si>
    <t>Saidou</t>
  </si>
  <si>
    <t xml:space="preserve">Transport bureau-Tribunal pour suivi dossier cas </t>
  </si>
  <si>
    <t xml:space="preserve">Frais taxi moto E37 bureau-centre achat d'une caisse à monaie </t>
  </si>
  <si>
    <t>Achat de carte de recharge pour E14 pour communication et connexion</t>
  </si>
  <si>
    <t>Frais de transfert orange money à E19 (950 000 GNF) en enquête à l'intérieur</t>
  </si>
  <si>
    <t>Frais de transfert orange money à E14  (700 000 GNF) en enquête à l'intérieur</t>
  </si>
  <si>
    <t>Achat d'une caisse monaie pour le bureau</t>
  </si>
  <si>
    <t>Frais de taxi bureau-Lambagyi A/R pour dépôt par orange money à E19</t>
  </si>
  <si>
    <t xml:space="preserve">Complement frais taxi moto E37 bureau-centre achat d'une caisse à monaie </t>
  </si>
  <si>
    <t>17/10/GALFR15FS</t>
  </si>
  <si>
    <t xml:space="preserve">Achat de (5) carnets de reçus </t>
  </si>
  <si>
    <t>Frais de fonctionnement  Moné  pour la semaine</t>
  </si>
  <si>
    <t>Frais  taxi moto Castro bureau-Centre ville récuration de la réquisition boîte postale</t>
  </si>
  <si>
    <t>Frais de taxi moto bureau-belle vue (BPMG) A/R pour retrait</t>
  </si>
  <si>
    <t>Versement à E17 frais d'enquête à l'interieur</t>
  </si>
  <si>
    <t>Achat E-rechrage pour équipe bureau</t>
  </si>
  <si>
    <t>Chèque 01346428 Approvisionnement de caisse</t>
  </si>
  <si>
    <t>Paiement de frais traitement de dossier personnel GALF</t>
  </si>
  <si>
    <t>Frais taxi moto Castro bureau-centre ville pour dépôt la lettre de proposition pour la formation des Gendarmes en lute contre la criminalité faunique</t>
  </si>
  <si>
    <t>Achat d'un paquet minérale pour l'équipe bureau</t>
  </si>
  <si>
    <t>Frais taxi moto Tamba Maison-centre pour recupération du journal cas verdict Lancinet Doumbouya</t>
  </si>
  <si>
    <t>Frais de transfert par orange money (1 000 000 GNF) à E17</t>
  </si>
  <si>
    <t>17/10/GALFR29TE</t>
  </si>
  <si>
    <t>Frais taxi moto bureau-Cobaya pour la visite d'un Zoo pour enquête</t>
  </si>
  <si>
    <t>Achat de (5) paquets d'eau coyah pour l'équipe du bureau</t>
  </si>
  <si>
    <t>Achat de (2) cartes de recharge Areeba pour E14</t>
  </si>
  <si>
    <t>Remboursement à E14 frais transport bureau-Cobaya pour la visite du zoo</t>
  </si>
  <si>
    <t>Versement à Tamba Bonus Media pour la condmnation du trafiquant cas peau de panthère</t>
  </si>
  <si>
    <t>Transport Tamba maison-maison de presse-Bureau pour paiement de Bonus Media journal Elite</t>
  </si>
  <si>
    <t>Frais taxi moto bureau-Cours d'Appel pour suivi d'Audiance du cas famille SIDIME</t>
  </si>
  <si>
    <t>Frais taxi moto Odette bureau-Maison centre pour visite de prison</t>
  </si>
  <si>
    <t>Achat de jus et Sanswich pour jail visit</t>
  </si>
  <si>
    <t>Frais taxi moto bureau -Cours d'appel pour suivi Audiance cas famille SIDIME</t>
  </si>
  <si>
    <t>Transport bureau-Bambeto pour réactivation numéro suite à la perte du téléphone</t>
  </si>
  <si>
    <t>Frais taxi moto Castro bureau-centre ville (haut commandement de la Gendarmerie) pour une rencontre suite à la formation des Gendarmes pour la lute contre la criminalité faunique</t>
  </si>
  <si>
    <t>Achat de carte de recharge Areeba pour E14 pour communication et connexion</t>
  </si>
  <si>
    <t xml:space="preserve">Frais taxi moto bureau-Taouya (BPMG) pour retrait </t>
  </si>
  <si>
    <t>Complement transport Taouya-centre ville E37 pour  achat de billet d'avion pour Charlotte</t>
  </si>
  <si>
    <t xml:space="preserve">Chèque 01346429 Approvisionnement de caisse </t>
  </si>
  <si>
    <t>Achat de billet d'Avion pour Charlotte</t>
  </si>
  <si>
    <t>Frais de transfert par orange money (1 200 000GNF) à E19 en enquête à l'interieur</t>
  </si>
  <si>
    <t>Versement à Maïmouna pour achat de produits (savon liquide, liquide verselle, paquet plastic, papier hygenique) pour l'entretien du bureau</t>
  </si>
  <si>
    <t>Transport Maïmouna pour du matériel d'entretien bureau</t>
  </si>
  <si>
    <t>Frais taxi moto bureau-centre ville pour dépôt d'un ordinateur du departement Juridique  pour la reparation</t>
  </si>
  <si>
    <t>Versement à Tamba Bonus Media sur l'affaire N'Kaye Sidibé  at Autres cas trafic International d'Ivoires</t>
  </si>
  <si>
    <t>Achat d'un téléphone Itel P51 pour Castro</t>
  </si>
  <si>
    <t>Achat d'un anti casse et pochette téléphone Castro</t>
  </si>
  <si>
    <t xml:space="preserve">Transport  Castro bureau-Taouya pour acaht d'un téléphone </t>
  </si>
  <si>
    <t>Frais taxi moto Baldé bureau-Cours 'Appel pour la rencontre du Gréffière (cas famille SIDIME)</t>
  </si>
  <si>
    <t>Frais taxi-moto bureau-Maison centre pour visite de prison</t>
  </si>
  <si>
    <t>Frais taxi moto bureau-centre (BPMG) pour dépôt lettre de virement salairedu personnel et paiement factureélectricité à Taouya</t>
  </si>
  <si>
    <t>Chèque 01346430 Approvisionnement de caisse</t>
  </si>
  <si>
    <t>Frais taxi moto Bureau-Haut commandement de la Gendarmerie pour suivi de l'évolution pour la formation des gendarmes pour la lutte contre la criminalité faunique</t>
  </si>
  <si>
    <t>Reçu de E14 pour reversement à la caisse reste argent enquête à Kindia</t>
  </si>
  <si>
    <t>Versement à E14 pour frais d'enquête à Forécariah</t>
  </si>
  <si>
    <t>Versement à Castro pour paiement Bonus Cas bébé chimpanzé</t>
  </si>
  <si>
    <t>Transport Castro bureau-Direction Nationale Eaux et Forêts pour cas bébé chimpanzé</t>
  </si>
  <si>
    <t>Frais taxi moto bureau-eaux et forêts-maison Odette  pour suivre cas bébé chimpanzé</t>
  </si>
  <si>
    <t>Frais taxi moto bureau-eaux et forêts-maison Baldé  pour suivre cas bébé chimpanzé</t>
  </si>
  <si>
    <t>Versement à Odette pour paiement Bonus cas bébé chimpanzé</t>
  </si>
  <si>
    <t>Frais taxi moto  Saidou  bureau-Direction nationale de s Eaux et Forêts pour cas bébé chimpanzé</t>
  </si>
  <si>
    <t>Frais taxi moto Sessou bureau-Direction nationale de s Eaux et Forêts-maison pour cas bébé chimpanzé</t>
  </si>
  <si>
    <t>Versement à Sessou pour paiement Bonus cas bébé chimpanzé</t>
  </si>
  <si>
    <t>Règlement facture électricité bureau septembre-octobre/17</t>
  </si>
  <si>
    <t>Frais taxi moto bureau-centre  (BPMG) pour retrait</t>
  </si>
  <si>
    <t>Versement à Odette pour paiement Honoraire  cas bébé chimpanzé et  Bonus</t>
  </si>
  <si>
    <t>Paiement à Thierno Ousmane Baldé pour frais de deplacement voiture pour la recuperation du bébé chimpanzé à la DNEF</t>
  </si>
  <si>
    <t xml:space="preserve">Versement  à Thierno Ousmane Baldé pour achat d'aliment pour le bébé chimpanzé </t>
  </si>
  <si>
    <t xml:space="preserve">Versement  à Thierno Ousmane Baldé pour achat (10) l d'essence pour l'envoie du bébé chimpanzé à la DNEF </t>
  </si>
  <si>
    <t>Transport E37  pour  retour DNEF-maison cas bébé chimpanzé</t>
  </si>
  <si>
    <t>Remboursement à E37 transport du 23/11/22017 maison- Direction Nationale des eaux et Forêts pour cas bébé chimpanzé</t>
  </si>
  <si>
    <t>Remboursement à Odette frais transport retour centre ville-bureau pour le suivi du cas bébé chimpanzé</t>
  </si>
  <si>
    <t>Frais taxi moto bureau-Cabinet Me Sovogui pour  paiement Honoraire et Bonus</t>
  </si>
  <si>
    <t>Chèque 01366706 Approvisionnement de caisse</t>
  </si>
  <si>
    <t>Versement à Thierno Ousmane Baldé pour achat de produit pour bébé chimpanzé et tenu du soigneur bébé chimpanzé</t>
  </si>
  <si>
    <t>Versement à THierno Ousmane Baldé pour ses frais nourriture pour l'entretiendu  bébé chimpanzé</t>
  </si>
  <si>
    <t>17/10/GALFR47TB</t>
  </si>
  <si>
    <t>Achat de (2) paquets d'eau coyah pour l'équipe du bureau</t>
  </si>
  <si>
    <t>Versement à THierno Ousmane Baldé pour achat nourriture pour l'entretiendu  bébé chimpanzé</t>
  </si>
  <si>
    <t>Transport maison-bureau A/R pour le travail du samedi</t>
  </si>
  <si>
    <t>Paiement frais poubelle pour ramassage d'ordure bureau octobre/17</t>
  </si>
  <si>
    <t>Transfert  à Saidou par orange money (4 500 000 fg) pour paiement Bonus des l'interformateurs sur lcas bébé chimpanzé</t>
  </si>
  <si>
    <t>Frais de transfert par orange money (4 500 000 GNF) à Saidou pour paiement Bonus des l'interformateurs sur lcas bébé chimpanzé</t>
  </si>
  <si>
    <t>Frais de transfert  par orange money à E17  (700 0000 GNF) en enquête à l'intérieur</t>
  </si>
  <si>
    <t>Transfert par orange money à Odette (1 178 000 GNF) pour frais reparation ordinateur, transport, frais food alowance contrevenant</t>
  </si>
  <si>
    <t>Frais transfert par orange money à Odette (1 178 000 GNF) pour frais reparation ordinateur, transport, frais food alowance contrevenant</t>
  </si>
  <si>
    <t>Transfert de crédit Areeba à une cible pour information</t>
  </si>
  <si>
    <t>Chèque 01366707 Approvisionnement de caisse</t>
  </si>
  <si>
    <t>Transfert  par orange money à E17  (700 000 GNF) en enquête à l'intérieur</t>
  </si>
  <si>
    <t>Transfert  par orange money à E14  (1 500 000 GNF) en enquête à l'intérieur</t>
  </si>
  <si>
    <t>Frais transfert  par orange money à E14  (1 500 000 GNF) en enquête à l'intérieur</t>
  </si>
  <si>
    <t>Transport pour bureau-cabine orange money pour transfert/orange à E14</t>
  </si>
  <si>
    <t>Frais transport bureau-belle vue (BPMG) pour retrait</t>
  </si>
  <si>
    <t>Achat de fruits pour le bébé chimpanzé</t>
  </si>
  <si>
    <t>Transport bureau-marché Taouya pour achat de fruits pour le bébé chimpanzé</t>
  </si>
  <si>
    <t xml:space="preserve">Charlotte </t>
  </si>
  <si>
    <t>Paiement Food alowance (6) jours à Charlotte</t>
  </si>
  <si>
    <t>Frais de fonctionnement Sessou  pour la semaine</t>
  </si>
  <si>
    <t>Versement  à Tamba Bonus Média sur affaire bébé  chimpanzé Abou Doumbouya</t>
  </si>
  <si>
    <t>Faris taxi moto ratoma-centre ville pour retrait du permi de communiquer</t>
  </si>
  <si>
    <t>Frais de transport bureau-maison centrale pour jail visit cas peau de crocodiles</t>
  </si>
  <si>
    <t>Food alowance pour contrenant</t>
  </si>
  <si>
    <t>Paiement Thierno Ousmane Baldé  les frais d'entretien du bébé chimpanzé pour (5) jours</t>
  </si>
  <si>
    <t>Paiement salaire Maïmouna novembre  pour l'entretien des bureaux</t>
  </si>
  <si>
    <t>Frais de transport bureau-centre ville suivi demande de formation au haut mommandement de la Gendarmerie</t>
  </si>
  <si>
    <t>Frais ticket parking</t>
  </si>
  <si>
    <t>Achat de (2) paquets de rames</t>
  </si>
  <si>
    <t>Achta de (3) paquets d'eau coyah pour l'équipe bureau</t>
  </si>
  <si>
    <t>Achta de (2) paquets d'eau coyah pour l'équipe bureau</t>
  </si>
  <si>
    <t>Paiement transfert de crédit E-rechrage pour l'équipe du bureau</t>
  </si>
  <si>
    <t>Transport Saidou bureau-bambeto pour la rencontre de l'informateur</t>
  </si>
  <si>
    <t>Frais de deplacement taxi voiture bureau-DNEF-interpolpour  la rencontre des Autorités</t>
  </si>
  <si>
    <t>Frais de tirage photo pour dossier</t>
  </si>
  <si>
    <t>Frais taxi moto Sessou Maison -Ministère de la Justice pour retrait permis de communiqué cas bébé chimpanzé</t>
  </si>
  <si>
    <t>Transfert par orange money à l'informateur en enquête à Boké</t>
  </si>
  <si>
    <t>Frais taxi moto bureau-centre ville pour achat des tubes d'encre pour imprimante</t>
  </si>
  <si>
    <t>Achat de (4) cartouches d'encre pour imprimante</t>
  </si>
  <si>
    <t>Frais deplacment taxi voiture pour participation de Saidou et Charlotte à la réunion de travail avec l'UE</t>
  </si>
  <si>
    <t>Transfert/orange money à l'informateur en enquête à Boké</t>
  </si>
  <si>
    <t>Versement à Baldé pour paiement Bonus Agents cas bébé chimpanzé</t>
  </si>
  <si>
    <t>Versement à  Saidou  pour paiement Bonus Agents cas bébé chimpanzé</t>
  </si>
  <si>
    <t>Reçu de Castro  pour reversement à la caisse reste argent paiement Bonus agent cas bébé chimpanzé</t>
  </si>
  <si>
    <t>Paiement facture sécurité bureau (1) agent de jour et (1) agent nuit pour nov/17</t>
  </si>
  <si>
    <t>Frais taxi moto Tamba bureau -centre ville pour recupération de la facture défitive de la confection des badges</t>
  </si>
  <si>
    <t>Frais de fonctionnement E19 pour la semaine</t>
  </si>
  <si>
    <t>Reçu de Sessou  pour reversement à la caisse reste argent paiement Bonus agent cas bébé chimpanzé</t>
  </si>
  <si>
    <t>Paiement thierno Ousmane Baldé  les frais d'entretien du bébé chimpanzé pour (2) jours</t>
  </si>
  <si>
    <t>Reçu de Baldé  pour reversement à la caisse reste argent paiement Bonus agent cas bébé chimpanzé</t>
  </si>
  <si>
    <t>Frais taxi moto Sessou bureau-maison centrale pour visite de prison et retrait permis de communiqué</t>
  </si>
  <si>
    <t>Transfert par orange money (150 000 fg) à E14  en enquête à Forécariah</t>
  </si>
  <si>
    <t>Frais de transfert par orange money (150 000 fg) à E14  en enquête à Forécariah</t>
  </si>
  <si>
    <t xml:space="preserve">Frais taxi moto Baldé bureau-Cabinet pour rencontre pour suivi cas Alpha Alimou DoumbouyaMe Sovogui </t>
  </si>
  <si>
    <t>Chèque 01366708  Approvisionnement de caisse</t>
  </si>
  <si>
    <t>Chèque 01366709  Approvisionnement de caisse</t>
  </si>
  <si>
    <t>Chèque 01366710 Approvisionnement de caisse</t>
  </si>
  <si>
    <t>Versement à Tamba Bonus Media cas bébé chimpanzé</t>
  </si>
  <si>
    <t>Versement à Baldé pour paiement frais Huissier  affaire Alpha Alimou Doumbouya</t>
  </si>
  <si>
    <t>Paiment  Salaire Moné Doré novembre/17</t>
  </si>
  <si>
    <t>Paiment Salaire E19  novembre/17</t>
  </si>
  <si>
    <t>Paiment Salaire E17  novembre/17</t>
  </si>
  <si>
    <t>Paiment prime de satge E14 novembre/17</t>
  </si>
  <si>
    <t>Versement à E17  50% frais d'enquête à l'interieur</t>
  </si>
  <si>
    <t>Frais taxi moto Castro bureau-DNEF pour récupération ordre de mission pour la relâche du bébé chimpanzé à Somoria (Faranah)</t>
  </si>
  <si>
    <t>Remboursement à E17 surplus dépenses pour les enquêtes à l'interieur</t>
  </si>
  <si>
    <t>Achat de nourriture pour le trafiquant cas bébé chimpanzé</t>
  </si>
  <si>
    <t xml:space="preserve">Frais taxi moto Cabinet Huissier pour dépôt Cédule cas Alpha Alimou Doumbouya </t>
  </si>
  <si>
    <t>17/10/GALFR06TU</t>
  </si>
  <si>
    <t xml:space="preserve">Versement à Charlotte  faris de deplacement plus frais de diner pour la réunion avec l'UE </t>
  </si>
  <si>
    <t>Versement à Charlotte  faris de deplacement pour les courses internes</t>
  </si>
  <si>
    <t>Versement à Charlotte  faris de deplacement du bureau pour l'Aéroport</t>
  </si>
  <si>
    <t>Versement à Thierno Ousmane Baldé soigneur chimpanzé les frais de relâche du bébé chimpanzé à Somoria (Faranah)</t>
  </si>
  <si>
    <t>Paiement à  Mamadou Dian électro mecanicien pour la réparation du groupe électrogène</t>
  </si>
  <si>
    <t>Versement à Baldé pour paiement Honoraire Me Sovogui  affaire Alpha Alimou Doumbouya</t>
  </si>
  <si>
    <t>Versemnt à Saidou frais de deplacement  bureau-ENAM voiture avec Charlotte pour la participation à une réunion avec l'UE</t>
  </si>
  <si>
    <t>Chèque 5451793  (guichet)  Apprisionnement caisse</t>
  </si>
  <si>
    <t>SOLDE  AU 30/11/17</t>
  </si>
  <si>
    <t>Somme de SORTIES</t>
  </si>
  <si>
    <t>Étiquettes de lignes</t>
  </si>
  <si>
    <t>(vide)</t>
  </si>
  <si>
    <t>Total général</t>
  </si>
  <si>
    <t>Date</t>
  </si>
  <si>
    <t>Libellés</t>
  </si>
  <si>
    <t>Type Personnel(Salaires; impots; securité sociale) _Bonus/Lawyer(bonus avocat, indicateur, personnel)_Transport(bonus, train, taxis ville, avion, visas, vaccins)_Travel Subsistence( voyage hotel, nourriture)_ Office Materials( consommables du bureau,papeterie, cartouches encre, photocopies exterieurs)_Rent Utilities (Locations et charges mensuelles)_ Services (prestataires exterieurs tel femme de menage, plombier, mecano, electricien ,ect,)_ Telephone_Internet_Bonus media( couverture méditique, bonus journalistes)_ Trust building( mise en confiance, repas,Telephone, boissons)_ Bank charges( Frais fonctionnement bancaire + frais transfert)_ Transfert fees( Frais western union_Orange money</t>
  </si>
  <si>
    <t>Department (Investigations, Legal, Operations, Media, Management, Office, Animal Care, Policy &amp; External Relations( Frais de voyage à l'etranger, mission en déhors du projet), Team Building( Repas de l'equipe , Faire une excursion)</t>
  </si>
  <si>
    <t>Montant dépensé</t>
  </si>
  <si>
    <t>Donor</t>
  </si>
  <si>
    <t>Number</t>
  </si>
  <si>
    <t>Justificatifs</t>
  </si>
  <si>
    <t>Oui</t>
  </si>
  <si>
    <t>Transport</t>
  </si>
  <si>
    <t>Bonus</t>
  </si>
  <si>
    <t>Legal</t>
  </si>
  <si>
    <t>Taxi maison-bureau A/R</t>
  </si>
  <si>
    <t>legal</t>
  </si>
  <si>
    <t>Taxi bureau-Cabinet huissier A/R</t>
  </si>
  <si>
    <t>Taxi bureau-maison A/R</t>
  </si>
  <si>
    <t>Taxi bureau Maison A/R</t>
  </si>
  <si>
    <t>Taxi buraeu Maison A/R</t>
  </si>
  <si>
    <t>Taxi bureau-Interpol pour récupération de boite postale</t>
  </si>
  <si>
    <t>Taxi moto bureau-haut commandement de la gendarmerie/dépôt proposition de formation</t>
  </si>
  <si>
    <t>Taxi bureau-HCGN A/R</t>
  </si>
  <si>
    <t>Taxi moto bureau-haut commandement de la gendarmerie/suivi proposition de formation</t>
  </si>
  <si>
    <t>Taxi bureau-eaux et forets</t>
  </si>
  <si>
    <t>Taxi moto-kipé camayene</t>
  </si>
  <si>
    <t>Taxi maison-bureau A</t>
  </si>
  <si>
    <t>Food contrevenant</t>
  </si>
  <si>
    <t>Frais d'impression et photocopie PV soit transmis cloture et ransmission,cas chimps boulbinet</t>
  </si>
  <si>
    <t>Taxi moto Centre  ville-bureau R</t>
  </si>
  <si>
    <t>Taxi bureau-Maison R</t>
  </si>
  <si>
    <t>Jail visit</t>
  </si>
  <si>
    <t>Frais de reparation ordinateur ASUS+main d'œuvre</t>
  </si>
  <si>
    <t>Taxi bureau -maison R</t>
  </si>
  <si>
    <t xml:space="preserve">Odette </t>
  </si>
  <si>
    <t>taxi moto maison -bureau</t>
  </si>
  <si>
    <t>taxi moto bureau -maison centrale pour effectuer une visite du detenu Alpha ALIMOU DOUMBOUYA</t>
  </si>
  <si>
    <t xml:space="preserve">jail visit </t>
  </si>
  <si>
    <t>Jail Visit</t>
  </si>
  <si>
    <t>frais medical du detenu ALPHA ALIMOU DOUMBOUYA</t>
  </si>
  <si>
    <t>Team Building</t>
  </si>
  <si>
    <t>taxi bureau -interpol pour le suivi requisition boite postale</t>
  </si>
  <si>
    <t xml:space="preserve">bonus de l'operation  chimpanzé </t>
  </si>
  <si>
    <t>bonus de l'operation  chimpanzé pour l'agent verbalisateur</t>
  </si>
  <si>
    <t>frais carburant pour deferrement</t>
  </si>
  <si>
    <t>achat des nourriture pour le trafiquant</t>
  </si>
  <si>
    <t>Travel subsistence</t>
  </si>
  <si>
    <t>taxi moto ratoma -DNEF pour visite du detenu aboubacar cherif</t>
  </si>
  <si>
    <t>nourriture pour le trafiquant</t>
  </si>
  <si>
    <t>taxi moto bureau -marché taouyah pour achat des fruits bébé chimpanzé</t>
  </si>
  <si>
    <t>taxi moto bureau -minstère de la justice pour le retrait du permis de communiquer</t>
  </si>
  <si>
    <t xml:space="preserve">taxi moto bureau -MJ pour retrait de permis de communiquer </t>
  </si>
  <si>
    <t>taxi moto bureau-centre ville -MJ pour visite du detenu alpha alimou Doumbouya</t>
  </si>
  <si>
    <t>Transprt Maison-Bureau AR</t>
  </si>
  <si>
    <t>Transport Maison-Bureau AR</t>
  </si>
  <si>
    <t>transport Maison-Bureau AR</t>
  </si>
  <si>
    <t>Transport Bureau-Banque en ville AR</t>
  </si>
  <si>
    <t>Transport Bureau-en ville AR</t>
  </si>
  <si>
    <t>Transport Bureau-Banque à la belle vue</t>
  </si>
  <si>
    <t>Transport Bureau-Taouya-En ville à la banque</t>
  </si>
  <si>
    <t>Transport Bureau en ville à la banque</t>
  </si>
  <si>
    <t>Transport Maison-bureau AR</t>
  </si>
  <si>
    <t>Transport Maison-Eau et forêt</t>
  </si>
  <si>
    <t>Transport Eaux et forêt-Maison</t>
  </si>
  <si>
    <t>Transport pour depôt orange Money à E14</t>
  </si>
  <si>
    <t>Achat d'eau pour l'équipe du bureau</t>
  </si>
  <si>
    <t>transport pour Achat tube d'encre</t>
  </si>
  <si>
    <t xml:space="preserve"> Transport pour la banque et à Hotimex</t>
  </si>
  <si>
    <t>Investigations</t>
  </si>
  <si>
    <t xml:space="preserve">Investigations </t>
  </si>
  <si>
    <t>Office</t>
  </si>
  <si>
    <t>Taxi bureau  dubreka pour les enquêtes</t>
  </si>
  <si>
    <t>Taxi bureau maison</t>
  </si>
  <si>
    <t>Taxi maison gare routiere</t>
  </si>
  <si>
    <t xml:space="preserve">Taxi conakry labé </t>
  </si>
  <si>
    <t>Ration journaliere</t>
  </si>
  <si>
    <t xml:space="preserve">Frais dhôtel  </t>
  </si>
  <si>
    <t>Taxi moto pour les enquêtes</t>
  </si>
  <si>
    <t>taxi moto à la musée de labé</t>
  </si>
  <si>
    <t>Taxi moto la musée à lhôtel</t>
  </si>
  <si>
    <t>ration journaliere</t>
  </si>
  <si>
    <t>Taxi moto hôtel gare routiére</t>
  </si>
  <si>
    <t>Taxi labé mamou</t>
  </si>
  <si>
    <t>Taxi moto pour les enquêtes à la douane</t>
  </si>
  <si>
    <t>Taxi dabola bissikrima</t>
  </si>
  <si>
    <t>Taxi moto pour voir lendroit ou ont stock  la viande de brousse</t>
  </si>
  <si>
    <t xml:space="preserve">Achat du carburant pour le douanier </t>
  </si>
  <si>
    <t>Taxi moto pour les enquetes</t>
  </si>
  <si>
    <t>carte de recharge pour appeler un trafiquant</t>
  </si>
  <si>
    <t>Telephone</t>
  </si>
  <si>
    <t>Taxi moto pour au lieu des stocks   de viande de brousse</t>
  </si>
  <si>
    <t>Taxi moto pour les enquêtes au marché</t>
  </si>
  <si>
    <t>Taxi moto pour voir une cible au marché ensuite aller à la gare routiére</t>
  </si>
  <si>
    <t xml:space="preserve">achat du carburant pour voir une cible </t>
  </si>
  <si>
    <t>Taxi  dabola conakry</t>
  </si>
  <si>
    <t>Taxi pour voir une cible au marché</t>
  </si>
  <si>
    <t>Bureau-donka (eau et forêt-kissosso-kagbelen-kilomètre cinq-bureau plus le transport du guide</t>
  </si>
  <si>
    <t>Bureau-camp alpha yaya-tannerie-matoto-kilomètre36-kagbelen-bureau-plus un trust building</t>
  </si>
  <si>
    <t>Bureau-Kagbelen-kilomètre36-bureau</t>
  </si>
  <si>
    <t>Transport bureau-maison</t>
  </si>
  <si>
    <t>Bureau kaporo-coyah-bureau</t>
  </si>
  <si>
    <t>Bureau-maison</t>
  </si>
  <si>
    <t>Bureau-madina-matoto-camp Alpha yaya-bureau</t>
  </si>
  <si>
    <t>Trust building pour le sacrifice</t>
  </si>
  <si>
    <t>Trust building pour l'achât d'une balle</t>
  </si>
  <si>
    <t>Bureau-camp alpha yaya-kilomètre cinq</t>
  </si>
  <si>
    <t>Bureau -maison</t>
  </si>
  <si>
    <t>Transport maison-gare</t>
  </si>
  <si>
    <t>Transport conakry-Faranah</t>
  </si>
  <si>
    <t>Ration journalière</t>
  </si>
  <si>
    <t>Frais d'hotel</t>
  </si>
  <si>
    <t>Transport gare -hotel</t>
  </si>
  <si>
    <t>Trensfert de credit orange sur mon numero d'enquête</t>
  </si>
  <si>
    <t>Taxi moto pour les courses</t>
  </si>
  <si>
    <t>Transport Faranah-Bèlèya</t>
  </si>
  <si>
    <t>Taxi moto faranah-Kindon</t>
  </si>
  <si>
    <t>Achât d'une carte de recharge orange</t>
  </si>
  <si>
    <t>Transport faranah-Banian</t>
  </si>
  <si>
    <t>Transport Banian-Kissidougou</t>
  </si>
  <si>
    <t>Taxi moto gare-hotel</t>
  </si>
  <si>
    <t>Achât de juis de fruit pour la cible</t>
  </si>
  <si>
    <t>Transport Kissidougou-Macenta</t>
  </si>
  <si>
    <t>Taxi moto hotel-gare</t>
  </si>
  <si>
    <t>Taxi oto gare -hotel</t>
  </si>
  <si>
    <t>Frais d'hotel à Macenta</t>
  </si>
  <si>
    <t>Achât de juis de fruit pour le mediateur</t>
  </si>
  <si>
    <t>Transport Macenta-Conakry</t>
  </si>
  <si>
    <t>Transport gare-maison</t>
  </si>
  <si>
    <t>Bureau-kagbelen-matoto-madina-bureau</t>
  </si>
  <si>
    <t>Charlotte</t>
  </si>
  <si>
    <t>Management</t>
  </si>
  <si>
    <t>Personnel</t>
  </si>
  <si>
    <t xml:space="preserve">Office </t>
  </si>
  <si>
    <t>Office Materials</t>
  </si>
  <si>
    <t>Transfer Fees</t>
  </si>
  <si>
    <t>Flight</t>
  </si>
  <si>
    <t>Achat de produits (savon liquide, liquide verselle, paquet plastic, papier hygenique) pour l'entretien du bureau</t>
  </si>
  <si>
    <t>Rent &amp;Utilities</t>
  </si>
  <si>
    <t>Frais de transfert par orange money (840 000 GNF) à l'informateur en enquête à Boké</t>
  </si>
  <si>
    <t>Reçu de Saidou  pour reversement à la caisse reste argent paiement Bonus agent cas bébé chimpanzé</t>
  </si>
  <si>
    <t>Frais deplacment taxi voiture Saidou  pour DNEF,  Dixinn et Novotel A/R pour suivi cas bébé chimpanzé</t>
  </si>
  <si>
    <t>Paiement  Bonus Agidant Chef Bangaly Bangoura pour l'interpellation du trafiquant cas bébé chimpanzé</t>
  </si>
  <si>
    <t>Operation</t>
  </si>
  <si>
    <t>Paiement  Bonus de 4 agents informateurs sur le port de Katiguima</t>
  </si>
  <si>
    <t>Paiement  Bonus de 4 agents informateurs sur le port de Fofomerè</t>
  </si>
  <si>
    <t>Paiement  Bonus de 4 agents informateurs sur le port de Tobôlon</t>
  </si>
  <si>
    <t>Achat de (105) l de carburant une mission d'enquête  à Katougouma (Boké)</t>
  </si>
  <si>
    <t>Paiement Bonus à l'informateur en enquête à Boké</t>
  </si>
  <si>
    <t>Paiement primes de stage  50% pour (15) jours  de E14 au mois d'octobre</t>
  </si>
  <si>
    <t>17/11/GALFR13FA</t>
  </si>
  <si>
    <t>17/11/GALFR33TU</t>
  </si>
  <si>
    <t>17/11/GALFR23</t>
  </si>
  <si>
    <t>17/11/GALFR</t>
  </si>
  <si>
    <t>17/11//GALFR08TU</t>
  </si>
  <si>
    <t>17/11/GALFR10FS</t>
  </si>
  <si>
    <t>17/11/GALFR11SP</t>
  </si>
  <si>
    <t>17/11/GALFR13A</t>
  </si>
  <si>
    <t>17/11/GALFF03</t>
  </si>
  <si>
    <t>17/11/GALFR42FS</t>
  </si>
  <si>
    <t>17/11/GALFF02</t>
  </si>
  <si>
    <t>17/11/GALFR47TU</t>
  </si>
  <si>
    <t>17/11/GALFR49TC</t>
  </si>
  <si>
    <t>17/11/GALFF180698</t>
  </si>
  <si>
    <t>17/11/GALFPS10</t>
  </si>
  <si>
    <t>17/11/GALFR31</t>
  </si>
  <si>
    <t>17/11/GALFF000402</t>
  </si>
  <si>
    <t>17/11/GALFR55852</t>
  </si>
  <si>
    <t>17/11//GALFRM</t>
  </si>
  <si>
    <t>17/11/GALFF07</t>
  </si>
  <si>
    <t>17/11/GALFR11FT</t>
  </si>
  <si>
    <t>17/11/GALFR02</t>
  </si>
  <si>
    <t>17/11/GALFF0045651</t>
  </si>
  <si>
    <t>17/11/GALFR17FS</t>
  </si>
  <si>
    <t>17/11/GALFR21TC</t>
  </si>
  <si>
    <t>17/11/GALFF0010</t>
  </si>
  <si>
    <t>17/11/GALFR26A</t>
  </si>
  <si>
    <t>17/11/GALFR148133</t>
  </si>
  <si>
    <t>17/11/GALFR32A</t>
  </si>
  <si>
    <t>17/11/GALFR24FS</t>
  </si>
  <si>
    <t>17/11/GALFR43FS</t>
  </si>
  <si>
    <t>17/11/GALFR002170</t>
  </si>
  <si>
    <t>17/11/GALFR148135</t>
  </si>
  <si>
    <t>17/11/GALFR13AM</t>
  </si>
  <si>
    <t>17/11/GALFR14TU</t>
  </si>
  <si>
    <t>17/11/GALFR16TR</t>
  </si>
  <si>
    <t>17/11/GALFR327027</t>
  </si>
  <si>
    <t>17/11/GALFR40TU</t>
  </si>
  <si>
    <t>17/11/GALFR41TB</t>
  </si>
  <si>
    <t>17/11/GALFR49C</t>
  </si>
  <si>
    <t>17/11/GALFR46TB</t>
  </si>
  <si>
    <t>17/11/GALFR47TB</t>
  </si>
  <si>
    <t>17/11/GALFR48TB</t>
  </si>
  <si>
    <t>17/11/GALFR49TB</t>
  </si>
  <si>
    <t>17/11/GALFR50TU</t>
  </si>
  <si>
    <t>17/11/GALFR0223175</t>
  </si>
  <si>
    <t>17/11/GALFR0055008</t>
  </si>
  <si>
    <t>17/11/GALFR1FT</t>
  </si>
  <si>
    <t>17/11/GALFR0679764FT</t>
  </si>
  <si>
    <t>17/11/GALFR22</t>
  </si>
  <si>
    <t>17/11/GALFF006/071</t>
  </si>
  <si>
    <t>17/11/GALFR23FS</t>
  </si>
  <si>
    <t>17/11/GALFR24S</t>
  </si>
  <si>
    <t>17/11/GALFF2</t>
  </si>
  <si>
    <t>17/11/GALFR28A</t>
  </si>
  <si>
    <t>17/11/GALFR29TC</t>
  </si>
  <si>
    <t>17/11/GALFF00448002</t>
  </si>
  <si>
    <t>17/11/GALFR0353501</t>
  </si>
  <si>
    <t>17/11/GALFR12R</t>
  </si>
  <si>
    <t>17/11/GALFR13FS</t>
  </si>
  <si>
    <t>17/11/GALFR13AC</t>
  </si>
  <si>
    <t>17/11/GALFR25TU</t>
  </si>
  <si>
    <t>17/11/GALFR1TU</t>
  </si>
  <si>
    <t>17/11/GALFR107AC</t>
  </si>
  <si>
    <t>17/11/GALFR28AC</t>
  </si>
  <si>
    <t>17/11/GALFR5TU</t>
  </si>
  <si>
    <t>Versement à  E14  pour frais d'enquête à l'interieur (Kindia)</t>
  </si>
  <si>
    <t>Versement à E14 pour frais d'enquête à l'interieur (Kindia)</t>
  </si>
  <si>
    <t>17/11/GALFR30AC</t>
  </si>
  <si>
    <t>17/11/GALFR006134</t>
  </si>
  <si>
    <t>17/11/GALFR25cC</t>
  </si>
  <si>
    <t>17/11/GALFR2721C</t>
  </si>
  <si>
    <t>17/11/GALFR30C</t>
  </si>
  <si>
    <t>17/11/GALFR34TU</t>
  </si>
  <si>
    <t>17/11/GALFR006236C</t>
  </si>
  <si>
    <t>17/11/GALFR16TU</t>
  </si>
  <si>
    <t>17/11/GALFR15BO</t>
  </si>
  <si>
    <t>17/11/GALFR19BIfo</t>
  </si>
  <si>
    <t>17/11/GALFR20BIfo</t>
  </si>
  <si>
    <t>17/11/GALFR21BIfo</t>
  </si>
  <si>
    <t>17/11/GALFR40C</t>
  </si>
  <si>
    <t>17/11/GALFTP</t>
  </si>
  <si>
    <t>17/11/GALFR30TU</t>
  </si>
  <si>
    <t>17/11/GALFR36A</t>
  </si>
  <si>
    <t>17/11/GALFR45C</t>
  </si>
  <si>
    <t>17/11/GALFR39TU</t>
  </si>
  <si>
    <t>17/11/GALFR4TC</t>
  </si>
  <si>
    <t>17/11/GALFR5PS</t>
  </si>
  <si>
    <t>17/11/GALFR9FS</t>
  </si>
  <si>
    <t>17/11/GALFR07TB</t>
  </si>
  <si>
    <t>17/11/GALFR06TB</t>
  </si>
  <si>
    <t>17/11/GALFR20FS</t>
  </si>
  <si>
    <t>17/11/GALFCR</t>
  </si>
  <si>
    <t>17/11/GALFR11TE</t>
  </si>
  <si>
    <t>17/11/GALFR6TE</t>
  </si>
  <si>
    <t>17/11/GALFR38TE</t>
  </si>
  <si>
    <t>17/11/GALFR35TE</t>
  </si>
  <si>
    <t>17/11/GALFR34CR</t>
  </si>
  <si>
    <t>17/11/GALFR33FS</t>
  </si>
  <si>
    <t>17/11/GALFR31TE</t>
  </si>
  <si>
    <t>17/11/GALFR30TE</t>
  </si>
  <si>
    <t>17/11/GALFR29TE</t>
  </si>
  <si>
    <t>17/1/GALFR22TE</t>
  </si>
  <si>
    <t>17/11/GALFR41C</t>
  </si>
  <si>
    <t>17/11/GALFR30FS</t>
  </si>
  <si>
    <t>17/11/GALFR26TC</t>
  </si>
  <si>
    <t>17/11/GALFR48TE</t>
  </si>
  <si>
    <t>17/11/GALFR45TC</t>
  </si>
  <si>
    <t>17/11/GALFR44TC</t>
  </si>
  <si>
    <t>17/11/GALFR43TE</t>
  </si>
  <si>
    <t>17/11/GALFR22TC</t>
  </si>
  <si>
    <t>17/11/GALFR20TE</t>
  </si>
  <si>
    <t>17/11/GALFR13TE</t>
  </si>
  <si>
    <t>Reçu de Charlotte  pour reversement à la caisse frais transport b  bureau-Aéroport</t>
  </si>
  <si>
    <t>Reçu de Saidou  pour reversement à la caisse reste  frais deplacemnt voiture bureau-ENAM  avec Charlotte pour la participation à une réunion avec l'UE</t>
  </si>
  <si>
    <t xml:space="preserve">Achat de sandwich jus, eau minérale pour le diner pour la réunion avec l'UE </t>
  </si>
  <si>
    <t>Achat de (20) l d'essence pour voiture perso Saidou pour les courses du projet</t>
  </si>
  <si>
    <t>Taxi moto Coléah-Kaloum</t>
  </si>
  <si>
    <t>17/11/GALFR17TB</t>
  </si>
  <si>
    <t>17/11/GALFRC</t>
  </si>
  <si>
    <t>17/11/GALFR10TU</t>
  </si>
  <si>
    <t>Frais de deplacement du conservateur en chef du parc du Haut Niger à la frontière Léonaise</t>
  </si>
  <si>
    <t>Transport du chef conservateur du Parc National du Haut Niger à la frontière Léonaise</t>
  </si>
  <si>
    <t>17/11/GALFR19T</t>
  </si>
  <si>
    <t>17/11/GALFR11TU</t>
  </si>
  <si>
    <t>17/11/GALFR13TU</t>
  </si>
  <si>
    <t>17/11/GALFR15TU</t>
  </si>
  <si>
    <t>17/11/GALFR002</t>
  </si>
  <si>
    <t>17/11/GALFR17TU</t>
  </si>
  <si>
    <t>17/11/GALFR19TU</t>
  </si>
  <si>
    <t>17/11/GALFR20TU</t>
  </si>
  <si>
    <t>taxi moto bureau-DNF pour deferrement du 1er trafiquant du cas bébé chimpanzé</t>
  </si>
  <si>
    <t>taxi moto DNEF-bureau après deferrement du 1er trafiquant du cas bébé chimpanzé</t>
  </si>
  <si>
    <t>taxi moto bureau-DNEF pour déferrement du second trafiquant</t>
  </si>
  <si>
    <t>deplacement de véhicule pour déferrement du second trafiquant du cas bébé chimpanzé</t>
  </si>
  <si>
    <t>Impression,photocopie P.V, soit transmis et cloture de transmission</t>
  </si>
  <si>
    <t>Taxi moto DNEF-bureau après 2ème deferrement du cas bébé chimpanzé</t>
  </si>
  <si>
    <t>Taxi moto bureau TPI de Kaloum pour dépôt du kit juridique</t>
  </si>
  <si>
    <t>Taxi moto TPI de Kaloum-bureau après dépôt du Kit juridique</t>
  </si>
  <si>
    <t>Taxi moto bureau-cour d'Appel pour suivi juridique du cas Alpha Alimou Doumbouya et Lancinet Doumbouya</t>
  </si>
  <si>
    <t>Taxi moto Cour d'Appel- bureau après suivi juridique des cas Alpha Alimou Doumbouya</t>
  </si>
  <si>
    <t>Equipement</t>
  </si>
  <si>
    <t xml:space="preserve">Taxi moto bureau-Taouyah marché pour achat de téléphone </t>
  </si>
  <si>
    <t>Taxi bureau-cabinet avocat A/R pour récupere paiement facture Avocat cas Ibrahima Diallo</t>
  </si>
  <si>
    <t>Transport agent verbalisateur</t>
  </si>
  <si>
    <t>Transport coordo bureau-maison</t>
  </si>
  <si>
    <t>Achat nourriture de chimpanzé par le soigneur</t>
  </si>
  <si>
    <t>Frais de nourriture soigneur</t>
  </si>
  <si>
    <t>Frais de transport odette</t>
  </si>
  <si>
    <t>Frais de déplacement taxi eaux et forets-tpi kaloum</t>
  </si>
  <si>
    <t>Frais de transport tribunal kaloum bureau</t>
  </si>
  <si>
    <t>Bonus agent informateur</t>
  </si>
  <si>
    <t>Bonus agent de surveillance</t>
  </si>
  <si>
    <t>Frais de transport bureau novotel centre ville</t>
  </si>
  <si>
    <t>Frais de photocopie acte de la procédure</t>
  </si>
  <si>
    <t>Frais de transport eaux et forets maison</t>
  </si>
  <si>
    <t>Frais de transport kipé eaux et forets</t>
  </si>
  <si>
    <t>Frais de déplacement taxi camayenne kipé</t>
  </si>
  <si>
    <t xml:space="preserve">Frais de déplacement taxi-camayenne Agent </t>
  </si>
  <si>
    <t>Frais de déplacement taxi-camayenne</t>
  </si>
  <si>
    <t xml:space="preserve">Transport bureau-belle vue pour retrait </t>
  </si>
  <si>
    <t>Transport pour suivi evolution demande de formation au HCGN pour la formation des Gendarmes en lutte contre la criminalité faunique</t>
  </si>
  <si>
    <t>Frais de transport récupération ordre de mission pour transfert bébé chimpanzé</t>
  </si>
  <si>
    <t>Paiement Honoraire Me Sovogui (Avoca cas bébé chimpanzé</t>
  </si>
  <si>
    <t>Lawyer Fees</t>
  </si>
  <si>
    <t>Paiement  Bonus  Me Sovogui (Avocat) dans les affaires  cas  Lancinet Doumbouya et Alpha Alimou Doumbouya</t>
  </si>
  <si>
    <t>fodd allowance pour le contrevenant matin et soir</t>
  </si>
  <si>
    <t>Frais taxi-moto  Maison-Maison centre pour visite de prison matin et soir</t>
  </si>
  <si>
    <t>Frais de taxi moto  maison-DNEF-Centre ville -Bureau pour recuperation de l'ordinateur à la recupération</t>
  </si>
  <si>
    <t>Frais taxi moto  bureau-Cabinet Avocat pour retrait de facture</t>
  </si>
  <si>
    <t xml:space="preserve">Taxi maison-bureau </t>
  </si>
  <si>
    <t>Taxi maison-bureau</t>
  </si>
  <si>
    <t>Frais taxi moto bureau-TPI, Bureau  Cabinet Me Sovogui</t>
  </si>
  <si>
    <t>17/11/GALFR3TU</t>
  </si>
  <si>
    <t>17/11/GALFR4TU</t>
  </si>
  <si>
    <t>17/11/GALFR6TU</t>
  </si>
  <si>
    <t>17/11/GALFR2TU</t>
  </si>
  <si>
    <t>17/11/GALFR21TU</t>
  </si>
  <si>
    <t>17/11/GALFR32TU</t>
  </si>
  <si>
    <t>117/11/GALFR13TU</t>
  </si>
  <si>
    <t>17/11/GALFR18TU</t>
  </si>
  <si>
    <t>17/11/GALFFH</t>
  </si>
  <si>
    <t>17/11/GALFR5FS</t>
  </si>
  <si>
    <t>17/11/GALFR11FS</t>
  </si>
  <si>
    <t>17/11/GALFF000293</t>
  </si>
  <si>
    <t>17/11/GALFF28</t>
  </si>
  <si>
    <t>17/11/GALFR01TU</t>
  </si>
  <si>
    <t>17/11/GALFR03BI</t>
  </si>
  <si>
    <t>17/11/GALFR04BI</t>
  </si>
  <si>
    <t>17/11/GALFR05TU</t>
  </si>
  <si>
    <t>17/11/GALFR06TU</t>
  </si>
  <si>
    <t>17/11/GALFR08TB</t>
  </si>
  <si>
    <t>17/11/GALFR09TB</t>
  </si>
  <si>
    <t>17/11/GALFR29TU</t>
  </si>
  <si>
    <t>17/11/GALFR35FS</t>
  </si>
  <si>
    <t>117/11/GALFR11TU</t>
  </si>
  <si>
    <t>17/11/GALFR12TU</t>
  </si>
  <si>
    <t>17/11/GALFR21S</t>
  </si>
  <si>
    <t>17/11/GALFR22TU</t>
  </si>
  <si>
    <t>17/11/GALFR23TU</t>
  </si>
  <si>
    <t>17/11/GALFR24TU</t>
  </si>
  <si>
    <t>17/11/GALFR8TU</t>
  </si>
  <si>
    <t>17/11/GALFR9TU</t>
  </si>
  <si>
    <t>17/11/GALFR18FS</t>
  </si>
  <si>
    <t>17/11//GALFR18FS</t>
  </si>
  <si>
    <t>17/11/GALFR40JV</t>
  </si>
  <si>
    <t>17/11/GALFR12FE</t>
  </si>
  <si>
    <t>17/11/GALFR37TU</t>
  </si>
  <si>
    <t>17/11/GALFR46TU</t>
  </si>
  <si>
    <t>17/11/GALFR49TU</t>
  </si>
  <si>
    <t>17/11/GALFR36FS</t>
  </si>
  <si>
    <t>17/11/GALFR48TU</t>
  </si>
  <si>
    <t>17/11/GALFR49JV</t>
  </si>
  <si>
    <t>17/11/GALFR31TU</t>
  </si>
  <si>
    <t>17/11/GALFR44TU</t>
  </si>
  <si>
    <t>17/11/GALFR45TU</t>
  </si>
  <si>
    <t>17/11/GALFH</t>
  </si>
  <si>
    <t>17/11//GALFR1b</t>
  </si>
  <si>
    <t>17/11/GALFF49</t>
  </si>
  <si>
    <t>17/11//GALFR03BA</t>
  </si>
  <si>
    <t>17/10/GALFR29FS</t>
  </si>
  <si>
    <t>bonus opération bébé chimpanzé</t>
  </si>
  <si>
    <t>17/11/GALFR8BO</t>
  </si>
  <si>
    <t>17/11/GALFR9BO</t>
  </si>
  <si>
    <t>17/11/GALFR20BO</t>
  </si>
  <si>
    <t>17/11/GALFR19BO</t>
  </si>
  <si>
    <t>17/11/GALFR18BO</t>
  </si>
  <si>
    <t>17/11/GALFR17BO</t>
  </si>
  <si>
    <t>17/11/GALFR446C</t>
  </si>
  <si>
    <t>17/11/GALFR13TB</t>
  </si>
  <si>
    <t>17/11/GALFR16TB</t>
  </si>
  <si>
    <t>17/11/GALFR15TB</t>
  </si>
  <si>
    <t>Achat des fruits pour bébé chimpanzé</t>
  </si>
  <si>
    <t>17/11/GALFR5TB</t>
  </si>
  <si>
    <t>17/11/GALFR11TB</t>
  </si>
  <si>
    <t>17/11/GALFR17JV</t>
  </si>
  <si>
    <t>17/11/GALFR27JV</t>
  </si>
  <si>
    <t>17/11/GALFR38FS</t>
  </si>
  <si>
    <t>17/11/GALFR14FE</t>
  </si>
  <si>
    <t>17/11/GALFR38TU</t>
  </si>
  <si>
    <t>17/11/GALFR50FS</t>
  </si>
  <si>
    <t>17/11/GALFR40FS</t>
  </si>
  <si>
    <t>17/11/GALFR23JV</t>
  </si>
  <si>
    <t>17/11/GALFR35TU</t>
  </si>
  <si>
    <t>17/11/GALFR48RU</t>
  </si>
  <si>
    <t>17/11/GALFR04JV</t>
  </si>
  <si>
    <t>Frais de retrait Expedition, TPI-Dixinn cas de crocodiles</t>
  </si>
  <si>
    <t>Frais de taxi moto bureau-Centre (BPMG) A/R pour retrait</t>
  </si>
  <si>
    <t>17/11/GALFR46FS</t>
  </si>
  <si>
    <t>17/11/GALFR7TU</t>
  </si>
  <si>
    <t>17/11/GALFR43TU</t>
  </si>
  <si>
    <t>17/11/GALFR09TU</t>
  </si>
  <si>
    <t>17/11/GALFR27A</t>
  </si>
  <si>
    <t>Frais taxi mot E37 bureau-centre ville (BPMG) pour retrait et achat encre imprimante</t>
  </si>
  <si>
    <t>Transport bureau-station pour achat de l'ssence pour le groupe  électrogène</t>
  </si>
  <si>
    <t>17/11/GALFR7TE</t>
  </si>
  <si>
    <t>17/11/GALFR8TE</t>
  </si>
  <si>
    <t>17/11/GALFR21TE</t>
  </si>
  <si>
    <t>17/11/GALFR33TE</t>
  </si>
  <si>
    <t>17/11/GALFR34FS</t>
  </si>
  <si>
    <t>17/11/GALFR46TE</t>
  </si>
  <si>
    <t>17/11/GALFR1TB</t>
  </si>
  <si>
    <t>17/11/GALFR28TE</t>
  </si>
  <si>
    <t>17/11/GALFR2TB</t>
  </si>
  <si>
    <t>17/11/GALFR42TE</t>
  </si>
  <si>
    <t>17/11/GALFR16FS</t>
  </si>
  <si>
    <t>17/11/GALFR41TE</t>
  </si>
  <si>
    <t>Frais de transfert par orange money (1 000 000 GNF) à E19</t>
  </si>
  <si>
    <t>Transfert  par orange money à E19 en enquête à Dabola</t>
  </si>
  <si>
    <t>Versement à E19 pour frais d'enquête à labé, Dabola</t>
  </si>
  <si>
    <t>Transfert par orange money (1 000 000 GNF) à E19en enquête à Labé,Dabola</t>
  </si>
  <si>
    <t>Transfert par orange money (1 200 000GNF) à E19 en enquête à labé, Dabola</t>
  </si>
  <si>
    <t>17/11/GALFR26TE</t>
  </si>
  <si>
    <t>17/11/GALFR44FS</t>
  </si>
  <si>
    <t>17/11/GALFR2TE</t>
  </si>
  <si>
    <t>17/11/GALFR9150TE</t>
  </si>
  <si>
    <t>17/11/GALFR4FA</t>
  </si>
  <si>
    <t>Taxi moto pour chercher l'hôtel</t>
  </si>
  <si>
    <t>17/11/GALFR3TE</t>
  </si>
  <si>
    <t>17/11/GALFF1885H</t>
  </si>
  <si>
    <t xml:space="preserve">Frais d'hôtel  </t>
  </si>
  <si>
    <t>17/11/GALFF061H</t>
  </si>
  <si>
    <t>17/11/GALFF24H</t>
  </si>
  <si>
    <t>17/11/GALFR7FA</t>
  </si>
  <si>
    <t>17/11/GALFR9TE</t>
  </si>
  <si>
    <t>17/11/GALFR10TE</t>
  </si>
  <si>
    <t>17/11/GALFR11FA</t>
  </si>
  <si>
    <t>17/11/GALFR12TE</t>
  </si>
  <si>
    <t>17/11/GALFR1340TE</t>
  </si>
  <si>
    <t>17/11/GALFR50TE</t>
  </si>
  <si>
    <t>17/11/GALFR4674TE</t>
  </si>
  <si>
    <t>17/11/GALFR14TE</t>
  </si>
  <si>
    <t>17/11/GALFR0587</t>
  </si>
  <si>
    <t>17/11/GALFR181TE</t>
  </si>
  <si>
    <t xml:space="preserve">Taxi mamou dabola </t>
  </si>
  <si>
    <t>Taxi dabola dinguiraye</t>
  </si>
  <si>
    <t>Taxi gare routiere  hotel</t>
  </si>
  <si>
    <t>Taxi dinguiraye dabola</t>
  </si>
  <si>
    <t>Trust building</t>
  </si>
  <si>
    <t>17/11/GALFR16TE</t>
  </si>
  <si>
    <t>17/11/GALFR15FA</t>
  </si>
  <si>
    <t>17/11/GALFR17FA</t>
  </si>
  <si>
    <t>Taxi moto de l'hôtel à la gare routiére</t>
  </si>
  <si>
    <t>17/11/GALFR18TE</t>
  </si>
  <si>
    <t>17/11/GALFR21FA</t>
  </si>
  <si>
    <t xml:space="preserve">Taxi  gare routiere l'hôtel </t>
  </si>
  <si>
    <t>17/11/GALFR19TE</t>
  </si>
  <si>
    <t>17/11/GALFR22TE</t>
  </si>
  <si>
    <t>17/11/GALFR23FA</t>
  </si>
  <si>
    <t>17/11/GALFR24FA</t>
  </si>
  <si>
    <t>17/11/GALFR25FA</t>
  </si>
  <si>
    <t>17/11/GALFR27FA</t>
  </si>
  <si>
    <t>17/11/GALFR29FA</t>
  </si>
  <si>
    <t>17/11/GALFR33FA</t>
  </si>
  <si>
    <t>17/11/GALFR32TE</t>
  </si>
  <si>
    <t>17/11/GALFR34TE</t>
  </si>
  <si>
    <t>17/11/GALFR36TE</t>
  </si>
  <si>
    <t>17/11/GALFR37FA</t>
  </si>
  <si>
    <t>17/11/GALFR39TE</t>
  </si>
  <si>
    <t>17/11/GALFR40FA</t>
  </si>
  <si>
    <t>Achat d'une Carte de recharge pour appeler un trafiquant</t>
  </si>
  <si>
    <t>Taxi km36 -Sonfonia</t>
  </si>
  <si>
    <t>17/11/GALFR1TE</t>
  </si>
  <si>
    <t>Transport E17 Bureau-donka-eau et forêt-kissosso-kagbelen-kilomètre cinq-bureau plus le transport du guide pour enquête journalière</t>
  </si>
  <si>
    <t>17/11/GALFR7-8TE</t>
  </si>
  <si>
    <t>Transport bureau-Taouyah belle-vue-Camayenne pour enquête</t>
  </si>
  <si>
    <t>Transport bureau-Belle vue-Camayenne pour enquête</t>
  </si>
  <si>
    <t>17/11/GALFR4TE</t>
  </si>
  <si>
    <t>17/11/GALFR5FA</t>
  </si>
  <si>
    <t>17/11/GALFF19H</t>
  </si>
  <si>
    <t>17/11/GALFR0053H</t>
  </si>
  <si>
    <t>17/11/GALFR08H</t>
  </si>
  <si>
    <t>17/11/GALFR6FA</t>
  </si>
  <si>
    <t>17/11/GALFR8TC</t>
  </si>
  <si>
    <t>17/11/GALFR10FA</t>
  </si>
  <si>
    <t>17/11/GALFR15TC</t>
  </si>
  <si>
    <t>17/11/GALFR16FA</t>
  </si>
  <si>
    <t>17/11/GALFR17TE</t>
  </si>
  <si>
    <t>Taxi moto maison-gare</t>
  </si>
  <si>
    <t>17/11/GALFR20te</t>
  </si>
  <si>
    <t>17/11/GALFR24TE</t>
  </si>
  <si>
    <t>17/11/GALFR27TB</t>
  </si>
  <si>
    <t>17/11/GALFR28FA</t>
  </si>
  <si>
    <t>17/11/GALFR37TE</t>
  </si>
  <si>
    <t>17/11/GALFR31FA</t>
  </si>
  <si>
    <t>17/11/GALFR32TB</t>
  </si>
  <si>
    <t>17/11/GALFR34FA</t>
  </si>
  <si>
    <t>17/11/GALFR36TC</t>
  </si>
  <si>
    <t>17/11/GALFR67TE</t>
  </si>
  <si>
    <t xml:space="preserve">Transport  E14 Conakry-Kindia  pour enquête </t>
  </si>
  <si>
    <t>Transport maison-gare  Kindia</t>
  </si>
  <si>
    <t>Complement transport à E14 frais transport bureau-Cobaya pour la visite du zoo</t>
  </si>
  <si>
    <t>Transport  pour enquête journalière</t>
  </si>
  <si>
    <t>Transport   pour enquête journalière</t>
  </si>
  <si>
    <t>17/11/GALFR2FA</t>
  </si>
  <si>
    <t>Taxi gare-hôtel</t>
  </si>
  <si>
    <t>Taxi pour course enquête</t>
  </si>
  <si>
    <t>Achat d'une paire de chaussure pour trust building</t>
  </si>
  <si>
    <t>Taxi moto pour enquête</t>
  </si>
  <si>
    <t>17/11/GALFR24-21TE</t>
  </si>
  <si>
    <t>Achat de jus et recharge pour une cible</t>
  </si>
  <si>
    <t>17/11/GALFR25TE</t>
  </si>
  <si>
    <t>Taxi moto hôtel-gare</t>
  </si>
  <si>
    <t>17/11/GALFR23TE</t>
  </si>
  <si>
    <t>Achat de carte et jus pour une cible</t>
  </si>
  <si>
    <t>17/11/GALFR14TB</t>
  </si>
  <si>
    <t>17/11/GALFR15TE</t>
  </si>
  <si>
    <t>17/11/GALFR8TA</t>
  </si>
  <si>
    <t>17/11/GALFR3FA</t>
  </si>
  <si>
    <t>17/11/GALFR19FA</t>
  </si>
  <si>
    <t>Taxi moto gare-maison</t>
  </si>
  <si>
    <t>17/11/GALFF018H</t>
  </si>
  <si>
    <t>Frais hôtel (3) nuitées</t>
  </si>
  <si>
    <t>Transport Coyah-Forécariah</t>
  </si>
  <si>
    <t>Taxi moto gare-hôtel</t>
  </si>
  <si>
    <t>Taxi moto marché-hôtel pour enquête</t>
  </si>
  <si>
    <t>Taxi moto hôtel-marché pour enquête</t>
  </si>
  <si>
    <t xml:space="preserve">Transport maison-gare </t>
  </si>
  <si>
    <t>Achat de carte de recharge pour une cible</t>
  </si>
  <si>
    <t>Tansport A/Rforécariah-Pamelape</t>
  </si>
  <si>
    <t>17/11/GALFR40TE</t>
  </si>
  <si>
    <t>Achat de carte recharge à une cible</t>
  </si>
  <si>
    <t>17/11/GALFR42TB</t>
  </si>
  <si>
    <t>17/11/GALFR43TB</t>
  </si>
  <si>
    <t>17/11/GALFR44FA</t>
  </si>
  <si>
    <t>17/11/GALFR45TE</t>
  </si>
  <si>
    <t>17/11/GALFR47FA</t>
  </si>
  <si>
    <t>Transport Forécaria-Pamelap A/R pour enquête</t>
  </si>
  <si>
    <t>17/11/GALFR49FA</t>
  </si>
  <si>
    <t>Transport Forécaria-Bouboulé A/R pour enquête</t>
  </si>
  <si>
    <t>Transport Forécaria-Bimty A/R pour enquête</t>
  </si>
  <si>
    <t>Transport Forécaria-Kabgelen</t>
  </si>
  <si>
    <t>Frais hôtel (6) nuitées</t>
  </si>
  <si>
    <t>17/11/GALFF001849H</t>
  </si>
  <si>
    <t>17/11/GALFR1FA</t>
  </si>
  <si>
    <t xml:space="preserve">Paiement bonus à la radio soleil fm pour obtention élément sonore sur la participation de galf au debat sur le traf lancinet doum et autres </t>
  </si>
  <si>
    <t xml:space="preserve">Paiement bonus à la radio bonheur fm  pour obtention élément sonore sur la participation de galf au debat sur le traf lancinet doum et autres </t>
  </si>
  <si>
    <t>Paiement bonus au journal Le Affiches Guinéennes  sur l'arrestation du traf lancinet doumbouya sur cas peaux crocodiles</t>
  </si>
  <si>
    <t>Paiement bonus au journal Le Standard sur la condamnation  du traf lancinet doumbouya sur cas peaux crocodiles</t>
  </si>
  <si>
    <t>Paiement bonus au journal Nouvelle Elite  sur la condamnation  du traf lancinet doumbouya sur cas peaux crocodiles</t>
  </si>
  <si>
    <t>Paiement bonus au journal Le Continent  sur la condamnation  du traf lancinet doumbouya sur cas peaux crocodiles</t>
  </si>
  <si>
    <t>Taxi maison-bureau(aller retour)</t>
  </si>
  <si>
    <t>Taxi bureau - maison</t>
  </si>
  <si>
    <t>paiement bonus media au site www,visionguinee,info sur affaire de N'Kaye sidimé et frère par la cour d'appel de conakry</t>
  </si>
  <si>
    <t>paiement bonus media au site www,ledeclic,info  sur affaire de N'Kaye sidimé et frère par la cour d'appel de conakry</t>
  </si>
  <si>
    <t>paiement bonus media au site www,guineematin,com   sur affaire de N'Kaye sidimé et frère par la cour d'appel de conakry</t>
  </si>
  <si>
    <t>paiement bonus media au site www,leverificateur,net   sur affaire de N'Kaye sidimé et frère par la cour d'appel de conakry</t>
  </si>
  <si>
    <t>paiement bonus media au site www,africamedia224,com   sur affaire de N'Kaye sidimé et frère par la cour d'appel de conakry</t>
  </si>
  <si>
    <t>paiement bonus media au site www,kibarounews,com   sur affaire de N'Kaye sidimé et frère par la cour d'appel de conakry</t>
  </si>
  <si>
    <t>paiement bonus media au site www,africanewsmag,com   sur affaire de N'Kaye sidimé et frère par la cour d'appel de conakry</t>
  </si>
  <si>
    <t xml:space="preserve">Paiement de bonus média au site www,bcmedia,org sur l'affaire confirmation de la décision sur nkaye sidimé et frères pour trafic d'ivoires </t>
  </si>
  <si>
    <t xml:space="preserve">Paiement de bonus média au site www,flammeguinee,com  sur l'affaire confirmation de la décision sur nkaye sidimé et frères pour trafic d'ivoires </t>
  </si>
  <si>
    <t xml:space="preserve">Paiement de bonus média au site www,leprojecteurguinee,com   sur l'affaire confirmation de la décision sur nkaye sidimé et frères pour trafic d'ivoires </t>
  </si>
  <si>
    <t xml:space="preserve">Paiement de bonus média au site www,lemakona,com    sur l'affaire confirmation de la décision sur nkaye sidimé et frères pour trafic d'ivoires </t>
  </si>
  <si>
    <t xml:space="preserve">Paiement de bonus média au site www,leguineeprogres,com    sur l'affaire confirmation de la décision sur nkaye sidimé et frères pour trafic d'ivoires </t>
  </si>
  <si>
    <t>Paiement bonus média au site www,visionguinee,info sur cas chimpanzé sierra leone</t>
  </si>
  <si>
    <t>Paiement bonus média au site www,ledeclic,info  sur cas chimpanzé sierra leone</t>
  </si>
  <si>
    <t>Paiement bonus média au site www,soleilfmguinee,net  sur cas chimpanzé sierra leone</t>
  </si>
  <si>
    <t>Paiement bonus média au site www,leverificateur,net   sur cas chimpanzé sierra leone</t>
  </si>
  <si>
    <t>Paiement bonus média au site www,guineematin,com  sur cas chimpanzé sierra leone</t>
  </si>
  <si>
    <t>Paiement bonus média au site www,lemakona,com   sur cas chimpanzé sierra leone</t>
  </si>
  <si>
    <t>Paiement bonus média au site www,bcmedia,org   sur cas chimpanzé sierra leone</t>
  </si>
  <si>
    <t>Paiement bonus média au site www,radiokankan,com  sur cas chimpanzé sierra leone</t>
  </si>
  <si>
    <t>Paiement bonus média au site www,flammeguinee,com  sur cas chimpanzé sierra leone</t>
  </si>
  <si>
    <t>Paiement bonus média au site www,leprojecteurguinee,com  sur cas chimpanzé sierra leone</t>
  </si>
  <si>
    <t>Paiement bonus média au site www,guineemail,com sur cas chimpanzé sierra leone</t>
  </si>
  <si>
    <t>Paiement bonus média au site www,femmesafricaines,info  sur cas chimpanzé sierra leone</t>
  </si>
  <si>
    <t>Media</t>
  </si>
  <si>
    <t>17/11/GALFR24BM</t>
  </si>
  <si>
    <t>17/11/GALFR25BM</t>
  </si>
  <si>
    <t>17/11/GALFR26BM</t>
  </si>
  <si>
    <t>17/11/GALFR27BM</t>
  </si>
  <si>
    <t>17/11/GALFR28BM</t>
  </si>
  <si>
    <t>17/11/GALFR29BM</t>
  </si>
  <si>
    <t>17/11/GALFR30BM</t>
  </si>
  <si>
    <t>17/11/GALFR31BM</t>
  </si>
  <si>
    <t>17/11/GALFR32BM</t>
  </si>
  <si>
    <t>17/11/GALFR33BM</t>
  </si>
  <si>
    <t>17/11/GALFR34BM</t>
  </si>
  <si>
    <t>17/11/GALFR35BM</t>
  </si>
  <si>
    <t>17/11/GALFR21BM</t>
  </si>
  <si>
    <t>17/11/GALFR22BM</t>
  </si>
  <si>
    <t>17/11/GALFR17BM</t>
  </si>
  <si>
    <t>17/11/GALFR18BM</t>
  </si>
  <si>
    <t>17/11/GALFR19BM</t>
  </si>
  <si>
    <t>17/11/GALFR20BM</t>
  </si>
  <si>
    <t>17/11/GALFR5BM</t>
  </si>
  <si>
    <t>17/11/GALFR6BM</t>
  </si>
  <si>
    <t>17/11/GALFR7BM</t>
  </si>
  <si>
    <t>17/11/GALFR8BM</t>
  </si>
  <si>
    <t>17/11/GALFR9BM</t>
  </si>
  <si>
    <t>17/11/GALFR10BM</t>
  </si>
  <si>
    <t>17/11/GALFR11BM</t>
  </si>
  <si>
    <t>17/11/GALFR12BM</t>
  </si>
  <si>
    <t>17/11/GALFR13BM</t>
  </si>
  <si>
    <t>17/11/GALFR14BM</t>
  </si>
  <si>
    <t>17/11/GALFR15BM</t>
  </si>
  <si>
    <t>17/11/GALFR16BM</t>
  </si>
  <si>
    <t>Transport bureau-centreville pour  dépôt confection des  badges</t>
  </si>
  <si>
    <t>Déplacement taxi moto  en ville à kaloum pour récuperation des badges du personnel</t>
  </si>
  <si>
    <t>17/11/GALFR41FS</t>
  </si>
  <si>
    <t>17/11/GALFF242</t>
  </si>
  <si>
    <t>17/11/GALFR27TU</t>
  </si>
  <si>
    <t>17/11/GALFR14FS</t>
  </si>
  <si>
    <t>Frais taxi moto Maison-centre pour recupération du journal cas verdict Lancinet Doumbouya</t>
  </si>
  <si>
    <t>17/11/GALFR36BM</t>
  </si>
  <si>
    <t>Transport maison de presse-Bureau pour paiement de Bonus Media journal Elite</t>
  </si>
  <si>
    <t>Paiement Bonus Media pour la condmnation du trafiquant cas peau de panthère journal Elite</t>
  </si>
  <si>
    <t>Confection de (9) badges pour le personnel</t>
  </si>
  <si>
    <t>17/11/GALFR04TU</t>
  </si>
  <si>
    <t>Ffrais nourriture THierno Ousmane Baldé  pour l'entretiendu  bébé chimpanzé</t>
  </si>
  <si>
    <t>17/11/GALFPS11</t>
  </si>
  <si>
    <t>17/11/GALFPP11</t>
  </si>
  <si>
    <t>17/11/GALFR25Bifo</t>
  </si>
  <si>
    <t>Frais deplacment taxi moto bureau-ENAM UNOPS/participation de Saidou à la réunion de travail avec l'UE</t>
  </si>
  <si>
    <t>Frais deplacment taxi moto bureau-ENAM UNOPS/participation  Charlotte à la réunion de travail avec l'UE</t>
  </si>
  <si>
    <t>17/11/GALFR02TU</t>
  </si>
  <si>
    <t>Frais deplacment taxi moto ENAM-chemin de fer Saidou course interne</t>
  </si>
  <si>
    <t>17/11/GALFR03TU</t>
  </si>
  <si>
    <t>Frais deplacment taxi moto  chemin de fer ENAM  Saidou course interne</t>
  </si>
  <si>
    <t>Frais deplacment taxi moto ENAM-bureau retour UNOPS/participation de Saidou et Charlotte à la réunion de travail avec l'UE</t>
  </si>
  <si>
    <t>Frais deplacment taxi moto bureau-Aéroport</t>
  </si>
  <si>
    <t>WILDCAT</t>
  </si>
  <si>
    <t xml:space="preserve"> Honoraire Me Sovogui  affaire Alpha Alimou Doumbouya</t>
  </si>
  <si>
    <t>Achat nourriture trafiquante et juristes</t>
  </si>
  <si>
    <t>Complement  transport retour centre ville-bureau pour le suivi du cas bébé chimpanzé</t>
  </si>
  <si>
    <t>Complement achat des fruits pour bébé chimpanzé</t>
  </si>
  <si>
    <t>Bank Fees</t>
  </si>
  <si>
    <t>BPMG GNF</t>
  </si>
  <si>
    <t>BPMG USD</t>
  </si>
  <si>
    <t>17/11/GALF</t>
  </si>
  <si>
    <t>Frais service WEB au 30 novembre/17</t>
  </si>
  <si>
    <t>Taxe frais fixe compte  GNF  au 30 novembre/17</t>
  </si>
  <si>
    <t>Commussion Manipulation de compte  GNF au 30 novembre/17</t>
  </si>
  <si>
    <t>Taxe frais fixe au 30 novembre/17</t>
  </si>
  <si>
    <t>Commission Manipulation de compte novembre/17</t>
  </si>
  <si>
    <t>Commussion chèque guichet</t>
  </si>
  <si>
    <t>Somme de Montant dépensé</t>
  </si>
  <si>
    <t>Salaire Aissatou Sessou novembre /2017</t>
  </si>
  <si>
    <t>Salaire Mamadou Oury Diallo novembre /2017</t>
  </si>
  <si>
    <t>17/11/GALFl37</t>
  </si>
  <si>
    <t>NOM</t>
  </si>
  <si>
    <t>Département</t>
  </si>
  <si>
    <t>Total reçu</t>
  </si>
  <si>
    <t>Total dépensé</t>
  </si>
  <si>
    <t>Virement interne</t>
  </si>
  <si>
    <t>Total Retrait cash</t>
  </si>
  <si>
    <t>Fonds Exterieur pour le projet</t>
  </si>
  <si>
    <t>Total reversé</t>
  </si>
  <si>
    <t>TOTAL CAISSE</t>
  </si>
  <si>
    <t>BPMG-21201914701-11</t>
  </si>
  <si>
    <t>GNF</t>
  </si>
  <si>
    <t>BPMG-21201914703-11</t>
  </si>
  <si>
    <t>USD</t>
  </si>
  <si>
    <t>TOTAL BANQUES</t>
  </si>
  <si>
    <t xml:space="preserve">TOTAL </t>
  </si>
  <si>
    <t>Cash book</t>
  </si>
  <si>
    <t>Mouvements mensuels</t>
  </si>
  <si>
    <t>caisse</t>
  </si>
  <si>
    <t>Reçu du bailleur</t>
  </si>
  <si>
    <t>banque</t>
  </si>
  <si>
    <t>Dépensé</t>
  </si>
  <si>
    <t>Avances</t>
  </si>
  <si>
    <t xml:space="preserve">Avances </t>
  </si>
  <si>
    <t>total</t>
  </si>
  <si>
    <t>Comptabilité</t>
  </si>
  <si>
    <t>Réel</t>
  </si>
  <si>
    <t>Difference</t>
  </si>
  <si>
    <t>Taxi maison bureau du  31/10/2017( aller retour)</t>
  </si>
  <si>
    <t>Taxi maison bureau ( aller retour)</t>
  </si>
  <si>
    <t>Taxi moto bureau -centre ville pour recupération de la facture défitive de la confection des badges</t>
  </si>
  <si>
    <t>Balance au 30/11/17</t>
  </si>
  <si>
    <t>Solde au 31/10/17</t>
  </si>
  <si>
    <t>Solde comptable au 01/11/2017</t>
  </si>
  <si>
    <t>Solde comptable au 30/11/2017</t>
  </si>
  <si>
    <t>JOURNAL BANQUE  GNF  NOVEMBRE  2017</t>
  </si>
  <si>
    <t>N°</t>
  </si>
  <si>
    <t>REPORT SOLDE DU 30/09/2017</t>
  </si>
  <si>
    <t>Chèque 013466426 Approvisionnement de  caisse</t>
  </si>
  <si>
    <t>Chèque 013466427  Approvisionnement de  caisse</t>
  </si>
  <si>
    <t>Arbitrage (10 000 USD X 9 000 )pour alimentation compte GNF</t>
  </si>
  <si>
    <t>Chèque 013466428  Approvisionnement de  caisse</t>
  </si>
  <si>
    <t>Chèque 013466429 Approvisionnement de  caisse</t>
  </si>
  <si>
    <t>Chèque 013466430  Approvisionnement de  caisse</t>
  </si>
  <si>
    <t>Virement salaire personnel novembre 2017</t>
  </si>
  <si>
    <t>Chèque 01366706  Approvisionnement de  caisse</t>
  </si>
  <si>
    <t>Chèque 5451793 (guichet) Approvisionnement de  caisse</t>
  </si>
  <si>
    <t>Commution du Chèque de guichet  5451793 Approvisionnement de  caisse</t>
  </si>
  <si>
    <t>Chèque 01366707  Approvisionnement de  caisse</t>
  </si>
  <si>
    <t>Chèque 01366708  Approvisionnement de  caisse</t>
  </si>
  <si>
    <t>Arbitrage (4 900 USD x 9 003) pour alimentation compte GNF</t>
  </si>
  <si>
    <t>Chèque 01366709  Approvisionnement de  caisse</t>
  </si>
  <si>
    <t>Chèque 01366710  Approvisionnement de  caisse</t>
  </si>
  <si>
    <t xml:space="preserve">Facture Service WEB </t>
  </si>
  <si>
    <t>Taxe Frais Fixe au 30/11/17</t>
  </si>
  <si>
    <t>Commution Manipulation de Compte au 30/11/2017</t>
  </si>
  <si>
    <t>SOLDE AU  30/11/17</t>
  </si>
  <si>
    <t>JOURNAL BANQUE USD  NOVEMBRE   2017</t>
  </si>
  <si>
    <t>REPORT SOLDE 31/10/2017</t>
  </si>
  <si>
    <t>Arbitrage (10 000 USD) pour alimentation compte GNF</t>
  </si>
  <si>
    <t>Arbitrage (4 900 USD) pour alimentation compte GNF</t>
  </si>
  <si>
    <t>Taxe Frais Fixe au 30/11/2017</t>
  </si>
  <si>
    <t>Commution Manipulation de Compte 30/11/2017</t>
  </si>
  <si>
    <t>SOLDE AU 30 /11/17</t>
  </si>
  <si>
    <t>Étiquettes de colonnes</t>
  </si>
  <si>
    <t>Document de Suivi financier</t>
  </si>
  <si>
    <t>EAGLE NETWORK</t>
  </si>
  <si>
    <t>BANQUE</t>
  </si>
  <si>
    <t>Nom de la banque:</t>
  </si>
  <si>
    <t>BPMG</t>
  </si>
  <si>
    <t>Numéro du compte:</t>
  </si>
  <si>
    <t>21201914701-11</t>
  </si>
  <si>
    <t>Etat de rapprochement du solde du compte bancaire</t>
  </si>
  <si>
    <t>Intitulé du compte:</t>
  </si>
  <si>
    <t>WCP-GALF-GNF</t>
  </si>
  <si>
    <r>
      <t>en (GNF</t>
    </r>
    <r>
      <rPr>
        <b/>
        <i/>
        <sz val="12"/>
        <rFont val="Arial"/>
        <family val="2"/>
      </rPr>
      <t>)</t>
    </r>
    <r>
      <rPr>
        <b/>
        <sz val="12"/>
        <rFont val="Arial"/>
        <family val="2"/>
      </rPr>
      <t xml:space="preserve"> au</t>
    </r>
  </si>
  <si>
    <t>COMPTABILITE</t>
  </si>
  <si>
    <t xml:space="preserve"> </t>
  </si>
  <si>
    <t xml:space="preserve">n° </t>
  </si>
  <si>
    <t>Libellé</t>
  </si>
  <si>
    <t>Débit</t>
  </si>
  <si>
    <t>Crédit</t>
  </si>
  <si>
    <t>Solde du journal de banque</t>
  </si>
  <si>
    <t>Solde de l'extrait de compte</t>
  </si>
  <si>
    <t>Le CHEF DE PROJET</t>
  </si>
  <si>
    <t>La COMPTABLE</t>
  </si>
  <si>
    <t>Mamadou Saidou Deba Barry</t>
  </si>
  <si>
    <t xml:space="preserve">      Moné  Doré</t>
  </si>
  <si>
    <t xml:space="preserve">         30/11/2017</t>
  </si>
  <si>
    <t xml:space="preserve">      30/11/2017</t>
  </si>
  <si>
    <t>21201914703-11</t>
  </si>
  <si>
    <t>WCP-GALF-USD</t>
  </si>
  <si>
    <r>
      <t>Etat de rapprochement du solde du compte bancaire en (</t>
    </r>
    <r>
      <rPr>
        <b/>
        <sz val="16"/>
        <color rgb="FFFF0000"/>
        <rFont val="Arial"/>
        <family val="2"/>
      </rPr>
      <t>USD</t>
    </r>
    <r>
      <rPr>
        <b/>
        <sz val="16"/>
        <rFont val="Arial"/>
        <family val="2"/>
      </rPr>
      <t>) au</t>
    </r>
  </si>
  <si>
    <t xml:space="preserve">             Moné  Doré</t>
  </si>
  <si>
    <t xml:space="preserve">         31/11/2017</t>
  </si>
  <si>
    <t xml:space="preserve">              31/11/2017</t>
  </si>
  <si>
    <t>Services</t>
  </si>
  <si>
    <t>Transport  Kindia-Conakry</t>
  </si>
  <si>
    <t>Salaire Mamadou Saidou Deba Barry  novembre /2017</t>
  </si>
  <si>
    <t>Salaire Tamba Fatou Oularé  novembre/2017</t>
  </si>
  <si>
    <t>Salaire Sekou Castro Kourouma  novembre/2017</t>
  </si>
  <si>
    <t>Salaire Odette Kamano  novembre/2017</t>
  </si>
  <si>
    <t>Salaire Mamadou Saliou Baldé   novembre 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</si>
</sst>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d\-mmm\-yy"/>
    <numFmt numFmtId="165" formatCode="_-* #,##0\ _€_-;\-* #,##0\ _€_-;_-* &quot;-&quot;??\ _€_-;_-@_-"/>
    <numFmt numFmtId="166" formatCode="_-* #,##0.0\ _€_-;\-* #,##0.0\ _€_-;_-* &quot;-&quot;??\ _€_-;_-@_-"/>
    <numFmt numFmtId="167" formatCode="_(* #,##0.00_);_(* \(#,##0.00\);_(* &quot;-&quot;??_);_(@_)"/>
    <numFmt numFmtId="168" formatCode="#,##0.00\ _A_r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Arial"/>
      <family val="2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Arial"/>
      <family val="2"/>
    </font>
    <font>
      <b/>
      <sz val="16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sz val="10"/>
      <color indexed="11"/>
      <name val="Arial"/>
      <family val="2"/>
    </font>
    <font>
      <b/>
      <sz val="11"/>
      <name val="Arial"/>
      <family val="2"/>
    </font>
    <font>
      <i/>
      <sz val="10"/>
      <color indexed="10"/>
      <name val="Arial"/>
      <family val="2"/>
    </font>
    <font>
      <b/>
      <sz val="16"/>
      <color rgb="FFFF0000"/>
      <name val="Arial"/>
      <family val="2"/>
    </font>
    <font>
      <b/>
      <sz val="11"/>
      <color indexed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1FFE7"/>
        <bgColor indexed="64"/>
      </patternFill>
    </fill>
    <fill>
      <patternFill patternType="solid">
        <fgColor rgb="FF89F7BD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8FEBA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09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3" fontId="4" fillId="0" borderId="0" xfId="0" applyNumberFormat="1" applyFont="1" applyBorder="1"/>
    <xf numFmtId="0" fontId="2" fillId="2" borderId="1" xfId="0" applyFont="1" applyFill="1" applyBorder="1"/>
    <xf numFmtId="3" fontId="4" fillId="2" borderId="1" xfId="0" applyNumberFormat="1" applyFont="1" applyFill="1" applyBorder="1"/>
    <xf numFmtId="3" fontId="4" fillId="2" borderId="2" xfId="0" applyNumberFormat="1" applyFont="1" applyFill="1" applyBorder="1"/>
    <xf numFmtId="0" fontId="2" fillId="2" borderId="3" xfId="0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3" fontId="4" fillId="2" borderId="5" xfId="0" applyNumberFormat="1" applyFont="1" applyFill="1" applyBorder="1" applyAlignment="1">
      <alignment horizontal="center"/>
    </xf>
    <xf numFmtId="0" fontId="5" fillId="3" borderId="6" xfId="0" applyFont="1" applyFill="1" applyBorder="1"/>
    <xf numFmtId="3" fontId="6" fillId="3" borderId="7" xfId="0" applyNumberFormat="1" applyFont="1" applyFill="1" applyBorder="1"/>
    <xf numFmtId="3" fontId="4" fillId="0" borderId="9" xfId="0" applyNumberFormat="1" applyFont="1" applyFill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5" fillId="0" borderId="0" xfId="0" applyFont="1" applyBorder="1"/>
    <xf numFmtId="3" fontId="0" fillId="3" borderId="0" xfId="0" applyNumberFormat="1" applyFill="1" applyAlignment="1">
      <alignment horizontal="center"/>
    </xf>
    <xf numFmtId="3" fontId="7" fillId="0" borderId="11" xfId="0" applyNumberFormat="1" applyFont="1" applyFill="1" applyBorder="1" applyAlignment="1">
      <alignment horizontal="center"/>
    </xf>
    <xf numFmtId="0" fontId="4" fillId="0" borderId="9" xfId="0" applyFont="1" applyFill="1" applyBorder="1"/>
    <xf numFmtId="3" fontId="4" fillId="0" borderId="11" xfId="0" applyNumberFormat="1" applyFont="1" applyFill="1" applyBorder="1" applyAlignment="1">
      <alignment horizontal="center"/>
    </xf>
    <xf numFmtId="3" fontId="4" fillId="0" borderId="6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Border="1"/>
    <xf numFmtId="0" fontId="0" fillId="0" borderId="0" xfId="0" applyFill="1" applyBorder="1"/>
    <xf numFmtId="3" fontId="0" fillId="0" borderId="0" xfId="0" applyNumberFormat="1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ont="1" applyFill="1" applyBorder="1" applyAlignmen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4" fillId="0" borderId="9" xfId="2" applyFont="1" applyFill="1" applyBorder="1" applyAlignment="1">
      <alignment horizontal="left"/>
    </xf>
    <xf numFmtId="0" fontId="4" fillId="0" borderId="0" xfId="0" applyFont="1" applyFill="1"/>
    <xf numFmtId="3" fontId="4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/>
    <xf numFmtId="14" fontId="0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3" fontId="4" fillId="0" borderId="0" xfId="0" applyNumberFormat="1" applyFont="1" applyFill="1" applyBorder="1"/>
    <xf numFmtId="0" fontId="4" fillId="0" borderId="0" xfId="0" applyFont="1" applyFill="1" applyBorder="1" applyAlignment="1">
      <alignment horizontal="left"/>
    </xf>
    <xf numFmtId="3" fontId="0" fillId="0" borderId="0" xfId="0" applyNumberFormat="1"/>
    <xf numFmtId="3" fontId="0" fillId="0" borderId="0" xfId="1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 applyBorder="1"/>
    <xf numFmtId="14" fontId="0" fillId="0" borderId="0" xfId="0" applyNumberFormat="1" applyBorder="1"/>
    <xf numFmtId="3" fontId="4" fillId="0" borderId="9" xfId="1" applyNumberFormat="1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3" fontId="4" fillId="0" borderId="19" xfId="0" applyNumberFormat="1" applyFont="1" applyFill="1" applyBorder="1" applyAlignment="1">
      <alignment horizontal="center"/>
    </xf>
    <xf numFmtId="165" fontId="0" fillId="0" borderId="0" xfId="1" applyNumberFormat="1" applyFont="1" applyFill="1" applyBorder="1"/>
    <xf numFmtId="3" fontId="4" fillId="0" borderId="0" xfId="0" applyNumberFormat="1" applyFont="1" applyFill="1" applyAlignment="1">
      <alignment horizontal="center"/>
    </xf>
    <xf numFmtId="165" fontId="0" fillId="0" borderId="0" xfId="1" applyNumberFormat="1" applyFont="1" applyBorder="1"/>
    <xf numFmtId="3" fontId="4" fillId="0" borderId="2" xfId="0" applyNumberFormat="1" applyFont="1" applyFill="1" applyBorder="1" applyAlignment="1">
      <alignment horizontal="center"/>
    </xf>
    <xf numFmtId="14" fontId="4" fillId="0" borderId="8" xfId="0" applyNumberFormat="1" applyFont="1" applyFill="1" applyBorder="1" applyAlignment="1">
      <alignment horizontal="center"/>
    </xf>
    <xf numFmtId="14" fontId="4" fillId="0" borderId="9" xfId="0" applyNumberFormat="1" applyFont="1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3" fontId="4" fillId="0" borderId="9" xfId="0" applyNumberFormat="1" applyFont="1" applyFill="1" applyBorder="1"/>
    <xf numFmtId="0" fontId="4" fillId="0" borderId="12" xfId="0" applyFont="1" applyFill="1" applyBorder="1"/>
    <xf numFmtId="3" fontId="4" fillId="0" borderId="13" xfId="1" applyNumberFormat="1" applyFont="1" applyFill="1" applyBorder="1" applyAlignment="1">
      <alignment horizontal="center"/>
    </xf>
    <xf numFmtId="0" fontId="4" fillId="0" borderId="14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4" fillId="0" borderId="10" xfId="0" applyFont="1" applyFill="1" applyBorder="1"/>
    <xf numFmtId="14" fontId="4" fillId="0" borderId="15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horizontal="left"/>
    </xf>
    <xf numFmtId="3" fontId="4" fillId="0" borderId="16" xfId="0" applyNumberFormat="1" applyFont="1" applyFill="1" applyBorder="1" applyAlignment="1">
      <alignment horizontal="right"/>
    </xf>
    <xf numFmtId="0" fontId="4" fillId="0" borderId="18" xfId="0" applyFont="1" applyFill="1" applyBorder="1" applyAlignment="1">
      <alignment horizontal="left"/>
    </xf>
    <xf numFmtId="0" fontId="4" fillId="0" borderId="17" xfId="0" applyFont="1" applyFill="1" applyBorder="1" applyAlignment="1">
      <alignment horizontal="left"/>
    </xf>
    <xf numFmtId="3" fontId="4" fillId="0" borderId="8" xfId="0" applyNumberFormat="1" applyFont="1" applyFill="1" applyBorder="1" applyAlignment="1">
      <alignment horizontal="right"/>
    </xf>
    <xf numFmtId="14" fontId="4" fillId="0" borderId="1" xfId="0" applyNumberFormat="1" applyFont="1" applyFill="1" applyBorder="1" applyAlignment="1">
      <alignment horizontal="left"/>
    </xf>
    <xf numFmtId="3" fontId="7" fillId="0" borderId="8" xfId="0" applyNumberFormat="1" applyFont="1" applyFill="1" applyBorder="1" applyAlignment="1">
      <alignment horizontal="center"/>
    </xf>
    <xf numFmtId="14" fontId="4" fillId="0" borderId="0" xfId="0" applyNumberFormat="1" applyFont="1" applyFill="1" applyBorder="1" applyAlignment="1">
      <alignment horizontal="right"/>
    </xf>
    <xf numFmtId="0" fontId="4" fillId="0" borderId="23" xfId="0" applyFont="1" applyFill="1" applyBorder="1" applyAlignment="1">
      <alignment horizontal="left"/>
    </xf>
    <xf numFmtId="3" fontId="4" fillId="0" borderId="11" xfId="0" applyNumberFormat="1" applyFont="1" applyFill="1" applyBorder="1"/>
    <xf numFmtId="0" fontId="4" fillId="0" borderId="16" xfId="0" applyFont="1" applyFill="1" applyBorder="1" applyAlignment="1">
      <alignment horizontal="left"/>
    </xf>
    <xf numFmtId="3" fontId="4" fillId="0" borderId="11" xfId="0" applyNumberFormat="1" applyFon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right"/>
    </xf>
    <xf numFmtId="14" fontId="4" fillId="0" borderId="9" xfId="0" applyNumberFormat="1" applyFont="1" applyFill="1" applyBorder="1" applyAlignment="1">
      <alignment horizontal="center"/>
    </xf>
    <xf numFmtId="14" fontId="4" fillId="0" borderId="19" xfId="0" applyNumberFormat="1" applyFont="1" applyFill="1" applyBorder="1" applyAlignment="1">
      <alignment horizontal="left"/>
    </xf>
    <xf numFmtId="3" fontId="4" fillId="0" borderId="19" xfId="0" applyNumberFormat="1" applyFont="1" applyFill="1" applyBorder="1"/>
    <xf numFmtId="0" fontId="4" fillId="0" borderId="20" xfId="0" applyFont="1" applyFill="1" applyBorder="1" applyAlignment="1">
      <alignment horizontal="left"/>
    </xf>
    <xf numFmtId="0" fontId="4" fillId="0" borderId="10" xfId="0" applyNumberFormat="1" applyFont="1" applyFill="1" applyBorder="1"/>
    <xf numFmtId="14" fontId="4" fillId="0" borderId="0" xfId="0" applyNumberFormat="1" applyFont="1" applyFill="1" applyBorder="1" applyAlignment="1">
      <alignment horizontal="center"/>
    </xf>
    <xf numFmtId="3" fontId="4" fillId="0" borderId="0" xfId="1" applyNumberFormat="1" applyFont="1" applyFill="1" applyBorder="1" applyAlignment="1">
      <alignment horizontal="center"/>
    </xf>
    <xf numFmtId="14" fontId="4" fillId="0" borderId="0" xfId="0" applyNumberFormat="1" applyFont="1" applyFill="1" applyBorder="1"/>
    <xf numFmtId="14" fontId="4" fillId="0" borderId="0" xfId="0" applyNumberFormat="1" applyFont="1" applyFill="1" applyBorder="1" applyAlignment="1">
      <alignment horizontal="left"/>
    </xf>
    <xf numFmtId="0" fontId="4" fillId="0" borderId="0" xfId="0" applyNumberFormat="1" applyFont="1" applyFill="1" applyBorder="1"/>
    <xf numFmtId="14" fontId="4" fillId="0" borderId="9" xfId="2" applyNumberFormat="1" applyFont="1" applyFill="1" applyBorder="1" applyAlignment="1">
      <alignment horizontal="left" wrapText="1"/>
    </xf>
    <xf numFmtId="3" fontId="4" fillId="0" borderId="9" xfId="1" applyNumberFormat="1" applyFont="1" applyFill="1" applyBorder="1" applyAlignment="1">
      <alignment horizontal="right" vertical="center" wrapText="1"/>
    </xf>
    <xf numFmtId="3" fontId="9" fillId="0" borderId="0" xfId="0" applyNumberFormat="1" applyFont="1" applyFill="1" applyBorder="1" applyAlignment="1">
      <alignment horizontal="center"/>
    </xf>
    <xf numFmtId="165" fontId="9" fillId="0" borderId="0" xfId="1" applyNumberFormat="1" applyFont="1" applyFill="1" applyBorder="1"/>
    <xf numFmtId="165" fontId="0" fillId="0" borderId="0" xfId="1" applyNumberFormat="1" applyFont="1" applyFill="1" applyBorder="1" applyAlignment="1"/>
    <xf numFmtId="14" fontId="10" fillId="5" borderId="9" xfId="2" applyNumberFormat="1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 wrapText="1"/>
    </xf>
    <xf numFmtId="167" fontId="11" fillId="0" borderId="9" xfId="0" applyNumberFormat="1" applyFont="1" applyBorder="1" applyAlignment="1">
      <alignment horizontal="left"/>
    </xf>
    <xf numFmtId="167" fontId="11" fillId="0" borderId="9" xfId="0" applyNumberFormat="1" applyFont="1" applyBorder="1"/>
    <xf numFmtId="165" fontId="10" fillId="6" borderId="9" xfId="3" applyNumberFormat="1" applyFont="1" applyFill="1" applyBorder="1"/>
    <xf numFmtId="167" fontId="10" fillId="0" borderId="9" xfId="0" applyNumberFormat="1" applyFont="1" applyBorder="1"/>
    <xf numFmtId="43" fontId="10" fillId="6" borderId="9" xfId="3" applyNumberFormat="1" applyFont="1" applyFill="1" applyBorder="1"/>
    <xf numFmtId="165" fontId="10" fillId="0" borderId="9" xfId="3" applyNumberFormat="1" applyFont="1" applyFill="1" applyBorder="1"/>
    <xf numFmtId="165" fontId="13" fillId="0" borderId="9" xfId="3" applyNumberFormat="1" applyFont="1" applyFill="1" applyBorder="1"/>
    <xf numFmtId="165" fontId="13" fillId="6" borderId="9" xfId="3" applyNumberFormat="1" applyFont="1" applyFill="1" applyBorder="1"/>
    <xf numFmtId="14" fontId="14" fillId="7" borderId="9" xfId="4" applyNumberFormat="1" applyFont="1" applyFill="1" applyBorder="1"/>
    <xf numFmtId="167" fontId="14" fillId="7" borderId="9" xfId="4" applyNumberFormat="1" applyFont="1" applyFill="1" applyBorder="1"/>
    <xf numFmtId="165" fontId="14" fillId="7" borderId="9" xfId="3" applyNumberFormat="1" applyFont="1" applyFill="1" applyBorder="1"/>
    <xf numFmtId="43" fontId="14" fillId="7" borderId="9" xfId="1" applyFont="1" applyFill="1" applyBorder="1"/>
    <xf numFmtId="165" fontId="10" fillId="7" borderId="9" xfId="3" applyNumberFormat="1" applyFont="1" applyFill="1" applyBorder="1"/>
    <xf numFmtId="14" fontId="12" fillId="8" borderId="11" xfId="4" applyNumberFormat="1" applyFont="1" applyFill="1" applyBorder="1"/>
    <xf numFmtId="14" fontId="12" fillId="8" borderId="24" xfId="4" applyNumberFormat="1" applyFont="1" applyFill="1" applyBorder="1"/>
    <xf numFmtId="165" fontId="12" fillId="8" borderId="24" xfId="3" applyNumberFormat="1" applyFont="1" applyFill="1" applyBorder="1"/>
    <xf numFmtId="3" fontId="12" fillId="8" borderId="24" xfId="1" applyNumberFormat="1" applyFont="1" applyFill="1" applyBorder="1" applyAlignment="1">
      <alignment horizontal="center"/>
    </xf>
    <xf numFmtId="43" fontId="12" fillId="4" borderId="9" xfId="3" applyNumberFormat="1" applyFont="1" applyFill="1" applyBorder="1"/>
    <xf numFmtId="14" fontId="14" fillId="8" borderId="25" xfId="4" applyNumberFormat="1" applyFont="1" applyFill="1" applyBorder="1"/>
    <xf numFmtId="165" fontId="14" fillId="8" borderId="0" xfId="3" applyNumberFormat="1" applyFont="1" applyFill="1" applyBorder="1" applyAlignment="1">
      <alignment horizontal="left"/>
    </xf>
    <xf numFmtId="43" fontId="14" fillId="8" borderId="0" xfId="1" applyFont="1" applyFill="1" applyBorder="1"/>
    <xf numFmtId="3" fontId="14" fillId="8" borderId="0" xfId="1" applyNumberFormat="1" applyFont="1" applyFill="1" applyBorder="1" applyAlignment="1">
      <alignment horizontal="center"/>
    </xf>
    <xf numFmtId="165" fontId="14" fillId="8" borderId="0" xfId="3" applyNumberFormat="1" applyFont="1" applyFill="1" applyBorder="1"/>
    <xf numFmtId="166" fontId="14" fillId="8" borderId="0" xfId="3" applyNumberFormat="1" applyFont="1" applyFill="1" applyBorder="1"/>
    <xf numFmtId="43" fontId="14" fillId="4" borderId="9" xfId="3" applyNumberFormat="1" applyFont="1" applyFill="1" applyBorder="1"/>
    <xf numFmtId="14" fontId="14" fillId="8" borderId="26" xfId="4" applyNumberFormat="1" applyFont="1" applyFill="1" applyBorder="1"/>
    <xf numFmtId="165" fontId="14" fillId="8" borderId="27" xfId="3" applyNumberFormat="1" applyFont="1" applyFill="1" applyBorder="1"/>
    <xf numFmtId="166" fontId="14" fillId="8" borderId="27" xfId="3" applyNumberFormat="1" applyFont="1" applyFill="1" applyBorder="1"/>
    <xf numFmtId="0" fontId="11" fillId="9" borderId="0" xfId="4" applyFont="1" applyFill="1"/>
    <xf numFmtId="165" fontId="10" fillId="0" borderId="0" xfId="3" applyNumberFormat="1" applyFont="1"/>
    <xf numFmtId="3" fontId="10" fillId="0" borderId="0" xfId="3" applyNumberFormat="1" applyFont="1" applyAlignment="1">
      <alignment horizontal="center"/>
    </xf>
    <xf numFmtId="43" fontId="10" fillId="0" borderId="0" xfId="3" applyNumberFormat="1" applyFont="1"/>
    <xf numFmtId="165" fontId="10" fillId="0" borderId="13" xfId="3" applyNumberFormat="1" applyFont="1" applyBorder="1"/>
    <xf numFmtId="168" fontId="11" fillId="0" borderId="28" xfId="4" applyNumberFormat="1" applyFont="1" applyBorder="1"/>
    <xf numFmtId="168" fontId="11" fillId="0" borderId="29" xfId="4" applyNumberFormat="1" applyFont="1" applyBorder="1"/>
    <xf numFmtId="165" fontId="14" fillId="8" borderId="29" xfId="3" applyNumberFormat="1" applyFont="1" applyFill="1" applyBorder="1"/>
    <xf numFmtId="165" fontId="14" fillId="8" borderId="30" xfId="3" applyNumberFormat="1" applyFont="1" applyFill="1" applyBorder="1"/>
    <xf numFmtId="0" fontId="14" fillId="0" borderId="0" xfId="0" applyFont="1"/>
    <xf numFmtId="165" fontId="14" fillId="0" borderId="0" xfId="0" applyNumberFormat="1" applyFont="1"/>
    <xf numFmtId="165" fontId="11" fillId="0" borderId="9" xfId="1" applyNumberFormat="1" applyFont="1" applyBorder="1"/>
    <xf numFmtId="165" fontId="14" fillId="0" borderId="9" xfId="1" applyNumberFormat="1" applyFont="1" applyBorder="1"/>
    <xf numFmtId="3" fontId="0" fillId="0" borderId="9" xfId="0" applyNumberFormat="1" applyBorder="1" applyAlignment="1">
      <alignment horizontal="center"/>
    </xf>
    <xf numFmtId="165" fontId="14" fillId="0" borderId="0" xfId="1" applyNumberFormat="1" applyFont="1"/>
    <xf numFmtId="165" fontId="14" fillId="0" borderId="11" xfId="1" applyNumberFormat="1" applyFont="1" applyBorder="1"/>
    <xf numFmtId="165" fontId="14" fillId="0" borderId="31" xfId="1" applyNumberFormat="1" applyFont="1" applyBorder="1"/>
    <xf numFmtId="165" fontId="14" fillId="0" borderId="0" xfId="1" applyNumberFormat="1" applyFont="1" applyBorder="1"/>
    <xf numFmtId="43" fontId="14" fillId="0" borderId="0" xfId="0" applyNumberFormat="1" applyFont="1"/>
    <xf numFmtId="165" fontId="14" fillId="0" borderId="25" xfId="1" applyNumberFormat="1" applyFont="1" applyBorder="1"/>
    <xf numFmtId="165" fontId="15" fillId="0" borderId="12" xfId="1" applyNumberFormat="1" applyFont="1" applyBorder="1"/>
    <xf numFmtId="165" fontId="14" fillId="0" borderId="12" xfId="1" applyNumberFormat="1" applyFont="1" applyBorder="1"/>
    <xf numFmtId="165" fontId="14" fillId="0" borderId="26" xfId="1" applyNumberFormat="1" applyFont="1" applyBorder="1"/>
    <xf numFmtId="165" fontId="14" fillId="0" borderId="32" xfId="1" applyNumberFormat="1" applyFont="1" applyBorder="1"/>
    <xf numFmtId="43" fontId="14" fillId="0" borderId="0" xfId="1" applyFont="1"/>
    <xf numFmtId="165" fontId="15" fillId="0" borderId="0" xfId="1" applyNumberFormat="1" applyFont="1"/>
    <xf numFmtId="165" fontId="0" fillId="0" borderId="0" xfId="0" applyNumberFormat="1"/>
    <xf numFmtId="0" fontId="0" fillId="0" borderId="0" xfId="0" applyFont="1" applyBorder="1"/>
    <xf numFmtId="0" fontId="2" fillId="0" borderId="0" xfId="0" applyFont="1" applyBorder="1" applyAlignment="1">
      <alignment horizontal="left"/>
    </xf>
    <xf numFmtId="3" fontId="4" fillId="2" borderId="3" xfId="0" applyNumberFormat="1" applyFont="1" applyFill="1" applyBorder="1" applyAlignment="1">
      <alignment horizontal="center"/>
    </xf>
    <xf numFmtId="0" fontId="2" fillId="2" borderId="3" xfId="0" applyFont="1" applyFill="1" applyBorder="1"/>
    <xf numFmtId="0" fontId="2" fillId="2" borderId="21" xfId="0" applyFont="1" applyFill="1" applyBorder="1"/>
    <xf numFmtId="3" fontId="4" fillId="2" borderId="21" xfId="0" applyNumberFormat="1" applyFont="1" applyFill="1" applyBorder="1"/>
    <xf numFmtId="0" fontId="3" fillId="0" borderId="9" xfId="0" applyFont="1" applyBorder="1"/>
    <xf numFmtId="164" fontId="2" fillId="0" borderId="9" xfId="0" applyNumberFormat="1" applyFont="1" applyBorder="1" applyAlignment="1">
      <alignment horizontal="center"/>
    </xf>
    <xf numFmtId="0" fontId="2" fillId="10" borderId="9" xfId="0" applyFont="1" applyFill="1" applyBorder="1" applyAlignment="1">
      <alignment horizontal="left"/>
    </xf>
    <xf numFmtId="3" fontId="16" fillId="0" borderId="0" xfId="0" applyNumberFormat="1" applyFont="1"/>
    <xf numFmtId="3" fontId="4" fillId="10" borderId="9" xfId="0" applyNumberFormat="1" applyFont="1" applyFill="1" applyBorder="1"/>
    <xf numFmtId="1" fontId="3" fillId="0" borderId="33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0" fontId="0" fillId="0" borderId="15" xfId="0" applyFill="1" applyBorder="1" applyAlignment="1">
      <alignment horizontal="left"/>
    </xf>
    <xf numFmtId="4" fontId="4" fillId="10" borderId="9" xfId="0" applyNumberFormat="1" applyFont="1" applyFill="1" applyBorder="1"/>
    <xf numFmtId="3" fontId="0" fillId="0" borderId="1" xfId="0" applyNumberFormat="1" applyFill="1" applyBorder="1"/>
    <xf numFmtId="3" fontId="0" fillId="0" borderId="21" xfId="0" applyNumberFormat="1" applyFill="1" applyBorder="1"/>
    <xf numFmtId="3" fontId="0" fillId="0" borderId="21" xfId="0" applyNumberFormat="1" applyFill="1" applyBorder="1" applyAlignment="1">
      <alignment horizontal="right"/>
    </xf>
    <xf numFmtId="3" fontId="0" fillId="0" borderId="3" xfId="0" applyNumberFormat="1" applyFill="1" applyBorder="1"/>
    <xf numFmtId="3" fontId="0" fillId="0" borderId="3" xfId="0" applyNumberFormat="1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0" fontId="3" fillId="10" borderId="9" xfId="0" applyFont="1" applyFill="1" applyBorder="1" applyAlignment="1">
      <alignment horizontal="left"/>
    </xf>
    <xf numFmtId="3" fontId="0" fillId="0" borderId="9" xfId="0" applyNumberFormat="1" applyFill="1" applyBorder="1"/>
    <xf numFmtId="3" fontId="0" fillId="0" borderId="9" xfId="0" applyNumberFormat="1" applyFill="1" applyBorder="1" applyAlignment="1">
      <alignment horizontal="right"/>
    </xf>
    <xf numFmtId="0" fontId="0" fillId="0" borderId="17" xfId="0" applyFill="1" applyBorder="1" applyAlignment="1">
      <alignment horizontal="left"/>
    </xf>
    <xf numFmtId="1" fontId="3" fillId="0" borderId="34" xfId="0" applyNumberFormat="1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3" fontId="7" fillId="0" borderId="9" xfId="0" applyNumberFormat="1" applyFont="1" applyBorder="1"/>
    <xf numFmtId="0" fontId="2" fillId="0" borderId="35" xfId="0" applyFont="1" applyBorder="1" applyAlignment="1">
      <alignment horizontal="right"/>
    </xf>
    <xf numFmtId="3" fontId="7" fillId="0" borderId="21" xfId="0" applyNumberFormat="1" applyFont="1" applyBorder="1"/>
    <xf numFmtId="4" fontId="4" fillId="0" borderId="21" xfId="0" applyNumberFormat="1" applyFont="1" applyBorder="1"/>
    <xf numFmtId="3" fontId="4" fillId="2" borderId="3" xfId="0" applyNumberFormat="1" applyFont="1" applyFill="1" applyBorder="1"/>
    <xf numFmtId="4" fontId="0" fillId="0" borderId="9" xfId="0" applyNumberFormat="1" applyBorder="1"/>
    <xf numFmtId="4" fontId="4" fillId="10" borderId="9" xfId="0" applyNumberFormat="1" applyFont="1" applyFill="1" applyBorder="1" applyAlignment="1"/>
    <xf numFmtId="1" fontId="3" fillId="0" borderId="36" xfId="0" applyNumberFormat="1" applyFont="1" applyBorder="1" applyAlignment="1">
      <alignment horizontal="center"/>
    </xf>
    <xf numFmtId="4" fontId="4" fillId="0" borderId="9" xfId="0" applyNumberFormat="1" applyFont="1" applyBorder="1"/>
    <xf numFmtId="4" fontId="4" fillId="0" borderId="9" xfId="0" applyNumberFormat="1" applyFont="1" applyBorder="1" applyAlignment="1"/>
    <xf numFmtId="4" fontId="7" fillId="0" borderId="21" xfId="0" applyNumberFormat="1" applyFont="1" applyBorder="1"/>
    <xf numFmtId="0" fontId="2" fillId="0" borderId="21" xfId="0" applyFont="1" applyBorder="1" applyAlignment="1">
      <alignment horizontal="right"/>
    </xf>
    <xf numFmtId="0" fontId="0" fillId="0" borderId="0" xfId="0" applyAlignment="1">
      <alignment horizontal="left" indent="1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vertical="center"/>
    </xf>
    <xf numFmtId="0" fontId="1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20" fillId="0" borderId="25" xfId="0" applyFont="1" applyBorder="1" applyAlignment="1">
      <alignment vertical="center"/>
    </xf>
    <xf numFmtId="0" fontId="20" fillId="0" borderId="26" xfId="0" applyFont="1" applyBorder="1" applyAlignment="1">
      <alignment vertical="center"/>
    </xf>
    <xf numFmtId="14" fontId="23" fillId="0" borderId="0" xfId="0" applyNumberFormat="1" applyFont="1" applyAlignment="1">
      <alignment vertical="center"/>
    </xf>
    <xf numFmtId="0" fontId="0" fillId="0" borderId="4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46" xfId="0" applyBorder="1" applyAlignment="1">
      <alignment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45" xfId="0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14" fontId="0" fillId="0" borderId="43" xfId="0" applyNumberFormat="1" applyBorder="1" applyAlignment="1">
      <alignment horizontal="center" vertical="center"/>
    </xf>
    <xf numFmtId="3" fontId="3" fillId="0" borderId="3" xfId="0" applyNumberFormat="1" applyFont="1" applyBorder="1"/>
    <xf numFmtId="3" fontId="0" fillId="0" borderId="44" xfId="0" applyNumberFormat="1" applyBorder="1" applyAlignment="1">
      <alignment vertical="center"/>
    </xf>
    <xf numFmtId="14" fontId="0" fillId="0" borderId="53" xfId="0" applyNumberFormat="1" applyBorder="1" applyAlignment="1">
      <alignment horizontal="center" vertical="center"/>
    </xf>
    <xf numFmtId="3" fontId="0" fillId="0" borderId="13" xfId="0" applyNumberFormat="1" applyBorder="1" applyAlignment="1">
      <alignment vertical="center"/>
    </xf>
    <xf numFmtId="3" fontId="25" fillId="0" borderId="13" xfId="0" applyNumberFormat="1" applyFont="1" applyBorder="1" applyAlignment="1">
      <alignment vertical="center"/>
    </xf>
    <xf numFmtId="3" fontId="26" fillId="0" borderId="13" xfId="0" applyNumberFormat="1" applyFont="1" applyBorder="1" applyAlignment="1">
      <alignment vertical="center"/>
    </xf>
    <xf numFmtId="3" fontId="0" fillId="0" borderId="46" xfId="0" applyNumberFormat="1" applyBorder="1" applyAlignment="1">
      <alignment vertical="center"/>
    </xf>
    <xf numFmtId="4" fontId="3" fillId="0" borderId="3" xfId="0" applyNumberFormat="1" applyFont="1" applyBorder="1"/>
    <xf numFmtId="14" fontId="0" fillId="0" borderId="45" xfId="0" applyNumberFormat="1" applyBorder="1" applyAlignment="1">
      <alignment horizontal="center" vertical="center"/>
    </xf>
    <xf numFmtId="14" fontId="2" fillId="0" borderId="43" xfId="0" applyNumberFormat="1" applyFont="1" applyBorder="1" applyAlignment="1">
      <alignment horizontal="center" vertical="center"/>
    </xf>
    <xf numFmtId="3" fontId="0" fillId="0" borderId="54" xfId="0" applyNumberFormat="1" applyBorder="1" applyAlignment="1">
      <alignment vertical="center"/>
    </xf>
    <xf numFmtId="14" fontId="2" fillId="0" borderId="45" xfId="0" applyNumberFormat="1" applyFont="1" applyBorder="1" applyAlignment="1">
      <alignment horizontal="center" vertical="center"/>
    </xf>
    <xf numFmtId="3" fontId="0" fillId="0" borderId="25" xfId="0" applyNumberFormat="1" applyBorder="1" applyAlignment="1">
      <alignment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vertical="center"/>
    </xf>
    <xf numFmtId="0" fontId="24" fillId="0" borderId="57" xfId="0" applyFont="1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vertical="center"/>
    </xf>
    <xf numFmtId="0" fontId="2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5" fillId="0" borderId="0" xfId="0" applyFont="1"/>
    <xf numFmtId="0" fontId="28" fillId="0" borderId="0" xfId="0" applyFont="1" applyAlignment="1">
      <alignment vertical="center"/>
    </xf>
    <xf numFmtId="15" fontId="28" fillId="0" borderId="0" xfId="0" applyNumberFormat="1" applyFont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2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4" fontId="30" fillId="0" borderId="0" xfId="0" applyNumberFormat="1" applyFont="1" applyAlignment="1">
      <alignment vertical="center"/>
    </xf>
    <xf numFmtId="0" fontId="14" fillId="0" borderId="46" xfId="0" applyFont="1" applyBorder="1" applyAlignment="1">
      <alignment vertical="center"/>
    </xf>
    <xf numFmtId="14" fontId="0" fillId="0" borderId="43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vertical="center"/>
    </xf>
    <xf numFmtId="4" fontId="25" fillId="0" borderId="13" xfId="0" applyNumberFormat="1" applyFont="1" applyBorder="1" applyAlignment="1">
      <alignment vertical="center"/>
    </xf>
    <xf numFmtId="3" fontId="0" fillId="0" borderId="44" xfId="0" applyNumberFormat="1" applyFont="1" applyBorder="1" applyAlignment="1">
      <alignment vertical="center"/>
    </xf>
    <xf numFmtId="14" fontId="0" fillId="0" borderId="53" xfId="0" applyNumberFormat="1" applyFont="1" applyBorder="1" applyAlignment="1">
      <alignment horizontal="center" vertical="center"/>
    </xf>
    <xf numFmtId="3" fontId="14" fillId="0" borderId="13" xfId="0" applyNumberFormat="1" applyFont="1" applyBorder="1" applyAlignment="1">
      <alignment vertical="center"/>
    </xf>
    <xf numFmtId="0" fontId="0" fillId="0" borderId="43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3" fontId="14" fillId="0" borderId="46" xfId="0" applyNumberFormat="1" applyFont="1" applyBorder="1" applyAlignment="1">
      <alignment vertical="center"/>
    </xf>
    <xf numFmtId="14" fontId="0" fillId="0" borderId="45" xfId="0" applyNumberFormat="1" applyFont="1" applyBorder="1" applyAlignment="1">
      <alignment horizontal="center" vertical="center"/>
    </xf>
    <xf numFmtId="14" fontId="27" fillId="0" borderId="43" xfId="0" applyNumberFormat="1" applyFont="1" applyBorder="1" applyAlignment="1">
      <alignment horizontal="center" vertical="center"/>
    </xf>
    <xf numFmtId="4" fontId="14" fillId="0" borderId="54" xfId="0" applyNumberFormat="1" applyFont="1" applyBorder="1" applyAlignment="1">
      <alignment vertical="center"/>
    </xf>
    <xf numFmtId="14" fontId="27" fillId="0" borderId="45" xfId="0" applyNumberFormat="1" applyFont="1" applyBorder="1" applyAlignment="1">
      <alignment horizontal="center" vertical="center"/>
    </xf>
    <xf numFmtId="3" fontId="14" fillId="0" borderId="25" xfId="0" applyNumberFormat="1" applyFont="1" applyBorder="1" applyAlignment="1">
      <alignment vertical="center"/>
    </xf>
    <xf numFmtId="0" fontId="0" fillId="0" borderId="55" xfId="0" applyFont="1" applyBorder="1" applyAlignment="1">
      <alignment horizontal="center" vertical="center"/>
    </xf>
    <xf numFmtId="0" fontId="14" fillId="0" borderId="56" xfId="0" applyFont="1" applyBorder="1" applyAlignment="1">
      <alignment vertical="center"/>
    </xf>
    <xf numFmtId="0" fontId="14" fillId="0" borderId="58" xfId="0" applyFont="1" applyBorder="1" applyAlignment="1">
      <alignment vertical="center"/>
    </xf>
    <xf numFmtId="0" fontId="14" fillId="0" borderId="59" xfId="0" applyFont="1" applyBorder="1" applyAlignment="1">
      <alignment horizontal="center" vertical="center"/>
    </xf>
    <xf numFmtId="0" fontId="14" fillId="0" borderId="60" xfId="0" applyFont="1" applyBorder="1" applyAlignment="1">
      <alignment vertical="center"/>
    </xf>
    <xf numFmtId="14" fontId="4" fillId="11" borderId="8" xfId="0" applyNumberFormat="1" applyFont="1" applyFill="1" applyBorder="1" applyAlignment="1">
      <alignment horizontal="center"/>
    </xf>
    <xf numFmtId="14" fontId="4" fillId="11" borderId="9" xfId="0" applyNumberFormat="1" applyFont="1" applyFill="1" applyBorder="1" applyAlignment="1">
      <alignment horizontal="left"/>
    </xf>
    <xf numFmtId="0" fontId="4" fillId="11" borderId="18" xfId="0" applyFont="1" applyFill="1" applyBorder="1" applyAlignment="1">
      <alignment horizontal="left"/>
    </xf>
    <xf numFmtId="3" fontId="4" fillId="11" borderId="9" xfId="0" applyNumberFormat="1" applyFont="1" applyFill="1" applyBorder="1" applyAlignment="1">
      <alignment horizontal="center"/>
    </xf>
    <xf numFmtId="0" fontId="4" fillId="11" borderId="9" xfId="0" applyFont="1" applyFill="1" applyBorder="1"/>
    <xf numFmtId="14" fontId="4" fillId="12" borderId="8" xfId="0" applyNumberFormat="1" applyFont="1" applyFill="1" applyBorder="1" applyAlignment="1">
      <alignment horizontal="center"/>
    </xf>
    <xf numFmtId="14" fontId="4" fillId="12" borderId="9" xfId="0" applyNumberFormat="1" applyFont="1" applyFill="1" applyBorder="1" applyAlignment="1">
      <alignment horizontal="left"/>
    </xf>
    <xf numFmtId="0" fontId="4" fillId="12" borderId="18" xfId="0" applyFont="1" applyFill="1" applyBorder="1" applyAlignment="1">
      <alignment horizontal="left"/>
    </xf>
    <xf numFmtId="3" fontId="4" fillId="12" borderId="9" xfId="0" applyNumberFormat="1" applyFont="1" applyFill="1" applyBorder="1" applyAlignment="1">
      <alignment horizontal="center"/>
    </xf>
    <xf numFmtId="3" fontId="4" fillId="12" borderId="19" xfId="0" applyNumberFormat="1" applyFont="1" applyFill="1" applyBorder="1" applyAlignment="1">
      <alignment horizontal="center"/>
    </xf>
    <xf numFmtId="14" fontId="4" fillId="11" borderId="8" xfId="0" applyNumberFormat="1" applyFont="1" applyFill="1" applyBorder="1" applyAlignment="1"/>
    <xf numFmtId="14" fontId="4" fillId="11" borderId="9" xfId="0" applyNumberFormat="1" applyFont="1" applyFill="1" applyBorder="1" applyAlignment="1"/>
    <xf numFmtId="0" fontId="4" fillId="11" borderId="18" xfId="0" applyFont="1" applyFill="1" applyBorder="1" applyAlignment="1"/>
    <xf numFmtId="3" fontId="4" fillId="11" borderId="9" xfId="0" applyNumberFormat="1" applyFont="1" applyFill="1" applyBorder="1" applyAlignment="1"/>
    <xf numFmtId="0" fontId="4" fillId="11" borderId="10" xfId="0" applyFont="1" applyFill="1" applyBorder="1"/>
    <xf numFmtId="3" fontId="4" fillId="11" borderId="9" xfId="1" applyNumberFormat="1" applyFont="1" applyFill="1" applyBorder="1" applyAlignment="1">
      <alignment horizontal="center"/>
    </xf>
    <xf numFmtId="3" fontId="7" fillId="0" borderId="22" xfId="0" applyNumberFormat="1" applyFont="1" applyBorder="1"/>
    <xf numFmtId="0" fontId="27" fillId="0" borderId="21" xfId="0" applyFont="1" applyBorder="1" applyAlignment="1">
      <alignment horizontal="right"/>
    </xf>
    <xf numFmtId="3" fontId="0" fillId="0" borderId="0" xfId="0" applyNumberFormat="1" applyFill="1" applyBorder="1"/>
    <xf numFmtId="0" fontId="21" fillId="0" borderId="0" xfId="0" applyFont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4" fontId="3" fillId="0" borderId="61" xfId="0" applyNumberFormat="1" applyFont="1" applyBorder="1" applyAlignment="1">
      <alignment horizontal="center" vertical="center"/>
    </xf>
    <xf numFmtId="4" fontId="3" fillId="0" borderId="62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8" fillId="0" borderId="0" xfId="0" applyFont="1" applyAlignment="1">
      <alignment horizontal="center" vertical="center"/>
    </xf>
  </cellXfs>
  <cellStyles count="5">
    <cellStyle name="Comma 3" xfId="3"/>
    <cellStyle name="Milliers" xfId="1" builtinId="3"/>
    <cellStyle name="Normal" xfId="0" builtinId="0"/>
    <cellStyle name="Normal 2" xfId="4"/>
    <cellStyle name="Normal_Total expenses by date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114300</xdr:colOff>
      <xdr:row>24</xdr:row>
      <xdr:rowOff>0</xdr:rowOff>
    </xdr:from>
    <xdr:ext cx="76200" cy="228600"/>
    <xdr:sp macro="" textlink="">
      <xdr:nvSpPr>
        <xdr:cNvPr id="2" name="Text Box 32"/>
        <xdr:cNvSpPr txBox="1">
          <a:spLocks noChangeArrowheads="1"/>
        </xdr:cNvSpPr>
      </xdr:nvSpPr>
      <xdr:spPr bwMode="auto">
        <a:xfrm>
          <a:off x="5619750" y="4819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685800</xdr:colOff>
      <xdr:row>24</xdr:row>
      <xdr:rowOff>0</xdr:rowOff>
    </xdr:from>
    <xdr:ext cx="19050" cy="209550"/>
    <xdr:sp macro="" textlink="">
      <xdr:nvSpPr>
        <xdr:cNvPr id="3" name="Text Box 34"/>
        <xdr:cNvSpPr txBox="1">
          <a:spLocks noChangeArrowheads="1"/>
        </xdr:cNvSpPr>
      </xdr:nvSpPr>
      <xdr:spPr bwMode="auto">
        <a:xfrm>
          <a:off x="6191250" y="4819650"/>
          <a:ext cx="190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26</xdr:row>
      <xdr:rowOff>0</xdr:rowOff>
    </xdr:from>
    <xdr:to>
      <xdr:col>7</xdr:col>
      <xdr:colOff>190500</xdr:colOff>
      <xdr:row>27</xdr:row>
      <xdr:rowOff>38100</xdr:rowOff>
    </xdr:to>
    <xdr:sp macro="" textlink="">
      <xdr:nvSpPr>
        <xdr:cNvPr id="2" name="Text Box 32"/>
        <xdr:cNvSpPr txBox="1">
          <a:spLocks noChangeArrowheads="1"/>
        </xdr:cNvSpPr>
      </xdr:nvSpPr>
      <xdr:spPr bwMode="auto">
        <a:xfrm>
          <a:off x="5448300" y="51530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685800</xdr:colOff>
      <xdr:row>26</xdr:row>
      <xdr:rowOff>0</xdr:rowOff>
    </xdr:from>
    <xdr:to>
      <xdr:col>7</xdr:col>
      <xdr:colOff>704850</xdr:colOff>
      <xdr:row>27</xdr:row>
      <xdr:rowOff>19050</xdr:rowOff>
    </xdr:to>
    <xdr:sp macro="" textlink="">
      <xdr:nvSpPr>
        <xdr:cNvPr id="3" name="Text Box 34"/>
        <xdr:cNvSpPr txBox="1">
          <a:spLocks noChangeArrowheads="1"/>
        </xdr:cNvSpPr>
      </xdr:nvSpPr>
      <xdr:spPr bwMode="auto">
        <a:xfrm>
          <a:off x="6019800" y="5153025"/>
          <a:ext cx="190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CP-PC" refreshedDate="43083.782978587966" createdVersion="5" refreshedVersion="5" minRefreshableVersion="3" recordCount="284">
  <cacheSource type="worksheet">
    <worksheetSource ref="A6:E290" sheet="Journal Caisse Nov"/>
  </cacheSource>
  <cacheFields count="5">
    <cacheField name="DATE" numFmtId="0">
      <sharedItems containsNonDate="0" containsDate="1" containsString="0" containsBlank="1" minDate="2017-11-01T00:00:00" maxDate="2017-12-01T00:00:00"/>
    </cacheField>
    <cacheField name="Nom" numFmtId="0">
      <sharedItems containsBlank="1" count="14">
        <m/>
        <s v="E14"/>
        <s v="Moné"/>
        <s v="E17"/>
        <s v="Castro"/>
        <s v="Sessou"/>
        <s v="Odette"/>
        <s v="Saidou"/>
        <s v="E19"/>
        <s v="E37"/>
        <s v="Tamba"/>
        <s v="Baldé"/>
        <s v="E17 "/>
        <s v="Charlotte "/>
      </sharedItems>
    </cacheField>
    <cacheField name="LIBELLE" numFmtId="0">
      <sharedItems/>
    </cacheField>
    <cacheField name="ENTREES" numFmtId="0">
      <sharedItems containsString="0" containsBlank="1" containsNumber="1" containsInteger="1" minValue="16500" maxValue="14566367"/>
    </cacheField>
    <cacheField name="SORTIES" numFmtId="0">
      <sharedItems containsString="0" containsBlank="1" containsNumber="1" containsInteger="1" minValue="3000" maxValue="4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WCP-PC" refreshedDate="43083.812171296297" createdVersion="5" refreshedVersion="5" minRefreshableVersion="3" recordCount="603">
  <cacheSource type="worksheet">
    <worksheetSource ref="A1:I604" sheet="COMPTA Novembre2017"/>
  </cacheSource>
  <cacheFields count="9">
    <cacheField name="Date" numFmtId="14">
      <sharedItems containsSemiMixedTypes="0" containsNonDate="0" containsDate="1" containsString="0" minDate="2017-10-01T00:00:00" maxDate="2017-12-01T00:00:00"/>
    </cacheField>
    <cacheField name="Libellés" numFmtId="0">
      <sharedItems/>
    </cacheField>
    <cacheField name="Type Personnel(Salaires; impots; securité sociale) _Bonus/Lawyer(bonus avocat, indicateur, personnel)_Transport(bonus, train, taxis ville, avion, visas, vaccins)_Travel Subsistence( voyage hotel, nourriture)_ Office Materials( consommables du bureau,papeterie, cartouches encre, photocopies exterieurs)_Rent Utilities (Locations et charges mensuelles)_ Services (prestataires exterieurs tel femme de menage, plombier, mecano, electricien ,ect,)_ Telephone_Internet_Bonus media( couverture méditique, bonus journalistes)_ Trust building( mise en confiance, repas,Telephone, boissons)_ Bank charges( Frais fonctionnement bancaire + frais transfert)_ Transfert fees( Frais western union_Orange money" numFmtId="0">
      <sharedItems count="20">
        <s v="Transport"/>
        <s v="Bonus"/>
        <s v="Services"/>
        <s v="Personnel"/>
        <s v="Telephone"/>
        <s v="Jail Visit"/>
        <s v="Office Materials"/>
        <s v="Trust building"/>
        <s v="Travel subsistence"/>
        <s v="Transfer Fees"/>
        <s v="Flight"/>
        <s v="Equipement"/>
        <s v="Rent &amp;Utilities"/>
        <s v="Lawyer Fees"/>
        <s v="Bank Fees"/>
        <s v="Travel substence" u="1"/>
        <s v="Office Materiels" u="1"/>
        <s v="Service" u="1"/>
        <s v="Service " u="1"/>
        <s v="Offce Materials" u="1"/>
      </sharedItems>
    </cacheField>
    <cacheField name="Department (Investigations, Legal, Operations, Media, Management, Office, Animal Care, Policy &amp; External Relations( Frais de voyage à l'etranger, mission en déhors du projet), Team Building( Repas de l'equipe , Faire une excursion)" numFmtId="0">
      <sharedItems count="11">
        <s v="Legal"/>
        <s v="Investigations"/>
        <s v="Office "/>
        <s v="Team Building"/>
        <s v="Media"/>
        <s v="Management"/>
        <s v="Office"/>
        <s v="Investigations "/>
        <s v="Operation"/>
        <s v="Investgations" u="1"/>
        <s v="Transport" u="1"/>
      </sharedItems>
    </cacheField>
    <cacheField name="Montant dépensé" numFmtId="3">
      <sharedItems containsSemiMixedTypes="0" containsString="0" containsNumber="1" containsInteger="1" minValue="3000" maxValue="13467500"/>
    </cacheField>
    <cacheField name="Nom" numFmtId="0">
      <sharedItems count="15">
        <s v="Sessou"/>
        <s v="Castro"/>
        <s v="Odette "/>
        <s v="E37"/>
        <s v="E17"/>
        <s v="Moné"/>
        <s v="E14"/>
        <s v="Tamba"/>
        <s v="Odette"/>
        <s v="E19"/>
        <s v="Saidou"/>
        <s v="Baldé"/>
        <s v="BPMG GNF"/>
        <s v="Charlotte"/>
        <s v="BPMG USD"/>
      </sharedItems>
    </cacheField>
    <cacheField name="Donor" numFmtId="0">
      <sharedItems count="1">
        <s v="WILDCAT"/>
      </sharedItems>
    </cacheField>
    <cacheField name="Number" numFmtId="0">
      <sharedItems/>
    </cacheField>
    <cacheField name="Justificatifs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4">
  <r>
    <m/>
    <x v="0"/>
    <s v="Repport solde au 31/10/2017"/>
    <n v="14566367"/>
    <m/>
  </r>
  <r>
    <d v="2017-11-01T00:00:00"/>
    <x v="1"/>
    <s v="Transfert de crédit Areeba à E14 pour communication"/>
    <m/>
    <n v="5000"/>
  </r>
  <r>
    <d v="2017-11-01T00:00:00"/>
    <x v="2"/>
    <s v="Paiement de 50% pour (15) jours de satge de E14 au mois d'octobre"/>
    <m/>
    <n v="300000"/>
  </r>
  <r>
    <d v="2017-11-01T00:00:00"/>
    <x v="2"/>
    <s v="Frais taxi moto bureau- centre ville (BPMG) pour retrait relevé de banque"/>
    <m/>
    <n v="60000"/>
  </r>
  <r>
    <d v="2017-11-01T00:00:00"/>
    <x v="3"/>
    <s v="Transport E17 Bureau-donka-eau et forêt-kissosso-kagbelen-kilomètre cinq-bureau plus le transport du guide pour enquête journalière"/>
    <m/>
    <n v="36500"/>
  </r>
  <r>
    <d v="2017-11-01T00:00:00"/>
    <x v="3"/>
    <s v="Transport  guide pour acompagner E17 chez une cible  pour enquête"/>
    <m/>
    <n v="20000"/>
  </r>
  <r>
    <d v="2017-11-01T00:00:00"/>
    <x v="1"/>
    <s v="Frais de fonctionnement E14 pour la semaine"/>
    <m/>
    <n v="65000"/>
  </r>
  <r>
    <d v="2017-11-01T00:00:00"/>
    <x v="2"/>
    <s v="Frais de fonctionnement Maïmouna  pour la semaine"/>
    <m/>
    <n v="70000"/>
  </r>
  <r>
    <d v="2017-11-01T00:00:00"/>
    <x v="2"/>
    <s v="Paiement salaire Maïmouna octobre pour l'entretien des bureaux"/>
    <m/>
    <n v="500000"/>
  </r>
  <r>
    <d v="2017-11-01T00:00:00"/>
    <x v="1"/>
    <s v="Transport E14 pour enquête journalière"/>
    <m/>
    <n v="18000"/>
  </r>
  <r>
    <d v="2017-11-01T00:00:00"/>
    <x v="2"/>
    <s v="Achat de (4) paquets d'eau coyah pour l'équipr du bureau"/>
    <m/>
    <n v="28000"/>
  </r>
  <r>
    <d v="2017-11-01T00:00:00"/>
    <x v="4"/>
    <s v="Frais taxi moto bureau GALF-bureauHuissier de Justice  pour récupération de facture"/>
    <m/>
    <n v="60000"/>
  </r>
  <r>
    <d v="2017-11-01T00:00:00"/>
    <x v="5"/>
    <s v="Frais taxi moto bureau-prison (maison centrale) pour visite de prison"/>
    <m/>
    <n v="60000"/>
  </r>
  <r>
    <d v="2017-11-01T00:00:00"/>
    <x v="5"/>
    <s v="Achat de sandwich + jus pour jail visit"/>
    <m/>
    <n v="17000"/>
  </r>
  <r>
    <d v="2017-11-01T00:00:00"/>
    <x v="6"/>
    <s v="Frais de fonctionnement Odette pour la semaine"/>
    <m/>
    <n v="65000"/>
  </r>
  <r>
    <d v="2017-11-02T00:00:00"/>
    <x v="6"/>
    <s v="Frais taxi moto Odette bureau-Cabinet Avocat pour retrait de facture"/>
    <m/>
    <n v="60000"/>
  </r>
  <r>
    <d v="2017-11-02T00:00:00"/>
    <x v="2"/>
    <s v="Achat de pièces de plombérie plus frais main d'œuvre pour la reparation des toillettes du bureau et la conduite d'eau de la cuve aux toillettes"/>
    <m/>
    <n v="1105000"/>
  </r>
  <r>
    <d v="2017-11-02T00:00:00"/>
    <x v="1"/>
    <s v="Transport E14 pour enquête journalière"/>
    <m/>
    <n v="26500"/>
  </r>
  <r>
    <d v="2017-11-02T00:00:00"/>
    <x v="3"/>
    <s v="Transport E17 pour enquête journalière"/>
    <m/>
    <n v="67500"/>
  </r>
  <r>
    <d v="2017-11-02T00:00:00"/>
    <x v="1"/>
    <s v="Transfert de crédit Areeba à E14 pour communication"/>
    <m/>
    <n v="5000"/>
  </r>
  <r>
    <d v="2017-11-02T00:00:00"/>
    <x v="7"/>
    <s v="Achat de (10) l de gasoil pour la recherche de l'Auditeur"/>
    <m/>
    <n v="80000"/>
  </r>
  <r>
    <d v="2017-11-02T00:00:00"/>
    <x v="7"/>
    <s v="Frais de taxi moto Saïdou bureau-Taouya pour vérification facturation électricité Bureau"/>
    <m/>
    <n v="40000"/>
  </r>
  <r>
    <d v="2017-11-02T00:00:00"/>
    <x v="8"/>
    <s v="Transport E19  pour enquête journalière"/>
    <m/>
    <n v="30000"/>
  </r>
  <r>
    <d v="2017-11-02T00:00:00"/>
    <x v="5"/>
    <s v="Achat de sandwich + jus pour jail visit"/>
    <m/>
    <n v="30000"/>
  </r>
  <r>
    <d v="2017-11-02T00:00:00"/>
    <x v="7"/>
    <s v="Frais de taxi moto Saïdou bureau-HamdalayeA/R"/>
    <m/>
    <n v="50000"/>
  </r>
  <r>
    <d v="2017-11-03T00:00:00"/>
    <x v="7"/>
    <s v="Achat de (20) l de gasoil pour voiture perso pour son transport maison-bureau"/>
    <m/>
    <n v="160000"/>
  </r>
  <r>
    <d v="2017-11-03T00:00:00"/>
    <x v="6"/>
    <s v="Frais taxi moto bureau-centre ville et au Cabinet d'Avocat"/>
    <m/>
    <n v="70000"/>
  </r>
  <r>
    <d v="2017-11-03T00:00:00"/>
    <x v="3"/>
    <s v="Transport bureau-Belle vue-Camayenne pour enquête"/>
    <m/>
    <n v="14500"/>
  </r>
  <r>
    <d v="2017-11-06T00:00:00"/>
    <x v="7"/>
    <s v="Achat de (20) l de gasoil pour voiture perso pour son transport maison-bureau"/>
    <m/>
    <n v="160000"/>
  </r>
  <r>
    <d v="2017-11-06T00:00:00"/>
    <x v="3"/>
    <s v="Transport E17 pour enquête journalière"/>
    <m/>
    <n v="25000"/>
  </r>
  <r>
    <d v="2017-11-06T00:00:00"/>
    <x v="3"/>
    <s v="Frais de fonctionnement E17  pour la semaine"/>
    <m/>
    <n v="75000"/>
  </r>
  <r>
    <d v="2017-11-06T00:00:00"/>
    <x v="9"/>
    <s v="Frais de fonctionnement E37 pour la semaine"/>
    <m/>
    <n v="75000"/>
  </r>
  <r>
    <d v="2017-11-06T00:00:00"/>
    <x v="4"/>
    <s v="Frais de fonctionnement Castro pour la semaine"/>
    <m/>
    <n v="150000"/>
  </r>
  <r>
    <d v="2017-11-06T00:00:00"/>
    <x v="5"/>
    <s v="Frais de fonctionnement Sessou pour la semaine "/>
    <m/>
    <n v="80000"/>
  </r>
  <r>
    <d v="2017-11-06T00:00:00"/>
    <x v="6"/>
    <s v="Frais taxi moto bureau-maison centrale pour visite de prison"/>
    <m/>
    <n v="70000"/>
  </r>
  <r>
    <d v="2017-11-06T00:00:00"/>
    <x v="6"/>
    <s v="Achat de sandwich + jus pour jail visit"/>
    <m/>
    <n v="17000"/>
  </r>
  <r>
    <d v="2017-11-06T00:00:00"/>
    <x v="10"/>
    <s v="Frais de fonctionnement Tamba pour la semaine"/>
    <m/>
    <n v="50000"/>
  </r>
  <r>
    <d v="2017-11-06T00:00:00"/>
    <x v="2"/>
    <s v="Frais de fonctionnement Moné pour la semaine "/>
    <m/>
    <n v="150000"/>
  </r>
  <r>
    <d v="2017-11-06T00:00:00"/>
    <x v="1"/>
    <s v="Transport E14 pour enquête journalière"/>
    <m/>
    <n v="41500"/>
  </r>
  <r>
    <d v="2017-11-06T00:00:00"/>
    <x v="1"/>
    <s v="Transfert de crédit Areeba à E14 pour communication"/>
    <m/>
    <n v="5000"/>
  </r>
  <r>
    <d v="2017-11-06T00:00:00"/>
    <x v="2"/>
    <s v="Achat de complement pièces de plomberie pour la reparation des toillettes bureau"/>
    <m/>
    <n v="285000"/>
  </r>
  <r>
    <d v="2017-11-06T00:00:00"/>
    <x v="6"/>
    <s v="Transport bureau-TPI Dixinn pour retrait expédition affaire peau de crocodiles"/>
    <m/>
    <n v="60000"/>
  </r>
  <r>
    <d v="2017-11-06T00:00:00"/>
    <x v="6"/>
    <s v="Frais de retrait Expedition, TPI-Dixinn cas peau peau de panthère"/>
    <m/>
    <n v="150000"/>
  </r>
  <r>
    <d v="2017-11-06T00:00:00"/>
    <x v="5"/>
    <s v="Frais de retrait Expedition, TPI-Dixinn cas de crocodiles"/>
    <m/>
    <n v="150000"/>
  </r>
  <r>
    <d v="2017-11-06T00:00:00"/>
    <x v="11"/>
    <s v="Transport bureau-Cour d'Appel Aller pour suivi Audiance cas famille Sidimé"/>
    <m/>
    <n v="35000"/>
  </r>
  <r>
    <d v="2017-11-06T00:00:00"/>
    <x v="11"/>
    <s v="Transport bureau-Cour d'Appel  retour pour suivi d'Audiance cas famille Sidimé"/>
    <m/>
    <n v="30000"/>
  </r>
  <r>
    <d v="2017-11-07T00:00:00"/>
    <x v="1"/>
    <s v="Transfert de crédit Areeba à E14 pour communication"/>
    <m/>
    <n v="5000"/>
  </r>
  <r>
    <d v="2017-11-07T00:00:00"/>
    <x v="3"/>
    <s v="Transport de E17 pour enquête journalière "/>
    <m/>
    <n v="25000"/>
  </r>
  <r>
    <d v="2017-11-07T00:00:00"/>
    <x v="2"/>
    <s v="Frais de deplacement taxi voiture pour l'Auditeur de l'hôtel au bureau pour (3) jours"/>
    <m/>
    <n v="300000"/>
  </r>
  <r>
    <d v="2017-11-07T00:00:00"/>
    <x v="1"/>
    <s v="Transport E14 pour enquête journalière"/>
    <m/>
    <n v="27500"/>
  </r>
  <r>
    <d v="2017-11-07T00:00:00"/>
    <x v="2"/>
    <s v="Transfert de crédit E-rechrage pour l'équipe du bureau"/>
    <m/>
    <n v="400000"/>
  </r>
  <r>
    <d v="2017-11-07T00:00:00"/>
    <x v="4"/>
    <s v="Taxi moto Castro bureau-Dixinn pour recupération facture cas Ibrahima Diallo"/>
    <m/>
    <n v="40000"/>
  </r>
  <r>
    <d v="2017-11-07T00:00:00"/>
    <x v="10"/>
    <s v="Taxi moto Tamba bureau-centre ville pour dépôt des badgets pour impression"/>
    <m/>
    <n v="60000"/>
  </r>
  <r>
    <d v="2017-11-07T00:00:00"/>
    <x v="11"/>
    <s v="Transport bureau-Tribunal pour suivi dossier cas "/>
    <m/>
    <n v="70000"/>
  </r>
  <r>
    <d v="2017-11-07T00:00:00"/>
    <x v="7"/>
    <s v="Frais taxi moto Saïdou bureau-centre ville (BPMG) pour arbitrage "/>
    <m/>
    <n v="80000"/>
  </r>
  <r>
    <d v="2017-11-07T00:00:00"/>
    <x v="9"/>
    <s v="Frais de taxi moto bureau-Centre (BPMG) A/R pour retrait"/>
    <m/>
    <n v="70000"/>
  </r>
  <r>
    <d v="2017-11-07T00:00:00"/>
    <x v="2"/>
    <s v="Chèque 01346426  Approvisionnement de caisse "/>
    <n v="8000000"/>
    <m/>
  </r>
  <r>
    <d v="2017-11-07T00:00:00"/>
    <x v="2"/>
    <s v="Chèque 01346427  Approvisionnement de caisse "/>
    <n v="8000000"/>
    <m/>
  </r>
  <r>
    <d v="2017-11-07T00:00:00"/>
    <x v="2"/>
    <s v="Achat de cachet plus des carnets de reçu"/>
    <m/>
    <n v="175000"/>
  </r>
  <r>
    <d v="2017-11-07T00:00:00"/>
    <x v="2"/>
    <s v="Salaire Moné Doré octobre/17"/>
    <m/>
    <n v="4313750"/>
  </r>
  <r>
    <d v="2017-11-07T00:00:00"/>
    <x v="7"/>
    <s v="Achat de (20) l de gasoil pour voiture perso pour son transport maison-bureau"/>
    <m/>
    <n v="160000"/>
  </r>
  <r>
    <d v="2017-11-08T00:00:00"/>
    <x v="2"/>
    <s v="Salaire E19  octobre/17"/>
    <m/>
    <n v="1600000"/>
  </r>
  <r>
    <d v="2017-11-08T00:00:00"/>
    <x v="5"/>
    <s v="Frais taxi moto bureau-Interpol pour demande de réquisition"/>
    <m/>
    <n v="60000"/>
  </r>
  <r>
    <d v="2017-11-08T00:00:00"/>
    <x v="1"/>
    <s v="Transfert de crédit Areeba à E14 pour communication"/>
    <m/>
    <n v="5000"/>
  </r>
  <r>
    <d v="2017-11-08T00:00:00"/>
    <x v="3"/>
    <s v="Achat de (2) coqs et (1) poule pour trust building chez une cible"/>
    <m/>
    <n v="140000"/>
  </r>
  <r>
    <d v="2017-11-08T00:00:00"/>
    <x v="3"/>
    <s v="Transport E17 pour enquête journalière"/>
    <m/>
    <n v="20000"/>
  </r>
  <r>
    <d v="2017-11-08T00:00:00"/>
    <x v="12"/>
    <s v="Achat de balle de fusil pour trust building pour une cible"/>
    <m/>
    <n v="30000"/>
  </r>
  <r>
    <d v="2017-11-08T00:00:00"/>
    <x v="1"/>
    <s v="Frais de fonctionnement E14 pour la semaine"/>
    <m/>
    <n v="65000"/>
  </r>
  <r>
    <d v="2017-11-08T00:00:00"/>
    <x v="2"/>
    <s v="Achat de (4) paquets d'eau coyah pour l'équipr du bureau"/>
    <m/>
    <n v="28000"/>
  </r>
  <r>
    <d v="2017-11-08T00:00:00"/>
    <x v="2"/>
    <s v="Achat d'un téléphone Itel S31 pour E14 "/>
    <m/>
    <n v="700000"/>
  </r>
  <r>
    <d v="2017-11-08T00:00:00"/>
    <x v="4"/>
    <s v="Transport bureau-Taouya pour achat d'un téléphone pour E14"/>
    <m/>
    <n v="20000"/>
  </r>
  <r>
    <d v="2017-11-08T00:00:00"/>
    <x v="8"/>
    <s v="Versement à E19 pour frais d'enquête à labé, Dabola"/>
    <m/>
    <n v="1259500"/>
  </r>
  <r>
    <d v="2017-11-08T00:00:00"/>
    <x v="1"/>
    <s v="Versement à  E14  pour frais d'enquête à l'interieur (Kindia)"/>
    <m/>
    <n v="700000"/>
  </r>
  <r>
    <d v="2017-11-08T00:00:00"/>
    <x v="6"/>
    <s v="Frais de fonctionnement Odette pour la semaine"/>
    <m/>
    <n v="65000"/>
  </r>
  <r>
    <d v="2017-11-08T00:00:00"/>
    <x v="6"/>
    <s v="Frais taxi moto bureau-Cabinet Me Sovogui pour recupération facture"/>
    <m/>
    <n v="60000"/>
  </r>
  <r>
    <d v="2017-11-08T00:00:00"/>
    <x v="5"/>
    <s v="Frais taxi moto bureau-maison centrale pour visite de prison"/>
    <m/>
    <n v="60000"/>
  </r>
  <r>
    <d v="2017-11-08T00:00:00"/>
    <x v="5"/>
    <s v="Achat de sandwich + jus pour jail visit"/>
    <m/>
    <n v="17000"/>
  </r>
  <r>
    <d v="2017-11-09T00:00:00"/>
    <x v="1"/>
    <s v="Achat de cartes de recharge Areeba pour communication et connexion"/>
    <m/>
    <n v="20000"/>
  </r>
  <r>
    <d v="2017-11-09T00:00:00"/>
    <x v="3"/>
    <s v="Transport E17 pour enquête journalière"/>
    <m/>
    <n v="29500"/>
  </r>
  <r>
    <d v="2017-11-09T00:00:00"/>
    <x v="10"/>
    <s v="Versement à Tamba pour la confection de (9) badges pour le personnel"/>
    <m/>
    <n v="630000"/>
  </r>
  <r>
    <d v="2017-11-09T00:00:00"/>
    <x v="10"/>
    <s v="Transport Tamba pour la récuperation des badges du personnel"/>
    <m/>
    <n v="40000"/>
  </r>
  <r>
    <d v="2017-11-09T00:00:00"/>
    <x v="6"/>
    <s v="Frais taxi moto bureau-TPI, Bureau  Cabinet Me Sovogui"/>
    <m/>
    <n v="70000"/>
  </r>
  <r>
    <d v="2017-11-09T00:00:00"/>
    <x v="2"/>
    <s v="Remboursement à Moné 100%  des frais médicaux  (visite médical et achat de produits)"/>
    <m/>
    <n v="255000"/>
  </r>
  <r>
    <d v="2017-11-09T00:00:00"/>
    <x v="6"/>
    <s v="Complement transport bureaunbureau-Matam-Aéroport pour récuperation facture  chez Me l'Avocat"/>
    <m/>
    <n v="15000"/>
  </r>
  <r>
    <d v="2017-11-10T00:00:00"/>
    <x v="5"/>
    <s v="Frais de fonctionnement Sessou pour la semaine "/>
    <m/>
    <n v="80000"/>
  </r>
  <r>
    <d v="2017-11-10T00:00:00"/>
    <x v="7"/>
    <s v="Achat de (20) l de gasoil pour voiture perso pour son transport maison-bureau"/>
    <m/>
    <n v="160000"/>
  </r>
  <r>
    <d v="2017-11-10T00:00:00"/>
    <x v="2"/>
    <s v="Frais de deplacement du conservateur en chef du parc du Haut Niger à la frontière Léonaise"/>
    <m/>
    <n v="400000"/>
  </r>
  <r>
    <d v="2017-11-10T00:00:00"/>
    <x v="11"/>
    <s v="Frais taxi moto bureau -Cours d'appel pour suivi Audiance cas famille SIDIME"/>
    <m/>
    <n v="60000"/>
  </r>
  <r>
    <d v="2017-11-11T00:00:00"/>
    <x v="1"/>
    <s v="Versement à E14 pour frais d'enquête à l'interieur (Kindia)"/>
    <m/>
    <n v="700000"/>
  </r>
  <r>
    <d v="2017-11-11T00:00:00"/>
    <x v="2"/>
    <s v="Frais de transfert orange money à E14  (700 000 GNF) en enquête à l'intérieur"/>
    <m/>
    <n v="20000"/>
  </r>
  <r>
    <d v="2017-11-13T00:00:00"/>
    <x v="2"/>
    <s v="Remboursement à E17 100%  des frais médicaux  (visite médical et achat de produits)"/>
    <m/>
    <n v="310000"/>
  </r>
  <r>
    <d v="2017-11-13T00:00:00"/>
    <x v="9"/>
    <s v="Frais taxi moto E37 bureau-centre achat d'une caisse à monaie "/>
    <m/>
    <n v="60000"/>
  </r>
  <r>
    <d v="2017-11-13T00:00:00"/>
    <x v="2"/>
    <s v="Achat d'une caisse monaie pour le bureau"/>
    <m/>
    <n v="350000"/>
  </r>
  <r>
    <d v="2017-11-13T00:00:00"/>
    <x v="1"/>
    <s v="Achat de carte de recharge pour E14 pour communication et connexion"/>
    <m/>
    <n v="20000"/>
  </r>
  <r>
    <d v="2017-11-13T00:00:00"/>
    <x v="2"/>
    <s v="Frais de transfert orange money à E19 (950 000 GNF) en enquête à l'intérieur"/>
    <m/>
    <n v="20000"/>
  </r>
  <r>
    <d v="2017-11-13T00:00:00"/>
    <x v="2"/>
    <s v="Paiement frais poubelle pour ramassage d'ordure bureau octobre/17"/>
    <m/>
    <n v="75000"/>
  </r>
  <r>
    <d v="2017-11-13T00:00:00"/>
    <x v="4"/>
    <s v="Frais de fonctionnement Castro pour la semaine"/>
    <m/>
    <n v="150000"/>
  </r>
  <r>
    <d v="2017-11-13T00:00:00"/>
    <x v="6"/>
    <s v="Frais de taxi bureau-Lambagyi A/R pour dépôt par orange money à E19"/>
    <m/>
    <n v="21000"/>
  </r>
  <r>
    <d v="2017-11-13T00:00:00"/>
    <x v="8"/>
    <s v="Transfert  par orange money à E19 en enquête à Dabola"/>
    <m/>
    <n v="950000"/>
  </r>
  <r>
    <d v="2017-11-13T00:00:00"/>
    <x v="9"/>
    <s v="Complement frais taxi moto E37 bureau-centre achat d'une caisse à monaie "/>
    <m/>
    <n v="7000"/>
  </r>
  <r>
    <d v="2017-11-13T00:00:00"/>
    <x v="2"/>
    <s v="Achat de (5) carnets de reçus "/>
    <m/>
    <n v="50000"/>
  </r>
  <r>
    <d v="2017-11-13T00:00:00"/>
    <x v="10"/>
    <s v="Frais de fonctionnement Tamba pour la semaine"/>
    <m/>
    <n v="50000"/>
  </r>
  <r>
    <d v="2017-11-13T00:00:00"/>
    <x v="3"/>
    <s v="Frais de fonctionnement E17  pour la semaine"/>
    <m/>
    <n v="75000"/>
  </r>
  <r>
    <d v="2017-11-13T00:00:00"/>
    <x v="2"/>
    <s v="Frais de fonctionnement  Moné  pour la semaine"/>
    <m/>
    <n v="150000"/>
  </r>
  <r>
    <d v="2017-11-14T00:00:00"/>
    <x v="4"/>
    <s v="Frais  taxi moto Castro bureau-Centre ville récuration de la réquisition boîte postale"/>
    <m/>
    <n v="60000"/>
  </r>
  <r>
    <d v="2017-11-14T00:00:00"/>
    <x v="9"/>
    <s v="Frais de taxi moto bureau-belle vue (BPMG) A/R pour retrait"/>
    <m/>
    <n v="40000"/>
  </r>
  <r>
    <d v="2017-11-14T00:00:00"/>
    <x v="2"/>
    <s v="Chèque 01346428 Approvisionnement de caisse"/>
    <n v="8500000"/>
    <m/>
  </r>
  <r>
    <d v="2017-11-14T00:00:00"/>
    <x v="3"/>
    <s v="Versement à E17 frais d'enquête à l'interieur"/>
    <m/>
    <n v="3366000"/>
  </r>
  <r>
    <d v="2017-11-14T00:00:00"/>
    <x v="2"/>
    <s v="Achat E-rechrage pour équipe bureau"/>
    <m/>
    <n v="400000"/>
  </r>
  <r>
    <d v="2017-11-14T00:00:00"/>
    <x v="1"/>
    <s v="Transport E14 pour enquête journalière"/>
    <m/>
    <n v="17000"/>
  </r>
  <r>
    <d v="2017-11-14T00:00:00"/>
    <x v="9"/>
    <s v="Frais de fonctionnement E37 pour la semaine"/>
    <m/>
    <n v="60000"/>
  </r>
  <r>
    <d v="2017-11-14T00:00:00"/>
    <x v="2"/>
    <s v="Paiement de frais traitement de dossier personnel GALF"/>
    <m/>
    <n v="1050000"/>
  </r>
  <r>
    <d v="2017-11-15T00:00:00"/>
    <x v="2"/>
    <s v="Frais de fonctionnement Maïmouna  pour la semaine"/>
    <m/>
    <n v="70000"/>
  </r>
  <r>
    <d v="2017-11-15T00:00:00"/>
    <x v="4"/>
    <s v="Frais taxi moto Castro bureau-centre ville pour dépôt la lettre de proposition pour la formation des Gendarmes en lute contre la criminalité faunique"/>
    <m/>
    <n v="70000"/>
  </r>
  <r>
    <d v="2017-11-15T00:00:00"/>
    <x v="2"/>
    <s v="Achat d'un paquet minérale pour l'équipe bureau"/>
    <m/>
    <n v="6000"/>
  </r>
  <r>
    <d v="2017-11-15T00:00:00"/>
    <x v="10"/>
    <s v="Frais taxi moto Tamba Maison-centre pour recupération du journal cas verdict Lancinet Doumbouya"/>
    <m/>
    <n v="60000"/>
  </r>
  <r>
    <d v="2017-11-15T00:00:00"/>
    <x v="7"/>
    <s v="Achat de (20) l de gasoil pour voiture perso pour son transport maison-bureau"/>
    <m/>
    <n v="160000"/>
  </r>
  <r>
    <d v="2017-11-15T00:00:00"/>
    <x v="8"/>
    <s v="Transfert par orange money (1 000 000 GNF) à E19en enquête à Labé,Dabola"/>
    <m/>
    <n v="1000000"/>
  </r>
  <r>
    <d v="2017-11-15T00:00:00"/>
    <x v="2"/>
    <s v="Frais de transfert par orange money (1 000 000 GNF) à E19"/>
    <m/>
    <n v="20000"/>
  </r>
  <r>
    <d v="2017-11-15T00:00:00"/>
    <x v="1"/>
    <s v="Transport E14 pour enquête journalière"/>
    <m/>
    <n v="17000"/>
  </r>
  <r>
    <d v="2017-11-16T00:00:00"/>
    <x v="1"/>
    <s v="Transport E14 pour enquête journalière"/>
    <m/>
    <n v="9500"/>
  </r>
  <r>
    <d v="2017-11-16T00:00:00"/>
    <x v="1"/>
    <s v="Frais taxi moto bureau-Cobaya pour la visite d'un Zoo pour enquête"/>
    <m/>
    <n v="23500"/>
  </r>
  <r>
    <d v="2017-11-16T00:00:00"/>
    <x v="2"/>
    <s v="Achat de (5) paquets d'eau coyah pour l'équipe du bureau"/>
    <m/>
    <n v="35000"/>
  </r>
  <r>
    <d v="2017-11-16T00:00:00"/>
    <x v="1"/>
    <s v="Frais de fonctionnement E14 pour la semaine"/>
    <m/>
    <n v="65000"/>
  </r>
  <r>
    <d v="2017-11-16T00:00:00"/>
    <x v="1"/>
    <s v="Achat de (2) cartes de recharge Areeba pour E14"/>
    <m/>
    <n v="10000"/>
  </r>
  <r>
    <d v="2017-11-16T00:00:00"/>
    <x v="1"/>
    <s v="Remboursement à E14 frais transport bureau-Cobaya pour la visite du zoo"/>
    <m/>
    <n v="3000"/>
  </r>
  <r>
    <d v="2017-11-16T00:00:00"/>
    <x v="10"/>
    <s v="Versement à Tamba Bonus Media pour la condmnation du trafiquant cas peau de panthère"/>
    <m/>
    <n v="100000"/>
  </r>
  <r>
    <d v="2017-11-16T00:00:00"/>
    <x v="10"/>
    <s v="Transport Tamba maison-maison de presse-Bureau pour paiement de Bonus Media journal Elite"/>
    <m/>
    <n v="12000"/>
  </r>
  <r>
    <d v="2017-11-17T00:00:00"/>
    <x v="1"/>
    <s v="Transport E14 pour enquête journalière"/>
    <m/>
    <n v="19000"/>
  </r>
  <r>
    <d v="2017-11-17T00:00:00"/>
    <x v="9"/>
    <s v="Transport bureau-station pour achat de l'ssence pour le groupe  électrogène"/>
    <m/>
    <n v="5000"/>
  </r>
  <r>
    <d v="2017-11-17T00:00:00"/>
    <x v="5"/>
    <s v="Frais de fonctionnement Sessou pour la semaine "/>
    <m/>
    <n v="80000"/>
  </r>
  <r>
    <d v="2017-11-17T00:00:00"/>
    <x v="7"/>
    <s v="Achat de (20) l de gasoil pour voiture perso pour son transport maison-bureau"/>
    <m/>
    <n v="160000"/>
  </r>
  <r>
    <d v="2017-11-17T00:00:00"/>
    <x v="6"/>
    <s v="Frais de fonctionnement Odette pour la semaine"/>
    <m/>
    <n v="65000"/>
  </r>
  <r>
    <d v="2017-11-17T00:00:00"/>
    <x v="2"/>
    <s v="Frais de fonctionnement Moné pour la semaine "/>
    <m/>
    <n v="150000"/>
  </r>
  <r>
    <d v="2017-11-20T00:00:00"/>
    <x v="1"/>
    <s v="Achat de carte de recharge pour E14 pour communication et connexion"/>
    <m/>
    <n v="5000"/>
  </r>
  <r>
    <d v="2017-11-20T00:00:00"/>
    <x v="10"/>
    <s v="Frais de fonctionnement Tamba pour la semaine"/>
    <m/>
    <n v="50000"/>
  </r>
  <r>
    <d v="2017-11-20T00:00:00"/>
    <x v="9"/>
    <s v="Frais de fonctionnement E37 pour la semaine"/>
    <m/>
    <n v="75000"/>
  </r>
  <r>
    <d v="2017-11-20T00:00:00"/>
    <x v="11"/>
    <s v="Frais taxi moto bureau-Cours d'Appel pour suivi d'Audiance du cas famille SIDIME"/>
    <m/>
    <n v="70000"/>
  </r>
  <r>
    <d v="2017-11-20T00:00:00"/>
    <x v="6"/>
    <s v="Frais taxi moto Odette bureau-Maison centre pour visite de prison"/>
    <m/>
    <n v="70000"/>
  </r>
  <r>
    <d v="2017-11-20T00:00:00"/>
    <x v="6"/>
    <s v="Achat de jus et Sanswich pour jail visit"/>
    <m/>
    <n v="17000"/>
  </r>
  <r>
    <d v="2017-11-20T00:00:00"/>
    <x v="4"/>
    <s v="Transport bureau-Bambeto pour réactivation numéro suite à la perte du téléphone"/>
    <m/>
    <n v="10000"/>
  </r>
  <r>
    <d v="2017-11-21T00:00:00"/>
    <x v="4"/>
    <s v="Frais taxi moto Castro bureau-centre ville (haut commandement de la Gendarmerie) pour une rencontre suite à la formation des Gendarmes pour la lute contre la criminalité faunique"/>
    <m/>
    <n v="70000"/>
  </r>
  <r>
    <d v="2017-11-21T00:00:00"/>
    <x v="1"/>
    <s v="Achat de carte de recharge Areeba pour E14 pour communication et connexion"/>
    <m/>
    <n v="5000"/>
  </r>
  <r>
    <d v="2017-11-21T00:00:00"/>
    <x v="1"/>
    <s v="Transport E14 pour enquête journalière"/>
    <m/>
    <n v="26000"/>
  </r>
  <r>
    <d v="2017-11-21T00:00:00"/>
    <x v="9"/>
    <s v="Frais taxi moto bureau-Taouya (BPMG) pour retrait "/>
    <m/>
    <n v="40000"/>
  </r>
  <r>
    <d v="2017-11-21T00:00:00"/>
    <x v="2"/>
    <s v="Chèque 01346429 Approvisionnement de caisse "/>
    <n v="8000000"/>
    <m/>
  </r>
  <r>
    <d v="2017-11-21T00:00:00"/>
    <x v="9"/>
    <s v="Complement transport Taouya-centre ville E37 pour  achat de billet d'avion pour Charlotte"/>
    <m/>
    <n v="50000"/>
  </r>
  <r>
    <d v="2017-11-21T00:00:00"/>
    <x v="2"/>
    <s v="Achat de billet d'Avion pour Charlotte"/>
    <m/>
    <n v="2999000"/>
  </r>
  <r>
    <d v="2017-11-21T00:00:00"/>
    <x v="7"/>
    <s v="Achat de (20) l de gasoil pour voiture perso pour son transport maison-bureau"/>
    <m/>
    <n v="160000"/>
  </r>
  <r>
    <d v="2017-11-21T00:00:00"/>
    <x v="4"/>
    <s v="Frais de fonctionnement Castro pour la semaine"/>
    <m/>
    <n v="150000"/>
  </r>
  <r>
    <d v="2017-11-22T00:00:00"/>
    <x v="8"/>
    <s v="Transfert par orange money (1 200 000GNF) à E19 en enquête à labé, Dabola"/>
    <m/>
    <n v="1200000"/>
  </r>
  <r>
    <d v="2017-11-22T00:00:00"/>
    <x v="2"/>
    <s v="Frais de transfert par orange money (1 200 000GNF) à E19 en enquête à l'interieur"/>
    <m/>
    <n v="34000"/>
  </r>
  <r>
    <d v="2017-11-22T00:00:00"/>
    <x v="1"/>
    <s v="Transport E14 pour enquête journalière"/>
    <m/>
    <n v="14500"/>
  </r>
  <r>
    <d v="2017-11-22T00:00:00"/>
    <x v="1"/>
    <s v="Achat de carte de recharge Areeba pour E14 pour communication et connexion"/>
    <m/>
    <n v="15000"/>
  </r>
  <r>
    <d v="2017-11-22T00:00:00"/>
    <x v="2"/>
    <s v="Versement à Maïmouna pour achat de produits (savon liquide, liquide verselle, paquet plastic, papier hygenique) pour l'entretien du bureau"/>
    <m/>
    <n v="283000"/>
  </r>
  <r>
    <d v="2017-11-22T00:00:00"/>
    <x v="2"/>
    <s v="Transport Maïmouna pour du matériel d'entretien bureau"/>
    <m/>
    <n v="15000"/>
  </r>
  <r>
    <d v="2017-11-22T00:00:00"/>
    <x v="6"/>
    <s v="Frais taxi moto bureau-centre ville pour dépôt d'un ordinateur du departement Juridique  pour la reparation"/>
    <m/>
    <n v="65000"/>
  </r>
  <r>
    <d v="2017-11-22T00:00:00"/>
    <x v="2"/>
    <s v="Transfert de crédit E-rechrage pour l'équipe du bureau"/>
    <m/>
    <n v="400000"/>
  </r>
  <r>
    <d v="2017-11-22T00:00:00"/>
    <x v="4"/>
    <s v="Achat d'un téléphone Itel P51 pour Castro"/>
    <m/>
    <n v="800000"/>
  </r>
  <r>
    <d v="2017-11-22T00:00:00"/>
    <x v="4"/>
    <s v="Achat d'un anti casse et pochette téléphone Castro"/>
    <m/>
    <n v="20000"/>
  </r>
  <r>
    <d v="2017-11-22T00:00:00"/>
    <x v="4"/>
    <s v="Transport  Castro bureau-Taouya pour acaht d'un téléphone "/>
    <m/>
    <n v="30000"/>
  </r>
  <r>
    <d v="2017-11-22T00:00:00"/>
    <x v="10"/>
    <s v="Versement à Tamba Bonus Media sur l'affaire N'Kaye Sidibé  at Autres cas trafic International d'Ivoires"/>
    <m/>
    <n v="700000"/>
  </r>
  <r>
    <d v="2017-11-22T00:00:00"/>
    <x v="1"/>
    <s v="Frais de fonctionnement E14 pour la semaine"/>
    <m/>
    <n v="65000"/>
  </r>
  <r>
    <d v="2017-11-23T00:00:00"/>
    <x v="11"/>
    <s v="Frais taxi moto Baldé bureau-Cours 'Appel pour la rencontre du Gréffière (cas famille SIDIME)"/>
    <m/>
    <n v="65000"/>
  </r>
  <r>
    <d v="2017-11-23T00:00:00"/>
    <x v="5"/>
    <s v="Frais taxi-moto bureau-Maison centre pour visite de prison"/>
    <m/>
    <n v="65000"/>
  </r>
  <r>
    <d v="2017-11-23T00:00:00"/>
    <x v="5"/>
    <s v="Achat de jus et Sanswich pour jail visit"/>
    <m/>
    <n v="17000"/>
  </r>
  <r>
    <d v="2017-11-23T00:00:00"/>
    <x v="9"/>
    <s v="Frais taxi moto bureau-centre (BPMG) pour dépôt lettre de virement salairedu personnel et paiement factureélectricité à Taouya"/>
    <m/>
    <n v="80000"/>
  </r>
  <r>
    <d v="2017-11-23T00:00:00"/>
    <x v="2"/>
    <s v="Chèque 01346430 Approvisionnement de caisse"/>
    <n v="9000000"/>
    <m/>
  </r>
  <r>
    <d v="2017-11-23T00:00:00"/>
    <x v="4"/>
    <s v="Frais taxi moto Bureau-Haut commandement de la Gendarmerie pour suivi de l'évolution pour la formation des gendarmes pour la lutte contre la criminalité faunique"/>
    <m/>
    <n v="65000"/>
  </r>
  <r>
    <d v="2017-11-23T00:00:00"/>
    <x v="2"/>
    <s v="Reçu de E14 pour reversement à la caisse reste argent enquête à Kindia"/>
    <n v="32000"/>
    <m/>
  </r>
  <r>
    <d v="2017-11-23T00:00:00"/>
    <x v="1"/>
    <s v="Versement à E14 pour frais d'enquête à Forécariah"/>
    <m/>
    <n v="1125850"/>
  </r>
  <r>
    <d v="2017-11-23T00:00:00"/>
    <x v="4"/>
    <s v="Versement à Castro pour paiement Bonus Cas bébé chimpanzé"/>
    <m/>
    <n v="2000000"/>
  </r>
  <r>
    <d v="2017-11-23T00:00:00"/>
    <x v="4"/>
    <s v="Transport Castro bureau-Direction Nationale Eaux et Forêts pour cas bébé chimpanzé"/>
    <m/>
    <n v="60000"/>
  </r>
  <r>
    <d v="2017-11-23T00:00:00"/>
    <x v="6"/>
    <s v="Frais taxi moto bureau-eaux et forêts-maison Odette  pour suivre cas bébé chimpanzé"/>
    <m/>
    <n v="80000"/>
  </r>
  <r>
    <d v="2017-11-23T00:00:00"/>
    <x v="11"/>
    <s v="Frais taxi moto bureau-eaux et forêts-maison Baldé  pour suivre cas bébé chimpanzé"/>
    <m/>
    <n v="60000"/>
  </r>
  <r>
    <d v="2017-11-23T00:00:00"/>
    <x v="4"/>
    <s v="Versement à Odette pour paiement Bonus cas bébé chimpanzé"/>
    <m/>
    <n v="2000000"/>
  </r>
  <r>
    <d v="2017-11-22T00:00:00"/>
    <x v="7"/>
    <s v="Versemnt à Saidou frais de deplacement  bureau-ENAM voiture avec Charlotte pour la participation à une réunion avec l'UE"/>
    <m/>
    <n v="200000"/>
  </r>
  <r>
    <d v="2017-11-23T00:00:00"/>
    <x v="7"/>
    <s v="Frais taxi moto  Saidou  bureau-Direction nationale de s Eaux et Forêts pour cas bébé chimpanzé"/>
    <m/>
    <n v="50000"/>
  </r>
  <r>
    <d v="2017-11-24T00:00:00"/>
    <x v="5"/>
    <s v="Frais taxi moto Sessou bureau-Direction nationale de s Eaux et Forêts-maison pour cas bébé chimpanzé"/>
    <m/>
    <n v="75000"/>
  </r>
  <r>
    <d v="2017-11-23T00:00:00"/>
    <x v="5"/>
    <s v="Versement à Sessou pour paiement Bonus cas bébé chimpanzé"/>
    <m/>
    <n v="2500000"/>
  </r>
  <r>
    <d v="2017-11-23T00:00:00"/>
    <x v="2"/>
    <s v="Règlement facture électricité bureau septembre-octobre/17"/>
    <m/>
    <n v="258745"/>
  </r>
  <r>
    <d v="2017-11-24T00:00:00"/>
    <x v="9"/>
    <s v="Remboursement à E37 transport du 23/11/22017 maison- Direction Nationale des eaux et Forêts pour cas bébé chimpanzé"/>
    <m/>
    <n v="70000"/>
  </r>
  <r>
    <d v="2017-11-24T00:00:00"/>
    <x v="9"/>
    <s v="Frais taxi moto bureau-centre  (BPMG) pour retrait"/>
    <m/>
    <n v="70000"/>
  </r>
  <r>
    <d v="2017-11-24T00:00:00"/>
    <x v="2"/>
    <s v="Paiement à Thierno Ousmane Baldé pour frais de deplacement voiture pour la recuperation du bébé chimpanzé à la DNEF"/>
    <m/>
    <n v="50000"/>
  </r>
  <r>
    <d v="2017-11-24T00:00:00"/>
    <x v="2"/>
    <s v="Versement  à Thierno Ousmane Baldé pour achat d'aliment pour le bébé chimpanzé "/>
    <m/>
    <n v="100000"/>
  </r>
  <r>
    <d v="2017-11-24T00:00:00"/>
    <x v="2"/>
    <s v="Versement  à Thierno Ousmane Baldé pour achat (10) l d'essence pour l'envoie du bébé chimpanzé à la DNEF "/>
    <m/>
    <n v="80000"/>
  </r>
  <r>
    <d v="2017-11-24T00:00:00"/>
    <x v="9"/>
    <s v="Transport E37  pour  retour DNEF-maison cas bébé chimpanzé"/>
    <m/>
    <n v="30000"/>
  </r>
  <r>
    <d v="2017-11-24T00:00:00"/>
    <x v="6"/>
    <s v="Remboursement à Odette frais transport retour centre ville-bureau pour le suivi du cas bébé chimpanzé"/>
    <m/>
    <n v="30000"/>
  </r>
  <r>
    <d v="2017-11-24T00:00:00"/>
    <x v="6"/>
    <s v="Frais taxi moto bureau-Cabinet Me Sovogui pour  paiement Honoraire et Bonus"/>
    <m/>
    <n v="80000"/>
  </r>
  <r>
    <d v="2017-11-24T00:00:00"/>
    <x v="2"/>
    <s v="Chèque 01366706 Approvisionnement de caisse"/>
    <n v="8000000"/>
    <m/>
  </r>
  <r>
    <d v="2017-11-24T00:00:00"/>
    <x v="6"/>
    <s v="Versement à Odette pour paiement Honoraire  cas bébé chimpanzé et  Bonus"/>
    <m/>
    <n v="3750000"/>
  </r>
  <r>
    <d v="2017-11-24T00:00:00"/>
    <x v="7"/>
    <s v="Achat de (20) l de gasoil pour voiture perso pour son transport maison-bureau"/>
    <m/>
    <n v="160000"/>
  </r>
  <r>
    <d v="2017-11-24T00:00:00"/>
    <x v="11"/>
    <s v="Versement à Baldé pour paiement Bonus Agents cas bébé chimpanzé"/>
    <m/>
    <n v="2000000"/>
  </r>
  <r>
    <d v="2017-11-24T00:00:00"/>
    <x v="7"/>
    <s v="Versement à  Saidou  pour paiement Bonus Agents cas bébé chimpanzé"/>
    <m/>
    <n v="2000000"/>
  </r>
  <r>
    <d v="2017-11-25T00:00:00"/>
    <x v="2"/>
    <s v="Versement à Thierno Ousmane Baldé pour achat de produit pour bébé chimpanzé et tenu du soigneur bébé chimpanzé"/>
    <m/>
    <n v="152500"/>
  </r>
  <r>
    <d v="2017-11-25T00:00:00"/>
    <x v="2"/>
    <s v="Versement à THierno Ousmane Baldé pour ses frais nourriture pour l'entretiendu  bébé chimpanzé"/>
    <m/>
    <n v="100000"/>
  </r>
  <r>
    <d v="2017-11-25T00:00:00"/>
    <x v="2"/>
    <s v="Achat de (2) paquets d'eau coyah pour l'équipe du bureau"/>
    <m/>
    <n v="14000"/>
  </r>
  <r>
    <d v="2017-11-25T00:00:00"/>
    <x v="2"/>
    <s v="Versement à THierno Ousmane Baldé pour achat nourriture pour l'entretiendu  bébé chimpanzé"/>
    <m/>
    <n v="100000"/>
  </r>
  <r>
    <d v="2017-11-25T00:00:00"/>
    <x v="2"/>
    <s v="Transport maison-bureau A/R pour le travail du samedi"/>
    <m/>
    <n v="30000"/>
  </r>
  <r>
    <d v="2017-11-25T00:00:00"/>
    <x v="2"/>
    <s v="Frais de fonctionnement Moné pour la semaine "/>
    <m/>
    <n v="150000"/>
  </r>
  <r>
    <d v="2017-11-25T00:00:00"/>
    <x v="2"/>
    <s v="Reçu de Saidou  pour reversement à la caisse reste argent paiement Bonus agent cas bébé chimpanzé"/>
    <n v="350000"/>
    <m/>
  </r>
  <r>
    <d v="2017-11-25T00:00:00"/>
    <x v="2"/>
    <s v="Chèque 5451793  (guichet)  Apprisionnement caisse"/>
    <n v="8000000"/>
    <m/>
  </r>
  <r>
    <d v="2017-11-25T00:00:00"/>
    <x v="7"/>
    <s v="Transfert  à Saidou par orange money (4 500 000 fg) pour paiement Bonus des l'interformateurs sur lcas bébé chimpanzé"/>
    <m/>
    <n v="4500000"/>
  </r>
  <r>
    <d v="2017-11-25T00:00:00"/>
    <x v="2"/>
    <s v="Frais de transfert par orange money (4 500 000 GNF) à Saidou pour paiement Bonus des l'interformateurs sur lcas bébé chimpanzé"/>
    <m/>
    <n v="55000"/>
  </r>
  <r>
    <d v="2017-11-25T00:00:00"/>
    <x v="3"/>
    <s v="Transfert  par orange money à E17  (700 000 GNF) en enquête à l'intérieur"/>
    <m/>
    <n v="700000"/>
  </r>
  <r>
    <d v="2017-11-25T00:00:00"/>
    <x v="2"/>
    <s v="Frais de transfert  par orange money à E17  (700 0000 GNF) en enquête à l'intérieur"/>
    <m/>
    <n v="20000"/>
  </r>
  <r>
    <d v="2017-11-26T00:00:00"/>
    <x v="6"/>
    <s v="Transfert par orange money à Odette (1 178 000 GNF) pour frais reparation ordinateur, transport, frais food alowance contrevenant"/>
    <m/>
    <n v="1178000"/>
  </r>
  <r>
    <d v="2017-11-25T00:00:00"/>
    <x v="2"/>
    <s v="Versement à THierno Ousmane Baldé pour ses frais nourriture pour l'entretiendu  bébé chimpanzé"/>
    <m/>
    <n v="100000"/>
  </r>
  <r>
    <d v="2017-11-26T00:00:00"/>
    <x v="2"/>
    <s v="Frais transfert par orange money à Odette (1 178 000 GNF) pour frais reparation ordinateur, transport, frais food alowance contrevenant"/>
    <m/>
    <n v="34000"/>
  </r>
  <r>
    <d v="2017-11-27T00:00:00"/>
    <x v="1"/>
    <s v="Transfert de crédit Areeba à une cible pour information"/>
    <m/>
    <n v="50000"/>
  </r>
  <r>
    <d v="2017-11-27T00:00:00"/>
    <x v="1"/>
    <s v="Transfert de crédit Areeba à E14 pour communication"/>
    <m/>
    <n v="25000"/>
  </r>
  <r>
    <d v="2017-11-27T00:00:00"/>
    <x v="1"/>
    <s v="Transfert  par orange money à E14  (1 500 000 GNF) en enquête à l'intérieur"/>
    <m/>
    <n v="1500000"/>
  </r>
  <r>
    <d v="2017-11-27T00:00:00"/>
    <x v="2"/>
    <s v="Frais transfert  par orange money à E14  (1 500 000 GNF) en enquête à l'intérieur"/>
    <m/>
    <n v="34000"/>
  </r>
  <r>
    <d v="2017-11-27T00:00:00"/>
    <x v="9"/>
    <s v="Transport pour bureau-cabine orange money pour transfert/orange à E14"/>
    <m/>
    <n v="6000"/>
  </r>
  <r>
    <d v="2017-11-27T00:00:00"/>
    <x v="4"/>
    <s v="Frais transport bureau-belle vue (BPMG) pour retrait"/>
    <m/>
    <n v="50000"/>
  </r>
  <r>
    <d v="2017-11-27T00:00:00"/>
    <x v="2"/>
    <s v="Chèque 01366707 Approvisionnement de caisse"/>
    <n v="8000000"/>
    <m/>
  </r>
  <r>
    <d v="2017-11-27T00:00:00"/>
    <x v="2"/>
    <s v="Chèque 01366708  Approvisionnement de caisse"/>
    <n v="6000000"/>
    <m/>
  </r>
  <r>
    <d v="2017-11-27T00:00:00"/>
    <x v="5"/>
    <s v="Achat de fruits pour le bébé chimpanzé"/>
    <m/>
    <n v="150000"/>
  </r>
  <r>
    <d v="2017-11-27T00:00:00"/>
    <x v="5"/>
    <s v="Transport bureau-marché Taouya pour achat de fruits pour le bébé chimpanzé"/>
    <m/>
    <n v="40000"/>
  </r>
  <r>
    <d v="2017-11-27T00:00:00"/>
    <x v="13"/>
    <s v="Paiement Food alowance (6) jours à Charlotte"/>
    <m/>
    <n v="720000"/>
  </r>
  <r>
    <d v="2017-11-27T00:00:00"/>
    <x v="10"/>
    <s v="Frais de fonctionnement Tamba pour la semaine"/>
    <m/>
    <n v="50000"/>
  </r>
  <r>
    <d v="2017-11-27T00:00:00"/>
    <x v="5"/>
    <s v="Frais de fonctionnement Sessou  pour la semaine"/>
    <m/>
    <n v="80000"/>
  </r>
  <r>
    <d v="2017-11-27T00:00:00"/>
    <x v="10"/>
    <s v="Versement  à Tamba Bonus Média sur affaire bébé  chimpanzé Abou Doumbouya"/>
    <m/>
    <n v="500000"/>
  </r>
  <r>
    <d v="2017-11-27T00:00:00"/>
    <x v="9"/>
    <s v="Frais de fonctionnement E37 pour la semaine"/>
    <m/>
    <n v="75000"/>
  </r>
  <r>
    <d v="2017-11-27T00:00:00"/>
    <x v="7"/>
    <s v="Achat de (20) l de gasoil pour voiture perso pour son transport maison-bureau"/>
    <m/>
    <n v="160000"/>
  </r>
  <r>
    <d v="2017-11-27T00:00:00"/>
    <x v="7"/>
    <s v="Frais ticket parking"/>
    <m/>
    <n v="5000"/>
  </r>
  <r>
    <d v="2017-11-27T00:00:00"/>
    <x v="5"/>
    <s v="Faris taxi moto ratoma-centre ville pour retrait du permi de communiquer"/>
    <m/>
    <n v="60000"/>
  </r>
  <r>
    <d v="2017-11-27T00:00:00"/>
    <x v="6"/>
    <s v="Frais de transport bureau-maison centrale pour jail visit cas peau de crocodiles"/>
    <m/>
    <n v="60000"/>
  </r>
  <r>
    <d v="2017-11-27T00:00:00"/>
    <x v="6"/>
    <s v="Food alowance pour contrenant"/>
    <m/>
    <n v="17000"/>
  </r>
  <r>
    <d v="2017-11-27T00:00:00"/>
    <x v="2"/>
    <s v="Paiement Thierno Ousmane Baldé  les frais d'entretien du bébé chimpanzé pour (5) jours"/>
    <m/>
    <n v="1750000"/>
  </r>
  <r>
    <d v="2017-11-27T00:00:00"/>
    <x v="2"/>
    <s v="Paiement facture sécurité bureau (1) agent de jour et (1) agent nuit pour nov/17"/>
    <m/>
    <n v="2000000"/>
  </r>
  <r>
    <d v="2017-11-28T00:00:00"/>
    <x v="2"/>
    <s v="Frais de fonctionnement Maïmouna  pour la semaine"/>
    <m/>
    <n v="70000"/>
  </r>
  <r>
    <d v="2017-11-28T00:00:00"/>
    <x v="2"/>
    <s v="Paiement salaire Maïmouna novembre  pour l'entretien des bureaux"/>
    <m/>
    <n v="500000"/>
  </r>
  <r>
    <d v="2017-11-28T00:00:00"/>
    <x v="4"/>
    <s v="Frais de transport bureau-centre ville suivi demande de formation au haut mommandement de la Gendarmerie"/>
    <m/>
    <n v="70000"/>
  </r>
  <r>
    <d v="2017-11-28T00:00:00"/>
    <x v="2"/>
    <s v="Achat de (2) paquets de rames"/>
    <m/>
    <n v="70000"/>
  </r>
  <r>
    <d v="2017-11-28T00:00:00"/>
    <x v="9"/>
    <s v="Achta de (3) paquets d'eau coyah pour l'équipe bureau"/>
    <m/>
    <n v="25000"/>
  </r>
  <r>
    <d v="2017-11-28T00:00:00"/>
    <x v="2"/>
    <s v="Achta de (2) paquets d'eau coyah pour l'équipe bureau"/>
    <m/>
    <n v="14000"/>
  </r>
  <r>
    <d v="2017-11-28T00:00:00"/>
    <x v="2"/>
    <s v="Paiement transfert de crédit E-rechrage pour l'équipe du bureau"/>
    <m/>
    <n v="400000"/>
  </r>
  <r>
    <d v="2017-11-28T00:00:00"/>
    <x v="7"/>
    <s v="Transport Saidou bureau-bambeto pour la rencontre de l'informateur"/>
    <m/>
    <n v="10000"/>
  </r>
  <r>
    <d v="2017-11-28T00:00:00"/>
    <x v="13"/>
    <s v="Frais de deplacement taxi voiture bureau-DNEF-interpolpour  la rencontre des Autorités"/>
    <m/>
    <n v="100000"/>
  </r>
  <r>
    <d v="2017-11-28T00:00:00"/>
    <x v="13"/>
    <s v="Frais de tirage photo pour dossier"/>
    <m/>
    <n v="15000"/>
  </r>
  <r>
    <d v="2017-11-28T00:00:00"/>
    <x v="5"/>
    <s v="Frais taxi moto Sessou Maison -Ministère de la Justice pour retrait permis de communiqué cas bébé chimpanzé"/>
    <m/>
    <n v="70000"/>
  </r>
  <r>
    <d v="2017-11-28T00:00:00"/>
    <x v="4"/>
    <s v="Frais de fonctionnement Castro pour la semaine"/>
    <m/>
    <n v="150000"/>
  </r>
  <r>
    <d v="2017-11-28T00:00:00"/>
    <x v="7"/>
    <s v="Achat de (20) l de gasoil pour voiture perso pour son transport maison-bureau"/>
    <m/>
    <n v="160000"/>
  </r>
  <r>
    <d v="2017-11-28T00:00:00"/>
    <x v="7"/>
    <s v="Transfert par orange money à l'informateur en enquête à Boké"/>
    <m/>
    <n v="840000"/>
  </r>
  <r>
    <d v="2017-11-28T00:00:00"/>
    <x v="2"/>
    <s v="Transfert par orange money à l'informateur en enquête à Boké"/>
    <m/>
    <n v="20000"/>
  </r>
  <r>
    <d v="2017-11-29T00:00:00"/>
    <x v="9"/>
    <s v="Frais taxi moto bureau-centre ville pour achat des tubes d'encre pour imprimante"/>
    <m/>
    <n v="65000"/>
  </r>
  <r>
    <d v="2017-11-29T00:00:00"/>
    <x v="2"/>
    <s v="Achat de (4) cartouches d'encre pour imprimante"/>
    <m/>
    <n v="1800000"/>
  </r>
  <r>
    <d v="2017-11-29T00:00:00"/>
    <x v="7"/>
    <s v="Frais deplacment taxi voiture pour participation de Saidou et Charlotte à la réunion de travail avec l'UE"/>
    <m/>
    <n v="200000"/>
  </r>
  <r>
    <d v="2017-11-29T00:00:00"/>
    <x v="3"/>
    <s v="Transport E17 pour enquête journalière"/>
    <m/>
    <n v="35000"/>
  </r>
  <r>
    <d v="2017-11-29T00:00:00"/>
    <x v="7"/>
    <s v="Transfert/orange money à l'informateur en enquête à Boké"/>
    <m/>
    <n v="400000"/>
  </r>
  <r>
    <d v="2017-11-29T00:00:00"/>
    <x v="2"/>
    <s v="Reçu de Castro  pour reversement à la caisse reste argent paiement Bonus agent cas bébé chimpanzé"/>
    <n v="206000"/>
    <m/>
  </r>
  <r>
    <d v="2017-11-29T00:00:00"/>
    <x v="8"/>
    <s v="Frais de fonctionnement E19 pour la semaine"/>
    <m/>
    <n v="75000"/>
  </r>
  <r>
    <d v="2017-11-29T00:00:00"/>
    <x v="10"/>
    <s v="Frais taxi moto Tamba bureau -centre ville pour recupération de la facture défitive de la confection des badges"/>
    <m/>
    <n v="60000"/>
  </r>
  <r>
    <d v="2017-11-29T00:00:00"/>
    <x v="2"/>
    <s v="Reçu de Sessou  pour reversement à la caisse reste argent paiement Bonus agent cas bébé chimpanzé"/>
    <n v="16500"/>
    <m/>
  </r>
  <r>
    <d v="2017-11-29T00:00:00"/>
    <x v="2"/>
    <s v="Paiement thierno Ousmane Baldé  les frais d'entretien du bébé chimpanzé pour (2) jours"/>
    <m/>
    <n v="700000"/>
  </r>
  <r>
    <d v="2017-11-29T00:00:00"/>
    <x v="2"/>
    <s v="Reçu de Baldé  pour reversement à la caisse reste argent paiement Bonus agent cas bébé chimpanzé"/>
    <n v="1621000"/>
    <m/>
  </r>
  <r>
    <d v="2017-11-29T00:00:00"/>
    <x v="5"/>
    <s v="Frais taxi moto Sessou bureau-maison centrale pour visite de prison et retrait permis de communiqué"/>
    <m/>
    <n v="70000"/>
  </r>
  <r>
    <d v="2017-11-30T00:00:00"/>
    <x v="9"/>
    <s v="Frais taxi mot E37 bureau-centre ville (BPMG) pour retrait et achat encre imprimante"/>
    <m/>
    <n v="70000"/>
  </r>
  <r>
    <d v="2017-11-29T00:00:00"/>
    <x v="1"/>
    <s v="Transfert par orange money (150 000 fg) à E14  en enquête à Forécariah"/>
    <m/>
    <n v="150000"/>
  </r>
  <r>
    <d v="2017-11-29T00:00:00"/>
    <x v="2"/>
    <s v="Reçu de Saidou  pour reversement à la caisse reste  frais deplacemnt voiture bureau-ENAM  avec Charlotte pour la participation à une réunion avec l'UE"/>
    <n v="32000"/>
    <m/>
  </r>
  <r>
    <d v="2017-11-30T00:00:00"/>
    <x v="2"/>
    <s v="Frais de transfert par orange money (150 000 fg) à E14  en enquête à Forécariah"/>
    <m/>
    <n v="8000"/>
  </r>
  <r>
    <d v="2017-11-30T00:00:00"/>
    <x v="11"/>
    <s v="Frais taxi moto Baldé bureau-Cabinet pour rencontre pour suivi cas Alpha Alimou DoumbouyaMe Sovogui "/>
    <m/>
    <n v="65000"/>
  </r>
  <r>
    <d v="2017-11-30T00:00:00"/>
    <x v="2"/>
    <s v="Chèque 01366709  Approvisionnement de caisse"/>
    <n v="14000000"/>
    <m/>
  </r>
  <r>
    <d v="2017-11-30T00:00:00"/>
    <x v="2"/>
    <s v="Chèque 01366710 Approvisionnement de caisse"/>
    <n v="8000000"/>
    <m/>
  </r>
  <r>
    <d v="2017-11-30T00:00:00"/>
    <x v="2"/>
    <s v="Paiment  Salaire Moné Doré novembre/17"/>
    <m/>
    <n v="4313750"/>
  </r>
  <r>
    <d v="2017-11-30T00:00:00"/>
    <x v="2"/>
    <s v="Paiment Salaire E17  novembre/17"/>
    <m/>
    <n v="1600000"/>
  </r>
  <r>
    <d v="2017-11-30T00:00:00"/>
    <x v="2"/>
    <s v="Paiment Salaire E19  novembre/17"/>
    <m/>
    <n v="1600000"/>
  </r>
  <r>
    <d v="2017-11-30T00:00:00"/>
    <x v="2"/>
    <s v="Paiment prime de satge E14 novembre/17"/>
    <m/>
    <n v="600000"/>
  </r>
  <r>
    <d v="2017-11-30T00:00:00"/>
    <x v="10"/>
    <s v="Versement à Tamba Bonus Media cas bébé chimpanzé"/>
    <m/>
    <n v="1200000"/>
  </r>
  <r>
    <d v="2017-11-30T00:00:00"/>
    <x v="3"/>
    <s v="Versement à E17  50% frais d'enquête à l'interieur"/>
    <m/>
    <n v="1174500"/>
  </r>
  <r>
    <d v="2017-11-30T00:00:00"/>
    <x v="13"/>
    <s v="Versement à Charlotte  faris de deplacement plus frais de diner pour la réunion avec l'UE "/>
    <m/>
    <n v="500000"/>
  </r>
  <r>
    <d v="2017-11-30T00:00:00"/>
    <x v="13"/>
    <s v="Versement à Charlotte  faris de deplacement pour les courses internes"/>
    <m/>
    <n v="85000"/>
  </r>
  <r>
    <d v="2017-11-30T00:00:00"/>
    <x v="13"/>
    <s v="Versement à Charlotte  faris de deplacement du bureau pour l'Aéroport"/>
    <m/>
    <n v="50000"/>
  </r>
  <r>
    <d v="2017-11-30T00:00:00"/>
    <x v="11"/>
    <s v="Versement à Baldé pour paiement frais Huissier  affaire Alpha Alimou Doumbouya"/>
    <m/>
    <n v="125000"/>
  </r>
  <r>
    <d v="2017-11-30T00:00:00"/>
    <x v="11"/>
    <s v="Versement à Baldé pour paiement Honoraire Me Sovogui  affaire Alpha Alimou Doumbouya"/>
    <m/>
    <n v="875000"/>
  </r>
  <r>
    <d v="2017-11-30T00:00:00"/>
    <x v="4"/>
    <s v="Frais taxi moto Castro bureau-DNEF pour récupération ordre de mission pour la relâche du bébé chimpanzé à Somoria (Faranah)"/>
    <m/>
    <n v="60000"/>
  </r>
  <r>
    <d v="2017-11-30T00:00:00"/>
    <x v="3"/>
    <s v="Remboursement à E17 surplus dépenses pour les enquêtes à l'interieur"/>
    <m/>
    <n v="56000"/>
  </r>
  <r>
    <d v="2017-11-30T00:00:00"/>
    <x v="5"/>
    <s v="Achat de nourriture pour le trafiquant cas bébé chimpanzé"/>
    <m/>
    <n v="35000"/>
  </r>
  <r>
    <d v="2017-11-30T00:00:00"/>
    <x v="11"/>
    <s v="Frais taxi moto Cabinet Huissier pour dépôt Cédule cas Alpha Alimou Doumbouya "/>
    <m/>
    <n v="70000"/>
  </r>
  <r>
    <d v="2017-11-30T00:00:00"/>
    <x v="2"/>
    <s v="Versement à Thierno Ousmane Baldé soigneur chimpanzé les frais de relâche du bébé chimpanzé à Somoria (Faranah)"/>
    <m/>
    <n v="4136000"/>
  </r>
  <r>
    <d v="2017-11-30T00:00:00"/>
    <x v="2"/>
    <s v="Paiement à  Mamadou Dian électro mecanicien pour la réparation du groupe électrogène"/>
    <m/>
    <n v="50000"/>
  </r>
  <r>
    <d v="2017-11-30T00:00:00"/>
    <x v="2"/>
    <s v="Reçu de Charlotte  pour reversement à la caisse frais transport b  bureau-Aéroport"/>
    <n v="50000"/>
    <m/>
  </r>
  <r>
    <d v="2017-11-30T00:00:00"/>
    <x v="2"/>
    <s v="Frais de fonctionnement Maïmouna  pour la semaine"/>
    <m/>
    <n v="7000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603">
  <r>
    <d v="2017-10-01T00:00:00"/>
    <s v="taxi moto maison -bureau"/>
    <x v="0"/>
    <x v="0"/>
    <n v="16000"/>
    <x v="0"/>
    <x v="0"/>
    <s v="17/11/GALFR"/>
    <s v="Oui"/>
  </r>
  <r>
    <d v="2017-11-01T00:00:00"/>
    <s v="Taxi maison-bureau A/R"/>
    <x v="0"/>
    <x v="0"/>
    <n v="30000"/>
    <x v="1"/>
    <x v="0"/>
    <s v="17/11/GALFR5FS"/>
    <s v="Oui"/>
  </r>
  <r>
    <d v="2017-11-01T00:00:00"/>
    <s v="Taxi maison-bureau A"/>
    <x v="0"/>
    <x v="0"/>
    <n v="6500"/>
    <x v="2"/>
    <x v="0"/>
    <s v="17/10/GALFR29FS"/>
    <s v="Oui"/>
  </r>
  <r>
    <d v="2017-11-01T00:00:00"/>
    <s v="Transprt Maison-Bureau AR"/>
    <x v="0"/>
    <x v="1"/>
    <n v="15000"/>
    <x v="3"/>
    <x v="0"/>
    <s v="17/11/GALFR"/>
    <s v="Oui"/>
  </r>
  <r>
    <d v="2017-11-01T00:00:00"/>
    <s v="Bureau-donka (eau et forêt-kissosso-kagbelen-kilomètre cinq-bureau plus le transport du guide"/>
    <x v="0"/>
    <x v="1"/>
    <n v="56000"/>
    <x v="4"/>
    <x v="0"/>
    <s v="17/11/GALFR7-8TE"/>
    <s v="Oui"/>
  </r>
  <r>
    <d v="2017-11-01T00:00:00"/>
    <s v="Paiement primes de stage  50% pour (15) jours  de E14 au mois d'octobre"/>
    <x v="1"/>
    <x v="1"/>
    <n v="300000"/>
    <x v="5"/>
    <x v="0"/>
    <s v="17/11/GALFR5PS"/>
    <s v="Oui"/>
  </r>
  <r>
    <d v="2017-11-01T00:00:00"/>
    <s v="Frais taxi moto bureau- centre ville (BPMG) pour retrait relevé de banque"/>
    <x v="0"/>
    <x v="2"/>
    <n v="60000"/>
    <x v="5"/>
    <x v="0"/>
    <s v="17/11/GALFR"/>
    <s v="Oui"/>
  </r>
  <r>
    <d v="2017-11-01T00:00:00"/>
    <s v="Frais de fonctionnement Maïmouna  pour la semaine"/>
    <x v="0"/>
    <x v="2"/>
    <n v="70000"/>
    <x v="5"/>
    <x v="0"/>
    <s v="17/11/GALFR10FS"/>
    <s v="Oui"/>
  </r>
  <r>
    <d v="2017-11-01T00:00:00"/>
    <s v="Paiement salaire Maïmouna octobre pour l'entretien des bureaux"/>
    <x v="2"/>
    <x v="2"/>
    <n v="500000"/>
    <x v="5"/>
    <x v="0"/>
    <s v="17/11/GALFR11SP"/>
    <s v="Oui"/>
  </r>
  <r>
    <d v="2017-11-01T00:00:00"/>
    <s v="Achat de (4) paquets d'eau coyah pour l'équipr du bureau"/>
    <x v="3"/>
    <x v="3"/>
    <n v="28000"/>
    <x v="5"/>
    <x v="0"/>
    <s v="17/11/GALFR13A"/>
    <s v="Oui"/>
  </r>
  <r>
    <d v="2017-11-01T00:00:00"/>
    <s v="Transfert de crédit Areeba à E14 pour communication"/>
    <x v="4"/>
    <x v="1"/>
    <n v="5000"/>
    <x v="6"/>
    <x v="0"/>
    <s v="17/11/GALFR4TC"/>
    <s v="Oui"/>
  </r>
  <r>
    <d v="2017-11-01T00:00:00"/>
    <s v="Frais de fonctionnement E14 pour la semaine"/>
    <x v="0"/>
    <x v="1"/>
    <n v="65000"/>
    <x v="6"/>
    <x v="0"/>
    <s v="17/11/GALFR9FS"/>
    <s v="Oui"/>
  </r>
  <r>
    <d v="2017-11-01T00:00:00"/>
    <s v="Transport E14 pour enquête journalière"/>
    <x v="0"/>
    <x v="1"/>
    <n v="18000"/>
    <x v="6"/>
    <x v="0"/>
    <s v="17/11/GALFR13TE"/>
    <s v="Oui"/>
  </r>
  <r>
    <d v="2017-11-01T00:00:00"/>
    <s v="Taxi maison bureau du  31/10/2017( aller retour)"/>
    <x v="0"/>
    <x v="4"/>
    <n v="5000"/>
    <x v="7"/>
    <x v="0"/>
    <s v="17/11/GALFR"/>
    <s v="Oui"/>
  </r>
  <r>
    <d v="2017-11-01T00:00:00"/>
    <s v="Taxi maison bureau ( aller retour)"/>
    <x v="0"/>
    <x v="4"/>
    <n v="10000"/>
    <x v="7"/>
    <x v="0"/>
    <s v="17/11/GALFR"/>
    <s v="Oui"/>
  </r>
  <r>
    <d v="2017-11-02T00:00:00"/>
    <s v="Taxi bureau-Cabinet huissier A/R"/>
    <x v="0"/>
    <x v="0"/>
    <n v="60000"/>
    <x v="1"/>
    <x v="0"/>
    <s v="17/11/GALFR15TU"/>
    <s v="Oui"/>
  </r>
  <r>
    <d v="2017-11-02T00:00:00"/>
    <s v="Taxi bureau-maison A/R"/>
    <x v="0"/>
    <x v="0"/>
    <n v="30000"/>
    <x v="1"/>
    <x v="0"/>
    <s v="17/11/GALFR5FS"/>
    <s v="Oui"/>
  </r>
  <r>
    <d v="2017-11-02T00:00:00"/>
    <s v="Frais taxi moto  bureau-Cabinet Avocat pour retrait de facture"/>
    <x v="0"/>
    <x v="0"/>
    <n v="60000"/>
    <x v="8"/>
    <x v="0"/>
    <s v="17/11/GALFR19TU"/>
    <s v="Oui"/>
  </r>
  <r>
    <d v="2017-11-02T00:00:00"/>
    <s v="Taxi maison-bureau "/>
    <x v="0"/>
    <x v="0"/>
    <n v="13000"/>
    <x v="8"/>
    <x v="0"/>
    <s v="17/11/GALFR18FS"/>
    <s v="Oui"/>
  </r>
  <r>
    <d v="2017-11-02T00:00:00"/>
    <s v="taxi moto maison -bureau"/>
    <x v="0"/>
    <x v="0"/>
    <n v="16000"/>
    <x v="0"/>
    <x v="0"/>
    <s v="17/10/GALFR"/>
    <s v="Oui"/>
  </r>
  <r>
    <d v="2017-11-02T00:00:00"/>
    <s v="taxi moto bureau -maison centrale pour effectuer une visite du detenu Alpha ALIMOU DOUMBOUYA"/>
    <x v="0"/>
    <x v="0"/>
    <n v="60000"/>
    <x v="0"/>
    <x v="0"/>
    <s v="17/10/GALFR16TU"/>
    <s v="Oui"/>
  </r>
  <r>
    <d v="2017-11-02T00:00:00"/>
    <s v="jail visit "/>
    <x v="5"/>
    <x v="0"/>
    <n v="17000"/>
    <x v="0"/>
    <x v="0"/>
    <s v="17/11/GALFR17JV"/>
    <s v="Oui"/>
  </r>
  <r>
    <d v="2017-11-02T00:00:00"/>
    <s v="frais medical du detenu ALPHA ALIMOU DOUMBOUYA"/>
    <x v="3"/>
    <x v="3"/>
    <n v="30000"/>
    <x v="0"/>
    <x v="0"/>
    <s v="17/11/GALFR27JV"/>
    <s v="Oui"/>
  </r>
  <r>
    <d v="2017-11-02T00:00:00"/>
    <s v="Taxi bureau maison"/>
    <x v="0"/>
    <x v="1"/>
    <n v="15000"/>
    <x v="9"/>
    <x v="0"/>
    <s v="17/11/GALFR44TU"/>
    <s v="Oui"/>
  </r>
  <r>
    <d v="2017-11-02T00:00:00"/>
    <s v="Taxi bureau  dubreka pour les enquêtes"/>
    <x v="0"/>
    <x v="1"/>
    <n v="30000"/>
    <x v="9"/>
    <x v="0"/>
    <s v="17/11/GALFR26TE"/>
    <s v="Oui"/>
  </r>
  <r>
    <d v="2017-11-02T00:00:00"/>
    <s v="Bureau-camp alpha yaya-tannerie-matoto-kilomètre36-kagbelen-bureau-plus un trust building"/>
    <x v="0"/>
    <x v="1"/>
    <n v="67000"/>
    <x v="4"/>
    <x v="0"/>
    <s v="17/11/GALFR21TE"/>
    <s v="Oui"/>
  </r>
  <r>
    <d v="2017-11-02T00:00:00"/>
    <s v="Achat de pièces de plombérie plus frais main d'œuvre pour la reparation des toillettes du bureau et la conduite d'eau de la cuve aux toillettes"/>
    <x v="6"/>
    <x v="2"/>
    <n v="1105000"/>
    <x v="5"/>
    <x v="0"/>
    <s v="17/11/GALFF03"/>
    <s v="Oui"/>
  </r>
  <r>
    <d v="2017-11-02T00:00:00"/>
    <s v="Achat de (10) l de gasoil pour la recherche de l'Auditeur"/>
    <x v="0"/>
    <x v="5"/>
    <n v="80000"/>
    <x v="10"/>
    <x v="0"/>
    <s v="17/11/GALFR13AC"/>
    <s v="Oui"/>
  </r>
  <r>
    <d v="2017-11-02T00:00:00"/>
    <s v="Frais de taxi moto Saïdou bureau-Taouya pour vérification facturation électricité Bureau"/>
    <x v="0"/>
    <x v="5"/>
    <n v="40000"/>
    <x v="10"/>
    <x v="0"/>
    <s v="17/11/GALFR25TU"/>
    <s v="Oui"/>
  </r>
  <r>
    <d v="2017-11-02T00:00:00"/>
    <s v="Frais de taxi moto Saïdou bureau-HamdalayeA/R"/>
    <x v="0"/>
    <x v="5"/>
    <n v="50000"/>
    <x v="10"/>
    <x v="0"/>
    <s v="17/11/GALFR1TU"/>
    <s v="Oui"/>
  </r>
  <r>
    <d v="2017-11-02T00:00:00"/>
    <s v="Transport E14 pour enquête journalière"/>
    <x v="0"/>
    <x v="1"/>
    <n v="26500"/>
    <x v="6"/>
    <x v="0"/>
    <s v="17/11/GALFR20TE"/>
    <s v="Oui"/>
  </r>
  <r>
    <d v="2017-11-02T00:00:00"/>
    <s v="Transfert de crédit Areeba à E14 pour communication"/>
    <x v="4"/>
    <x v="1"/>
    <n v="5000"/>
    <x v="6"/>
    <x v="0"/>
    <s v="17/11/GALFR22TC"/>
    <s v="Oui"/>
  </r>
  <r>
    <d v="2017-11-02T00:00:00"/>
    <s v="Paiement bonus à la radio soleil fm pour obtention élément sonore sur la participation de galf au debat sur le traf lancinet doum et autres "/>
    <x v="1"/>
    <x v="4"/>
    <n v="210000"/>
    <x v="7"/>
    <x v="0"/>
    <s v="17/11/GALFR21BM"/>
    <s v="Oui"/>
  </r>
  <r>
    <d v="2017-11-02T00:00:00"/>
    <s v="Paiement bonus à la radio bonheur fm  pour obtention élément sonore sur la participation de galf au debat sur le traf lancinet doum et autres "/>
    <x v="1"/>
    <x v="4"/>
    <n v="100000"/>
    <x v="7"/>
    <x v="0"/>
    <s v="17/11/GALFR22BM"/>
    <s v="Oui"/>
  </r>
  <r>
    <d v="2017-11-02T00:00:00"/>
    <s v="Paiement bonus au journal Le Affiches Guinéennes  sur l'arrestation du traf lancinet doumbouya sur cas peaux crocodiles"/>
    <x v="1"/>
    <x v="4"/>
    <n v="100000"/>
    <x v="7"/>
    <x v="0"/>
    <s v="17/11/GALFR17BM"/>
    <s v="Oui"/>
  </r>
  <r>
    <d v="2017-11-02T00:00:00"/>
    <s v="Paiement bonus au journal Le Standard sur la condamnation  du traf lancinet doumbouya sur cas peaux crocodiles"/>
    <x v="1"/>
    <x v="4"/>
    <n v="100000"/>
    <x v="7"/>
    <x v="0"/>
    <s v="17/11/GALFR18BM"/>
    <s v="Oui"/>
  </r>
  <r>
    <d v="2017-11-02T00:00:00"/>
    <s v="Paiement bonus au journal Nouvelle Elite  sur la condamnation  du traf lancinet doumbouya sur cas peaux crocodiles"/>
    <x v="1"/>
    <x v="4"/>
    <n v="100000"/>
    <x v="7"/>
    <x v="0"/>
    <s v="17/11/GALFR19BM"/>
    <s v="Oui"/>
  </r>
  <r>
    <d v="2017-11-02T00:00:00"/>
    <s v="Paiement bonus au journal Le Continent  sur la condamnation  du traf lancinet doumbouya sur cas peaux crocodiles"/>
    <x v="1"/>
    <x v="4"/>
    <n v="100000"/>
    <x v="7"/>
    <x v="0"/>
    <s v="17/11/GALFR20BM"/>
    <s v="Oui"/>
  </r>
  <r>
    <d v="2017-11-02T00:00:00"/>
    <s v="Taxi maison-bureau(aller retour)"/>
    <x v="0"/>
    <x v="4"/>
    <n v="10000"/>
    <x v="7"/>
    <x v="0"/>
    <s v="17/11/GALFR41FS"/>
    <s v="Oui"/>
  </r>
  <r>
    <d v="2017-11-03T00:00:00"/>
    <s v="Taxi bureau Maison A/R"/>
    <x v="0"/>
    <x v="0"/>
    <n v="30000"/>
    <x v="1"/>
    <x v="0"/>
    <s v="17/11/GALFR5FS"/>
    <s v="Oui"/>
  </r>
  <r>
    <d v="2017-11-03T00:00:00"/>
    <s v="Taxi maison-bureau"/>
    <x v="0"/>
    <x v="0"/>
    <n v="13000"/>
    <x v="8"/>
    <x v="0"/>
    <s v="17/11/GALFR18FS"/>
    <s v="Oui"/>
  </r>
  <r>
    <d v="2017-11-03T00:00:00"/>
    <s v="Frais taxi moto bureau-centre ville et au Cabinet d'Avocat"/>
    <x v="0"/>
    <x v="0"/>
    <n v="70000"/>
    <x v="8"/>
    <x v="0"/>
    <s v="17/11/GALFR1TU"/>
    <s v="Oui"/>
  </r>
  <r>
    <d v="2017-11-03T00:00:00"/>
    <s v="taxi moto maison -bureau"/>
    <x v="0"/>
    <x v="0"/>
    <n v="16000"/>
    <x v="0"/>
    <x v="0"/>
    <s v="17/11/GALFR"/>
    <s v="Oui"/>
  </r>
  <r>
    <d v="2017-11-03T00:00:00"/>
    <s v="Transprt Maison-Bureau AR"/>
    <x v="0"/>
    <x v="1"/>
    <n v="15000"/>
    <x v="3"/>
    <x v="0"/>
    <s v="17/11/GALFR"/>
    <s v="Oui"/>
  </r>
  <r>
    <d v="2017-11-03T00:00:00"/>
    <s v="Taxi bureau maison"/>
    <x v="0"/>
    <x v="1"/>
    <n v="15000"/>
    <x v="9"/>
    <x v="0"/>
    <s v="17/11/GALFR45TU"/>
    <s v="Oui"/>
  </r>
  <r>
    <d v="2017-11-03T00:00:00"/>
    <s v="Transport bureau-Taouyah belle-vue-Camayenne pour enquête"/>
    <x v="0"/>
    <x v="1"/>
    <n v="14500"/>
    <x v="4"/>
    <x v="0"/>
    <s v="17/10/GALFR29TE"/>
    <s v="Oui"/>
  </r>
  <r>
    <d v="2017-11-03T00:00:00"/>
    <s v="Achat de (20) l de gasoil pour voiture perso pour son transport maison-bureau"/>
    <x v="0"/>
    <x v="5"/>
    <n v="160000"/>
    <x v="10"/>
    <x v="0"/>
    <s v="17/11/GALFR107AC"/>
    <s v="Oui"/>
  </r>
  <r>
    <d v="2017-11-03T00:00:00"/>
    <s v="Taxi maison-bureau(aller retour)"/>
    <x v="0"/>
    <x v="4"/>
    <n v="10000"/>
    <x v="7"/>
    <x v="0"/>
    <s v="17/11/GALFR41FS"/>
    <s v="Oui"/>
  </r>
  <r>
    <d v="2017-11-06T00:00:00"/>
    <s v="Transport bureau-Cour d'Appel Aller pour suivi Audiance cas famille Sidimé"/>
    <x v="0"/>
    <x v="0"/>
    <n v="35000"/>
    <x v="11"/>
    <x v="0"/>
    <s v="17/11/GALFR3TU"/>
    <s v="Oui"/>
  </r>
  <r>
    <d v="2017-11-06T00:00:00"/>
    <s v="Transport bureau-Cour d'Appel  retour pour suivi d'Audiance cas famille Sidimé"/>
    <x v="0"/>
    <x v="0"/>
    <n v="30000"/>
    <x v="11"/>
    <x v="0"/>
    <s v="17/11/GALFR4TU"/>
    <s v="Oui"/>
  </r>
  <r>
    <d v="2017-11-06T00:00:00"/>
    <s v="Taxi bureau Maison A/R"/>
    <x v="0"/>
    <x v="0"/>
    <n v="30000"/>
    <x v="1"/>
    <x v="0"/>
    <s v="17/11/GALFR5FS"/>
    <s v="Oui"/>
  </r>
  <r>
    <d v="2017-11-06T00:00:00"/>
    <s v="Taxi maison-bureau"/>
    <x v="0"/>
    <x v="0"/>
    <n v="13000"/>
    <x v="8"/>
    <x v="0"/>
    <s v="17/11//GALFR18FS"/>
    <s v="Oui"/>
  </r>
  <r>
    <d v="2017-11-06T00:00:00"/>
    <s v="Frais taxi moto bureau-maison centrale pour visite de prison"/>
    <x v="0"/>
    <x v="0"/>
    <n v="70000"/>
    <x v="8"/>
    <x v="0"/>
    <s v="17/11/GALFR39TU"/>
    <s v="Oui"/>
  </r>
  <r>
    <d v="2017-11-06T00:00:00"/>
    <s v="Achat de sandwich + jus pour jail visit"/>
    <x v="5"/>
    <x v="0"/>
    <n v="17000"/>
    <x v="8"/>
    <x v="0"/>
    <s v="17/11/GALFR40JV"/>
    <s v="Oui"/>
  </r>
  <r>
    <d v="2017-11-06T00:00:00"/>
    <s v="Transport bureau-TPI Dixinn pour retrait expédition affaire peau de crocodiles"/>
    <x v="0"/>
    <x v="0"/>
    <n v="60000"/>
    <x v="8"/>
    <x v="0"/>
    <s v="17/11/GALFR11TU"/>
    <s v="Oui"/>
  </r>
  <r>
    <d v="2017-11-06T00:00:00"/>
    <s v="Frais de retrait Expedition, TPI-Dixinn cas peau peau de panthère"/>
    <x v="2"/>
    <x v="0"/>
    <n v="150000"/>
    <x v="8"/>
    <x v="0"/>
    <s v="17/11/GALFR12FE"/>
    <s v="Oui"/>
  </r>
  <r>
    <d v="2017-11-06T00:00:00"/>
    <s v="taxi moto maison -bureau"/>
    <x v="0"/>
    <x v="0"/>
    <n v="16000"/>
    <x v="0"/>
    <x v="0"/>
    <s v="17/11/GALFR38FS"/>
    <s v="Oui"/>
  </r>
  <r>
    <d v="2017-11-06T00:00:00"/>
    <s v="Frais de retrait Expedition, TPI-Dixinn cas de crocodiles"/>
    <x v="6"/>
    <x v="6"/>
    <n v="150000"/>
    <x v="0"/>
    <x v="0"/>
    <s v="17/11/GALFR14FE"/>
    <s v="Oui"/>
  </r>
  <r>
    <d v="2017-11-06T00:00:00"/>
    <s v="Transport Maison-Bureau AR"/>
    <x v="0"/>
    <x v="1"/>
    <n v="15000"/>
    <x v="3"/>
    <x v="0"/>
    <s v="17/11/GALFR"/>
    <s v="Oui"/>
  </r>
  <r>
    <d v="2017-11-06T00:00:00"/>
    <s v="Bureau-Kagbelen-kilomètre36-bureau"/>
    <x v="0"/>
    <x v="1"/>
    <n v="25000"/>
    <x v="4"/>
    <x v="0"/>
    <s v="17/11/GALFR33TE"/>
    <s v="Oui"/>
  </r>
  <r>
    <d v="2017-11-06T00:00:00"/>
    <s v="Transport bureau-maison"/>
    <x v="0"/>
    <x v="1"/>
    <n v="15000"/>
    <x v="4"/>
    <x v="0"/>
    <s v="17/11/GALFR34FS"/>
    <s v="Oui"/>
  </r>
  <r>
    <d v="2017-11-06T00:00:00"/>
    <s v="Frais de fonctionnement Moné pour la semaine "/>
    <x v="0"/>
    <x v="2"/>
    <n v="150000"/>
    <x v="5"/>
    <x v="0"/>
    <s v="17/11/GALFR42FS"/>
    <s v="Oui"/>
  </r>
  <r>
    <d v="2017-11-06T00:00:00"/>
    <s v="Achat de complement pièces de plomberie pour la reparation des toillettes bureau"/>
    <x v="6"/>
    <x v="2"/>
    <n v="285000"/>
    <x v="5"/>
    <x v="0"/>
    <s v="17/11/GALFF02"/>
    <s v="Oui"/>
  </r>
  <r>
    <d v="2017-11-06T00:00:00"/>
    <s v="Achat de (20) l de gasoil pour voiture perso pour son transport maison-bureau"/>
    <x v="0"/>
    <x v="5"/>
    <n v="160000"/>
    <x v="10"/>
    <x v="0"/>
    <s v="17/11/GALFR28AC"/>
    <s v="Oui"/>
  </r>
  <r>
    <d v="2017-11-06T00:00:00"/>
    <s v="Transport E14 pour enquête journalière"/>
    <x v="0"/>
    <x v="1"/>
    <n v="41500"/>
    <x v="6"/>
    <x v="0"/>
    <s v="17/11/GALFR43TE"/>
    <s v="Oui"/>
  </r>
  <r>
    <d v="2017-11-06T00:00:00"/>
    <s v="Transfert de crédit Areeba à E14 pour communication"/>
    <x v="4"/>
    <x v="1"/>
    <n v="5000"/>
    <x v="6"/>
    <x v="0"/>
    <s v="17/11/GALFR44TC"/>
    <s v="Oui"/>
  </r>
  <r>
    <d v="2017-11-06T00:00:00"/>
    <s v="Taxi maison-bureau(aller retour)"/>
    <x v="0"/>
    <x v="4"/>
    <n v="10000"/>
    <x v="7"/>
    <x v="0"/>
    <s v="17/11/GALFR41FS"/>
    <s v="Oui"/>
  </r>
  <r>
    <d v="2017-11-07T00:00:00"/>
    <s v="Transport bureau-Tribunal pour suivi dossier cas "/>
    <x v="0"/>
    <x v="0"/>
    <n v="70000"/>
    <x v="11"/>
    <x v="0"/>
    <s v="17/11/GALFR6TU"/>
    <s v="Oui"/>
  </r>
  <r>
    <d v="2017-11-07T00:00:00"/>
    <s v="Taxi maison-bureau A/R"/>
    <x v="0"/>
    <x v="0"/>
    <n v="30000"/>
    <x v="1"/>
    <x v="0"/>
    <s v="17/11/GALFR11FS"/>
    <s v="Oui"/>
  </r>
  <r>
    <d v="2017-11-07T00:00:00"/>
    <s v="Taxi bureau-cabinet avocat A/R pour récupere paiement facture Avocat cas Ibrahima Diallo"/>
    <x v="0"/>
    <x v="0"/>
    <n v="40000"/>
    <x v="1"/>
    <x v="0"/>
    <s v="17/11/GALFR50TU"/>
    <s v="Oui"/>
  </r>
  <r>
    <d v="2017-11-07T00:00:00"/>
    <s v="Taxi maison-bureau A/R"/>
    <x v="0"/>
    <x v="0"/>
    <n v="13000"/>
    <x v="2"/>
    <x v="0"/>
    <s v="17/11/GALFR18FS"/>
    <s v="Oui"/>
  </r>
  <r>
    <d v="2017-11-07T00:00:00"/>
    <s v="taxi moto maison -bureau"/>
    <x v="0"/>
    <x v="0"/>
    <n v="16000"/>
    <x v="0"/>
    <x v="0"/>
    <s v="17/11/GALFR38FS"/>
    <s v="Oui"/>
  </r>
  <r>
    <d v="2017-11-07T00:00:00"/>
    <s v="transport Maison-Bureau AR"/>
    <x v="0"/>
    <x v="1"/>
    <n v="15000"/>
    <x v="3"/>
    <x v="0"/>
    <s v="17/10/GALFR36FS"/>
    <s v="Oui"/>
  </r>
  <r>
    <d v="2017-11-07T00:00:00"/>
    <s v="Transport Bureau-Banque en ville AR"/>
    <x v="0"/>
    <x v="1"/>
    <n v="70000"/>
    <x v="3"/>
    <x v="0"/>
    <s v="17/11/GALFR5TU"/>
    <s v="Oui"/>
  </r>
  <r>
    <d v="2017-11-07T00:00:00"/>
    <s v="Transport bureau-maison"/>
    <x v="0"/>
    <x v="1"/>
    <n v="15000"/>
    <x v="4"/>
    <x v="0"/>
    <s v="17/11/GALFR34FS"/>
    <s v="Oui"/>
  </r>
  <r>
    <d v="2017-11-07T00:00:00"/>
    <s v="Bureau kaporo-coyah-bureau"/>
    <x v="0"/>
    <x v="1"/>
    <n v="25000"/>
    <x v="4"/>
    <x v="0"/>
    <s v="17/11/GALFR46TE"/>
    <s v="Oui"/>
  </r>
  <r>
    <d v="2017-11-07T00:00:00"/>
    <s v="Frais de deplacement taxi voiture pour l'Auditeur de l'hôtel au bureau pour (3) jours"/>
    <x v="0"/>
    <x v="2"/>
    <n v="300000"/>
    <x v="5"/>
    <x v="0"/>
    <s v="17/11/GALFR47TU"/>
    <s v="Oui"/>
  </r>
  <r>
    <d v="2017-11-07T00:00:00"/>
    <s v="Transfert de crédit E-rechrage pour l'équipe du bureau"/>
    <x v="4"/>
    <x v="2"/>
    <n v="400000"/>
    <x v="5"/>
    <x v="0"/>
    <s v="17/11/GALFR49TC"/>
    <s v="Oui"/>
  </r>
  <r>
    <d v="2017-11-07T00:00:00"/>
    <s v="Achat de cachet plus des carnets de reçu"/>
    <x v="6"/>
    <x v="2"/>
    <n v="175000"/>
    <x v="5"/>
    <x v="0"/>
    <s v="17/11/GALFF180698"/>
    <s v="Oui"/>
  </r>
  <r>
    <d v="2017-11-07T00:00:00"/>
    <s v="Salaire Moné Doré octobre/17"/>
    <x v="3"/>
    <x v="2"/>
    <n v="4313750"/>
    <x v="5"/>
    <x v="0"/>
    <s v="17/11/GALFPS10"/>
    <s v="Oui"/>
  </r>
  <r>
    <d v="2017-11-07T00:00:00"/>
    <s v="Frais taxi moto Saïdou bureau-centre ville (BPMG) pour arbitrage "/>
    <x v="0"/>
    <x v="5"/>
    <n v="80000"/>
    <x v="10"/>
    <x v="0"/>
    <s v="17/11/GALFR5TU"/>
    <s v="Oui"/>
  </r>
  <r>
    <d v="2017-11-07T00:00:00"/>
    <s v="Achat de (20) l de gasoil pour voiture perso pour son transport maison-bureau"/>
    <x v="0"/>
    <x v="5"/>
    <n v="160000"/>
    <x v="10"/>
    <x v="0"/>
    <s v="17/11/GALFR30AC"/>
    <s v="Oui"/>
  </r>
  <r>
    <d v="2017-11-07T00:00:00"/>
    <s v="Transfert de crédit Areeba à E14 pour communication"/>
    <x v="4"/>
    <x v="1"/>
    <n v="5000"/>
    <x v="6"/>
    <x v="0"/>
    <s v="17/11/GALFR45TC"/>
    <s v="Oui"/>
  </r>
  <r>
    <d v="2017-11-07T00:00:00"/>
    <s v="Transport E14 pour enquête journalière"/>
    <x v="0"/>
    <x v="1"/>
    <n v="27500"/>
    <x v="6"/>
    <x v="0"/>
    <s v="17/11/GALFR48TE"/>
    <s v="Oui"/>
  </r>
  <r>
    <d v="2017-11-07T00:00:00"/>
    <s v="Taxi maison-bureau(aller retour)"/>
    <x v="0"/>
    <x v="4"/>
    <n v="10000"/>
    <x v="7"/>
    <x v="0"/>
    <s v="17/11/GALFR41FS"/>
    <s v="Oui"/>
  </r>
  <r>
    <d v="2017-11-07T00:00:00"/>
    <s v="Transport bureau-centreville pour  dépôt confection des  badges"/>
    <x v="0"/>
    <x v="4"/>
    <n v="60000"/>
    <x v="7"/>
    <x v="0"/>
    <s v="17/11/GALFR8TU"/>
    <s v="Oui"/>
  </r>
  <r>
    <d v="2017-11-08T00:00:00"/>
    <s v="Transport bureau-Taouya pour achat d'un téléphone pour E14"/>
    <x v="0"/>
    <x v="0"/>
    <n v="20000"/>
    <x v="1"/>
    <x v="0"/>
    <s v="17/11/GALFR33TU"/>
    <s v="Oui"/>
  </r>
  <r>
    <d v="2017-11-08T00:00:00"/>
    <s v="Taxi bureau Maison A/R"/>
    <x v="0"/>
    <x v="0"/>
    <n v="30000"/>
    <x v="1"/>
    <x v="0"/>
    <s v="17/11/GALFR11FS"/>
    <s v="Oui"/>
  </r>
  <r>
    <d v="2017-11-08T00:00:00"/>
    <s v="Taxi maison-bureau A/R"/>
    <x v="0"/>
    <x v="0"/>
    <n v="13000"/>
    <x v="2"/>
    <x v="0"/>
    <s v="17/11/GALFR18FS"/>
    <s v="Oui"/>
  </r>
  <r>
    <d v="2017-11-08T00:00:00"/>
    <s v="Frais taxi moto bureau-Cabinet Me Sovogui pour recupération facture"/>
    <x v="0"/>
    <x v="0"/>
    <n v="60000"/>
    <x v="8"/>
    <x v="0"/>
    <s v="17/11/GALFR37TU"/>
    <s v="Oui"/>
  </r>
  <r>
    <d v="2017-11-08T00:00:00"/>
    <s v="taxi moto maison -bureau"/>
    <x v="0"/>
    <x v="0"/>
    <n v="16000"/>
    <x v="0"/>
    <x v="0"/>
    <s v="17/11/GALFR38FS"/>
    <s v="Oui"/>
  </r>
  <r>
    <d v="2017-11-08T00:00:00"/>
    <s v="taxi bureau -interpol pour le suivi requisition boite postale"/>
    <x v="0"/>
    <x v="0"/>
    <n v="60000"/>
    <x v="0"/>
    <x v="0"/>
    <s v="17/11/GALFR24TU"/>
    <s v="Oui"/>
  </r>
  <r>
    <d v="2017-11-08T00:00:00"/>
    <s v="Frais taxi moto bureau-maison centrale pour visite de prison"/>
    <x v="0"/>
    <x v="0"/>
    <n v="60000"/>
    <x v="0"/>
    <x v="0"/>
    <s v="17/11/GALFR38TU"/>
    <s v="Oui"/>
  </r>
  <r>
    <d v="2017-11-08T00:00:00"/>
    <s v="Achat de sandwich + jus pour jail visit"/>
    <x v="5"/>
    <x v="0"/>
    <n v="17000"/>
    <x v="0"/>
    <x v="0"/>
    <s v="17/11/GALFR40JV"/>
    <s v="Oui"/>
  </r>
  <r>
    <d v="2017-11-08T00:00:00"/>
    <s v="transport Maison-Bureau AR"/>
    <x v="0"/>
    <x v="1"/>
    <n v="15000"/>
    <x v="3"/>
    <x v="0"/>
    <s v="17/10/GALFR36FS"/>
    <s v="Oui"/>
  </r>
  <r>
    <d v="2017-11-08T00:00:00"/>
    <s v="Taxi bureau maison"/>
    <x v="0"/>
    <x v="1"/>
    <n v="15000"/>
    <x v="9"/>
    <x v="0"/>
    <s v="17/11/GALFR46TU"/>
    <s v="Oui"/>
  </r>
  <r>
    <d v="2017-11-08T00:00:00"/>
    <s v="Bureau-maison"/>
    <x v="0"/>
    <x v="1"/>
    <n v="15000"/>
    <x v="4"/>
    <x v="0"/>
    <s v="17/11/GALFR34FS"/>
    <s v="Oui"/>
  </r>
  <r>
    <d v="2017-11-08T00:00:00"/>
    <s v="Bureau-madina-matoto-camp Alpha yaya-bureau"/>
    <x v="0"/>
    <x v="1"/>
    <n v="20000"/>
    <x v="4"/>
    <x v="0"/>
    <s v="17/11/GALFR28TE"/>
    <s v="Oui"/>
  </r>
  <r>
    <d v="2017-11-08T00:00:00"/>
    <s v="Trust building pour le sacrifice"/>
    <x v="7"/>
    <x v="1"/>
    <n v="140000"/>
    <x v="4"/>
    <x v="0"/>
    <s v="17/11/GALFR1TB"/>
    <s v="Oui"/>
  </r>
  <r>
    <d v="2017-11-08T00:00:00"/>
    <s v="Trust building pour l'achât d'une balle"/>
    <x v="7"/>
    <x v="1"/>
    <n v="30000"/>
    <x v="4"/>
    <x v="0"/>
    <s v="17/11/GALFR2TB"/>
    <s v="Oui"/>
  </r>
  <r>
    <d v="2017-11-08T00:00:00"/>
    <s v="Salaire E19  octobre/17"/>
    <x v="3"/>
    <x v="1"/>
    <n v="1600000"/>
    <x v="5"/>
    <x v="0"/>
    <s v="17/11/GALFPS10"/>
    <s v="Oui"/>
  </r>
  <r>
    <d v="2017-11-08T00:00:00"/>
    <s v="Achat de (4) paquets d'eau coyah pour l'équipr du bureau"/>
    <x v="3"/>
    <x v="3"/>
    <n v="28000"/>
    <x v="5"/>
    <x v="0"/>
    <s v="17/11/GALFR31"/>
    <s v="Oui"/>
  </r>
  <r>
    <d v="2017-11-08T00:00:00"/>
    <s v="Achat d'un téléphone Itel S31 pour E14 "/>
    <x v="4"/>
    <x v="2"/>
    <n v="700000"/>
    <x v="5"/>
    <x v="0"/>
    <s v="17/11/GALFF000402"/>
    <s v="Oui"/>
  </r>
  <r>
    <d v="2017-11-08T00:00:00"/>
    <s v="Transfert de crédit Areeba à E14 pour communication"/>
    <x v="4"/>
    <x v="1"/>
    <n v="5000"/>
    <x v="6"/>
    <x v="0"/>
    <s v="17/11/GALFR26TC"/>
    <s v="Oui"/>
  </r>
  <r>
    <d v="2017-11-08T00:00:00"/>
    <s v="Frais de fonctionnement E14 pour la semaine"/>
    <x v="0"/>
    <x v="1"/>
    <n v="65000"/>
    <x v="6"/>
    <x v="0"/>
    <s v="17/11/GALFR30FS"/>
    <s v="Oui"/>
  </r>
  <r>
    <d v="2017-11-08T00:00:00"/>
    <s v="Taxi bureau - maison"/>
    <x v="0"/>
    <x v="4"/>
    <n v="5000"/>
    <x v="7"/>
    <x v="0"/>
    <s v="17/11/GALFR41FS"/>
    <s v="Oui"/>
  </r>
  <r>
    <d v="2017-11-09T00:00:00"/>
    <s v="Taxi buraeu Maison A/R"/>
    <x v="0"/>
    <x v="0"/>
    <n v="30000"/>
    <x v="1"/>
    <x v="0"/>
    <s v="17/11/GALFR11FS"/>
    <s v="Oui"/>
  </r>
  <r>
    <d v="2017-11-09T00:00:00"/>
    <s v="Frais taxi moto bureau-TPI, Bureau  Cabinet Me Sovogui"/>
    <x v="0"/>
    <x v="0"/>
    <n v="70000"/>
    <x v="8"/>
    <x v="0"/>
    <s v="17/11/GALFR46TU"/>
    <s v="Oui"/>
  </r>
  <r>
    <d v="2017-11-09T00:00:00"/>
    <s v="Complement transport bureaunbureau-Matam-Aéroport pour récuperation facture  chez Me l'Avocat"/>
    <x v="0"/>
    <x v="0"/>
    <n v="15000"/>
    <x v="8"/>
    <x v="0"/>
    <s v="17/11/GALFR49TU"/>
    <s v="Oui"/>
  </r>
  <r>
    <d v="2017-11-09T00:00:00"/>
    <s v="Taxi maison-bureau A/R"/>
    <x v="0"/>
    <x v="0"/>
    <n v="13000"/>
    <x v="2"/>
    <x v="0"/>
    <s v="17/11/GALFR36FS"/>
    <s v="Oui"/>
  </r>
  <r>
    <d v="2017-11-09T00:00:00"/>
    <s v="taxi moto maison -bureau"/>
    <x v="0"/>
    <x v="0"/>
    <n v="16000"/>
    <x v="0"/>
    <x v="0"/>
    <s v="17/11/GALFR38FS"/>
    <s v="Oui"/>
  </r>
  <r>
    <d v="2017-11-09T00:00:00"/>
    <s v="transport Maison-Bureau AR"/>
    <x v="0"/>
    <x v="1"/>
    <n v="15000"/>
    <x v="3"/>
    <x v="0"/>
    <s v="17/10/GALFR36FS"/>
    <s v="Oui"/>
  </r>
  <r>
    <d v="2017-11-09T00:00:00"/>
    <s v="Taxi maison gare routiere"/>
    <x v="0"/>
    <x v="1"/>
    <n v="5000"/>
    <x v="9"/>
    <x v="0"/>
    <s v="17/11/GALFR2TE"/>
    <s v="Oui"/>
  </r>
  <r>
    <d v="2017-11-09T00:00:00"/>
    <s v="Taxi conakry labé "/>
    <x v="0"/>
    <x v="1"/>
    <n v="95000"/>
    <x v="9"/>
    <x v="0"/>
    <s v="17/11/GALFR9150TE"/>
    <s v="Oui"/>
  </r>
  <r>
    <d v="2017-11-09T00:00:00"/>
    <s v="Ration journaliere"/>
    <x v="8"/>
    <x v="1"/>
    <n v="80000"/>
    <x v="9"/>
    <x v="0"/>
    <s v="17/11/GALFR4FA"/>
    <s v="Oui"/>
  </r>
  <r>
    <d v="2017-11-09T00:00:00"/>
    <s v="Taxi moto pour chercher l'hôtel"/>
    <x v="0"/>
    <x v="1"/>
    <n v="10000"/>
    <x v="9"/>
    <x v="0"/>
    <s v="17/11/GALFR3TE"/>
    <s v="Oui"/>
  </r>
  <r>
    <d v="2017-11-09T00:00:00"/>
    <s v="Frais d'hôtel  "/>
    <x v="8"/>
    <x v="1"/>
    <n v="250000"/>
    <x v="9"/>
    <x v="0"/>
    <s v="17/11/GALFF1885H"/>
    <s v="Oui"/>
  </r>
  <r>
    <d v="2017-11-09T00:00:00"/>
    <s v="Bureau-maison"/>
    <x v="0"/>
    <x v="1"/>
    <n v="15000"/>
    <x v="4"/>
    <x v="0"/>
    <s v="17/11/GALFR34FS"/>
    <s v="Oui"/>
  </r>
  <r>
    <d v="2017-11-09T00:00:00"/>
    <s v="Bureau-camp alpha yaya-kilomètre cinq"/>
    <x v="0"/>
    <x v="1"/>
    <n v="29500"/>
    <x v="4"/>
    <x v="0"/>
    <s v="17/11/GALFR42TE"/>
    <s v="Oui"/>
  </r>
  <r>
    <d v="2017-11-09T00:00:00"/>
    <s v="Remboursement à Moné 100%  des frais médicaux  (visite médical et achat de produits)"/>
    <x v="3"/>
    <x v="3"/>
    <n v="255000"/>
    <x v="5"/>
    <x v="0"/>
    <s v="17/11/GALFR"/>
    <s v="Oui"/>
  </r>
  <r>
    <d v="2017-11-09T00:00:00"/>
    <s v="Achat de cartes de recharge Areeba pour communication et connexion"/>
    <x v="4"/>
    <x v="1"/>
    <n v="20000"/>
    <x v="6"/>
    <x v="0"/>
    <s v="17/11/GALFR41C"/>
    <s v="Oui"/>
  </r>
  <r>
    <d v="2017-11-09T00:00:00"/>
    <s v="Transport maison-gare  Kindia"/>
    <x v="0"/>
    <x v="1"/>
    <n v="10000"/>
    <x v="6"/>
    <x v="0"/>
    <s v="17/11/GALFR7TE"/>
    <s v="Oui"/>
  </r>
  <r>
    <d v="2017-11-09T00:00:00"/>
    <s v="Transport  E14 Conakry-Kindia  pour enquête "/>
    <x v="0"/>
    <x v="1"/>
    <n v="25000"/>
    <x v="6"/>
    <x v="0"/>
    <s v="17/11/GALFR8TE"/>
    <s v="Oui"/>
  </r>
  <r>
    <d v="2017-11-09T00:00:00"/>
    <s v="Ration journalière"/>
    <x v="8"/>
    <x v="1"/>
    <n v="80000"/>
    <x v="6"/>
    <x v="0"/>
    <s v="17/11/GALFR2FA"/>
    <s v="Oui"/>
  </r>
  <r>
    <d v="2017-11-09T00:00:00"/>
    <s v="Taxi gare-hôtel"/>
    <x v="0"/>
    <x v="1"/>
    <n v="6000"/>
    <x v="6"/>
    <x v="0"/>
    <s v="17/11/GALFR9TE"/>
    <s v="Oui"/>
  </r>
  <r>
    <d v="2017-11-09T00:00:00"/>
    <s v="Taxi pour course enquête"/>
    <x v="0"/>
    <x v="1"/>
    <n v="26000"/>
    <x v="6"/>
    <x v="0"/>
    <s v="17/11/GALFR10TE"/>
    <s v="Oui"/>
  </r>
  <r>
    <d v="2017-11-09T00:00:00"/>
    <s v="Achat d'une paire de chaussure pour trust building"/>
    <x v="7"/>
    <x v="1"/>
    <n v="40000"/>
    <x v="6"/>
    <x v="0"/>
    <s v="17/11/GALFR11TB"/>
    <s v="Oui"/>
  </r>
  <r>
    <d v="2017-11-09T00:00:00"/>
    <s v="Taxi moto pour enquête"/>
    <x v="0"/>
    <x v="1"/>
    <n v="3000"/>
    <x v="6"/>
    <x v="0"/>
    <s v="17/11/GALFR22TE"/>
    <s v="Oui"/>
  </r>
  <r>
    <d v="2017-11-09T00:00:00"/>
    <s v="Déplacement taxi moto  en ville à kaloum pour récuperation des badges du personnel"/>
    <x v="0"/>
    <x v="4"/>
    <n v="40000"/>
    <x v="7"/>
    <x v="0"/>
    <s v="17/11/GALFR45TU"/>
    <s v="Oui"/>
  </r>
  <r>
    <d v="2017-11-09T00:00:00"/>
    <s v="Taxi maison-bureau(aller retour)"/>
    <x v="0"/>
    <x v="4"/>
    <n v="10000"/>
    <x v="7"/>
    <x v="0"/>
    <s v="17/11/GALFR"/>
    <s v="Oui"/>
  </r>
  <r>
    <d v="2017-11-09T00:00:00"/>
    <s v="Confection de (9) badges pour le personnel"/>
    <x v="6"/>
    <x v="6"/>
    <n v="630000"/>
    <x v="7"/>
    <x v="0"/>
    <s v="17/11/GALFF242"/>
    <s v="Oui"/>
  </r>
  <r>
    <d v="2017-11-10T00:00:00"/>
    <s v="Frais taxi moto bureau -Cours d'appel pour suivi Audiance cas famille SIDIME"/>
    <x v="0"/>
    <x v="0"/>
    <n v="60000"/>
    <x v="11"/>
    <x v="0"/>
    <s v="17/11/GALFR2TU"/>
    <s v="Oui"/>
  </r>
  <r>
    <d v="2017-11-10T00:00:00"/>
    <s v="Taxi bureau Maison A/R"/>
    <x v="0"/>
    <x v="0"/>
    <n v="30000"/>
    <x v="1"/>
    <x v="0"/>
    <s v="17/11/GALFR11FS"/>
    <s v="Oui"/>
  </r>
  <r>
    <d v="2017-11-10T00:00:00"/>
    <s v="Taxi maison-bureau A/R"/>
    <x v="0"/>
    <x v="0"/>
    <n v="13000"/>
    <x v="2"/>
    <x v="0"/>
    <s v="17/11/GALFR36FS"/>
    <s v="Oui"/>
  </r>
  <r>
    <d v="2017-11-10T00:00:00"/>
    <s v="taxi moto maison -bureau"/>
    <x v="0"/>
    <x v="0"/>
    <n v="16000"/>
    <x v="0"/>
    <x v="0"/>
    <s v="17/11/GALFR38FS"/>
    <s v="Oui"/>
  </r>
  <r>
    <d v="2017-11-10T00:00:00"/>
    <s v="Transport Maison-Bureau AR"/>
    <x v="0"/>
    <x v="1"/>
    <n v="15000"/>
    <x v="3"/>
    <x v="0"/>
    <s v="17/10/GALFR36FS"/>
    <s v="Oui"/>
  </r>
  <r>
    <d v="2017-11-10T00:00:00"/>
    <s v="Ration journaliere"/>
    <x v="8"/>
    <x v="1"/>
    <n v="80000"/>
    <x v="9"/>
    <x v="0"/>
    <s v="17/11/GALFR7FA"/>
    <s v="Oui"/>
  </r>
  <r>
    <d v="2017-11-10T00:00:00"/>
    <s v="Taxi moto pour les enquêtes"/>
    <x v="0"/>
    <x v="1"/>
    <n v="10000"/>
    <x v="9"/>
    <x v="0"/>
    <s v="17/11/GALFR6TE"/>
    <s v="Oui"/>
  </r>
  <r>
    <d v="2017-11-10T00:00:00"/>
    <s v="Frais d'hôtel  "/>
    <x v="8"/>
    <x v="1"/>
    <n v="250000"/>
    <x v="9"/>
    <x v="0"/>
    <s v="17/11/GALFF1885H"/>
    <s v="Oui"/>
  </r>
  <r>
    <d v="2017-11-10T00:00:00"/>
    <s v="Bureau -maison"/>
    <x v="0"/>
    <x v="1"/>
    <n v="15000"/>
    <x v="4"/>
    <x v="0"/>
    <s v="17/11/GALFR34FS"/>
    <s v="Oui"/>
  </r>
  <r>
    <d v="2017-11-10T00:00:00"/>
    <s v="Transport du chef conservateur du Parc National du Haut Niger à la frontière Léonaise"/>
    <x v="0"/>
    <x v="6"/>
    <n v="400000"/>
    <x v="5"/>
    <x v="0"/>
    <s v="17/11/GALFR19T"/>
    <s v="Oui"/>
  </r>
  <r>
    <d v="2017-11-10T00:00:00"/>
    <s v="Achat de (20) l de gasoil pour voiture perso pour son transport maison-bureau"/>
    <x v="0"/>
    <x v="5"/>
    <n v="160000"/>
    <x v="10"/>
    <x v="0"/>
    <s v="17/11/GALFR006134"/>
    <s v="Oui"/>
  </r>
  <r>
    <d v="2017-11-10T00:00:00"/>
    <s v="Achat de carte et jus pour une cible"/>
    <x v="7"/>
    <x v="1"/>
    <n v="10000"/>
    <x v="6"/>
    <x v="0"/>
    <s v="17/11/GALFR14TB"/>
    <s v="Oui"/>
  </r>
  <r>
    <d v="2017-11-10T00:00:00"/>
    <s v="Ration journalière"/>
    <x v="8"/>
    <x v="1"/>
    <n v="80000"/>
    <x v="6"/>
    <x v="0"/>
    <s v="17/11/GALFR3FA"/>
    <s v="Oui"/>
  </r>
  <r>
    <d v="2017-11-10T00:00:00"/>
    <s v="Taxi moto pour enquête"/>
    <x v="0"/>
    <x v="1"/>
    <n v="26000"/>
    <x v="6"/>
    <x v="0"/>
    <s v="17/11/GALFR12TE"/>
    <s v="Oui"/>
  </r>
  <r>
    <d v="2017-11-10T00:00:00"/>
    <s v="Achat de carte et jus pour une cible"/>
    <x v="7"/>
    <x v="1"/>
    <n v="20000"/>
    <x v="6"/>
    <x v="0"/>
    <s v="17/11/GALFR13TE"/>
    <s v="Oui"/>
  </r>
  <r>
    <d v="2017-11-10T00:00:00"/>
    <s v="Taxi maison-bureau(aller retour)"/>
    <x v="0"/>
    <x v="4"/>
    <n v="10000"/>
    <x v="7"/>
    <x v="0"/>
    <s v="17/11/GALFR41FS"/>
    <s v="Oui"/>
  </r>
  <r>
    <d v="2017-11-11T00:00:00"/>
    <s v="Taxi moto pour les enquêtes"/>
    <x v="0"/>
    <x v="1"/>
    <n v="10000"/>
    <x v="9"/>
    <x v="0"/>
    <s v="17/11/GALFR8TE"/>
    <s v="Oui"/>
  </r>
  <r>
    <d v="2017-11-11T00:00:00"/>
    <s v="taxi moto à la musée de labé"/>
    <x v="0"/>
    <x v="1"/>
    <n v="5000"/>
    <x v="9"/>
    <x v="0"/>
    <s v="17/11/GALFR9TE"/>
    <s v="Oui"/>
  </r>
  <r>
    <d v="2017-11-11T00:00:00"/>
    <s v="Taxi moto la musée à lhôtel"/>
    <x v="0"/>
    <x v="1"/>
    <n v="5000"/>
    <x v="9"/>
    <x v="0"/>
    <s v="17/11/GALFR10TE"/>
    <s v="Oui"/>
  </r>
  <r>
    <d v="2017-11-11T00:00:00"/>
    <s v="ration journaliere"/>
    <x v="8"/>
    <x v="1"/>
    <n v="80000"/>
    <x v="9"/>
    <x v="0"/>
    <s v="17/11/GALFR11FA"/>
    <s v="Oui"/>
  </r>
  <r>
    <d v="2017-11-11T00:00:00"/>
    <s v="Frais d'hôtel  "/>
    <x v="8"/>
    <x v="1"/>
    <n v="250000"/>
    <x v="9"/>
    <x v="0"/>
    <s v="17/11/GALFF1885H"/>
    <s v="Oui"/>
  </r>
  <r>
    <d v="2017-11-11T00:00:00"/>
    <s v="Frais de transfert orange money à E14  (700 000 GNF) en enquête à l'intérieur"/>
    <x v="9"/>
    <x v="6"/>
    <n v="20000"/>
    <x v="5"/>
    <x v="0"/>
    <s v="17/11/GALFR55852"/>
    <s v="Oui"/>
  </r>
  <r>
    <d v="2017-11-11T00:00:00"/>
    <s v="Ration journalière"/>
    <x v="8"/>
    <x v="1"/>
    <n v="80000"/>
    <x v="6"/>
    <x v="0"/>
    <s v="17/11/GALFR8TA"/>
    <s v="Oui"/>
  </r>
  <r>
    <d v="2017-11-11T00:00:00"/>
    <s v="Taxi moto pour enquête"/>
    <x v="0"/>
    <x v="1"/>
    <n v="11000"/>
    <x v="6"/>
    <x v="0"/>
    <s v="17/11/GALFR24-21TE"/>
    <s v="Oui"/>
  </r>
  <r>
    <d v="2017-11-11T00:00:00"/>
    <s v="Achat de jus et recharge pour une cible"/>
    <x v="7"/>
    <x v="1"/>
    <n v="46000"/>
    <x v="6"/>
    <x v="0"/>
    <s v="17/11/GALFR16TB"/>
    <s v="Oui"/>
  </r>
  <r>
    <d v="2017-11-11T00:00:00"/>
    <s v="Taxi moto pour enquête"/>
    <x v="0"/>
    <x v="1"/>
    <n v="4000"/>
    <x v="6"/>
    <x v="0"/>
    <s v="17/11/GALFR25TE"/>
    <s v="Oui"/>
  </r>
  <r>
    <d v="2017-11-11T00:00:00"/>
    <s v="Taxi moto hôtel-gare"/>
    <x v="0"/>
    <x v="1"/>
    <n v="6000"/>
    <x v="6"/>
    <x v="0"/>
    <s v="17/11/GALFR17TE"/>
    <s v="Oui"/>
  </r>
  <r>
    <d v="2017-11-11T00:00:00"/>
    <s v="Taxi moto pour enquête"/>
    <x v="0"/>
    <x v="1"/>
    <n v="4000"/>
    <x v="6"/>
    <x v="0"/>
    <s v="17/11/GALFR23TE"/>
    <s v="Oui"/>
  </r>
  <r>
    <d v="2017-11-11T00:00:00"/>
    <s v="Taxi moto pour enquête"/>
    <x v="0"/>
    <x v="1"/>
    <n v="46000"/>
    <x v="6"/>
    <x v="0"/>
    <s v="17/11/GALFR15TE"/>
    <s v="Oui"/>
  </r>
  <r>
    <d v="2017-11-12T00:00:00"/>
    <s v="Taxi moto hôtel gare routiére"/>
    <x v="0"/>
    <x v="1"/>
    <n v="10000"/>
    <x v="9"/>
    <x v="0"/>
    <s v="17/11/GALFR12TE"/>
    <s v="Oui"/>
  </r>
  <r>
    <d v="2017-11-12T00:00:00"/>
    <s v="Taxi labé mamou"/>
    <x v="0"/>
    <x v="1"/>
    <n v="45000"/>
    <x v="9"/>
    <x v="0"/>
    <s v="17/11/GALFR1340TE"/>
    <s v="Oui"/>
  </r>
  <r>
    <d v="2017-11-12T00:00:00"/>
    <s v="Ration journaliere"/>
    <x v="8"/>
    <x v="1"/>
    <n v="80000"/>
    <x v="9"/>
    <x v="0"/>
    <s v="17/11/GALFR13FA"/>
    <s v="Oui"/>
  </r>
  <r>
    <d v="2017-11-12T00:00:00"/>
    <s v="Taxi mamou dabola "/>
    <x v="0"/>
    <x v="1"/>
    <n v="45000"/>
    <x v="9"/>
    <x v="0"/>
    <s v="17/11/GALFR50TE"/>
    <s v="Oui"/>
  </r>
  <r>
    <d v="2017-11-12T00:00:00"/>
    <s v="Taxi dabola dinguiraye"/>
    <x v="0"/>
    <x v="1"/>
    <n v="50000"/>
    <x v="9"/>
    <x v="0"/>
    <s v="17/11/GALFR4674TE"/>
    <s v="Oui"/>
  </r>
  <r>
    <d v="2017-11-12T00:00:00"/>
    <s v="Taxi gare routiere  hotel"/>
    <x v="0"/>
    <x v="1"/>
    <n v="5000"/>
    <x v="9"/>
    <x v="0"/>
    <s v="17/11/GALFR14TE"/>
    <s v="Oui"/>
  </r>
  <r>
    <d v="2017-11-12T00:00:00"/>
    <s v="Frais d'hôtel  "/>
    <x v="8"/>
    <x v="1"/>
    <n v="150000"/>
    <x v="9"/>
    <x v="0"/>
    <s v="17/11/GALFF061H"/>
    <s v="Oui"/>
  </r>
  <r>
    <d v="2017-11-12T00:00:00"/>
    <s v="Transport Conakry-Kindia"/>
    <x v="0"/>
    <x v="1"/>
    <n v="25000"/>
    <x v="6"/>
    <x v="0"/>
    <s v="17/11/GALFR18TE"/>
    <s v="Oui"/>
  </r>
  <r>
    <d v="2017-11-12T00:00:00"/>
    <s v="Ration journalière"/>
    <x v="7"/>
    <x v="1"/>
    <n v="50000"/>
    <x v="6"/>
    <x v="0"/>
    <s v="17/11/GALFR19FA"/>
    <s v="Oui"/>
  </r>
  <r>
    <d v="2017-11-12T00:00:00"/>
    <s v="Taxi moto gare-maison"/>
    <x v="0"/>
    <x v="1"/>
    <n v="20000"/>
    <x v="6"/>
    <x v="0"/>
    <s v="17/11/GALFR20TE"/>
    <s v="Oui"/>
  </r>
  <r>
    <d v="2017-11-12T00:00:00"/>
    <s v="Frais hôtel (3) nuitées"/>
    <x v="8"/>
    <x v="1"/>
    <n v="750000"/>
    <x v="6"/>
    <x v="0"/>
    <s v="17/11/GALFF018H"/>
    <s v="Oui"/>
  </r>
  <r>
    <d v="2017-11-13T00:00:00"/>
    <s v="Taxi bureau Maison A/R"/>
    <x v="0"/>
    <x v="0"/>
    <n v="30000"/>
    <x v="1"/>
    <x v="0"/>
    <s v="17/11/GALFR11FS"/>
    <s v="Oui"/>
  </r>
  <r>
    <d v="2017-11-13T00:00:00"/>
    <s v="Frais de taxi bureau-Lambagyi A/R pour dépôt par orange money à E19"/>
    <x v="0"/>
    <x v="0"/>
    <n v="21000"/>
    <x v="8"/>
    <x v="0"/>
    <s v="17/11/GALFR13TU"/>
    <s v="Oui"/>
  </r>
  <r>
    <d v="2017-11-13T00:00:00"/>
    <s v="Taxi maison-bureau A/R"/>
    <x v="0"/>
    <x v="0"/>
    <n v="13000"/>
    <x v="2"/>
    <x v="0"/>
    <s v="17/11/GALFR36FS"/>
    <s v="Oui"/>
  </r>
  <r>
    <d v="2017-11-13T00:00:00"/>
    <s v="taxi moto maison -bureau"/>
    <x v="0"/>
    <x v="0"/>
    <n v="16000"/>
    <x v="0"/>
    <x v="0"/>
    <s v="17/11/GALFR50FS"/>
    <s v="Oui"/>
  </r>
  <r>
    <d v="2017-11-13T00:00:00"/>
    <s v="Transport Maison-Bureau AR"/>
    <x v="0"/>
    <x v="1"/>
    <n v="15000"/>
    <x v="3"/>
    <x v="0"/>
    <s v="17/10/GALFR36FS"/>
    <s v="Oui"/>
  </r>
  <r>
    <d v="2017-11-13T00:00:00"/>
    <s v="Transport Bureau-en ville AR"/>
    <x v="0"/>
    <x v="7"/>
    <n v="60000"/>
    <x v="3"/>
    <x v="0"/>
    <s v="17/11/GALFR9TU"/>
    <s v="Oui"/>
  </r>
  <r>
    <d v="2017-11-13T00:00:00"/>
    <s v="Complement frais taxi moto E37 bureau-centre achat d'une caisse à monaie "/>
    <x v="0"/>
    <x v="7"/>
    <n v="7000"/>
    <x v="3"/>
    <x v="0"/>
    <s v="17/11/GALFR14TU"/>
    <s v="Oui"/>
  </r>
  <r>
    <d v="2017-11-13T00:00:00"/>
    <s v="Taxi moto pour les enquêtes"/>
    <x v="0"/>
    <x v="1"/>
    <n v="10000"/>
    <x v="9"/>
    <x v="0"/>
    <s v="17/11/GALFR43TE"/>
    <s v="Oui"/>
  </r>
  <r>
    <d v="2017-11-13T00:00:00"/>
    <s v="Ration journaliere"/>
    <x v="8"/>
    <x v="1"/>
    <n v="80000"/>
    <x v="9"/>
    <x v="0"/>
    <s v="17/11/GALFR15FA"/>
    <s v="Oui"/>
  </r>
  <r>
    <d v="2017-11-13T00:00:00"/>
    <s v="Frais dhôtel  "/>
    <x v="8"/>
    <x v="1"/>
    <n v="150000"/>
    <x v="9"/>
    <x v="0"/>
    <s v="17/11/GALFF061H"/>
    <s v="Oui"/>
  </r>
  <r>
    <d v="2017-11-13T00:00:00"/>
    <s v="Bureau-maison"/>
    <x v="0"/>
    <x v="1"/>
    <n v="15000"/>
    <x v="4"/>
    <x v="0"/>
    <s v="17/11/GALFR16FS"/>
    <s v="Oui"/>
  </r>
  <r>
    <d v="2017-11-13T00:00:00"/>
    <s v="Remboursement à E17 100%  des frais médicaux  (visite médical et achat de produits)"/>
    <x v="3"/>
    <x v="3"/>
    <n v="310000"/>
    <x v="5"/>
    <x v="0"/>
    <s v="17/11//GALFRM"/>
    <s v="Oui"/>
  </r>
  <r>
    <d v="2017-11-13T00:00:00"/>
    <s v="Achat d'une caisse monaie pour le bureau"/>
    <x v="6"/>
    <x v="2"/>
    <n v="350000"/>
    <x v="5"/>
    <x v="0"/>
    <s v="17/11/GALFF07"/>
    <s v="Oui"/>
  </r>
  <r>
    <d v="2017-11-13T00:00:00"/>
    <s v="Frais de transfert orange money à E19 (950 000 GNF) en enquête à l'intérieur"/>
    <x v="9"/>
    <x v="6"/>
    <n v="20000"/>
    <x v="5"/>
    <x v="0"/>
    <s v="17/11/GALFR11FT"/>
    <s v="Oui"/>
  </r>
  <r>
    <d v="2017-11-13T00:00:00"/>
    <s v="Paiement frais poubelle pour ramassage d'ordure bureau octobre/17"/>
    <x v="2"/>
    <x v="6"/>
    <n v="75000"/>
    <x v="5"/>
    <x v="0"/>
    <s v="17/11/GALFR02"/>
    <s v="Oui"/>
  </r>
  <r>
    <d v="2017-11-13T00:00:00"/>
    <s v="Achat de (5) carnets de reçus "/>
    <x v="6"/>
    <x v="6"/>
    <n v="50000"/>
    <x v="5"/>
    <x v="0"/>
    <s v="17/11/GALFF0045651"/>
    <s v="Oui"/>
  </r>
  <r>
    <d v="2017-11-13T00:00:00"/>
    <s v="Frais de fonctionnement  Moné  pour la semaine"/>
    <x v="0"/>
    <x v="6"/>
    <n v="150000"/>
    <x v="5"/>
    <x v="0"/>
    <s v="17/11/GALFR17FS"/>
    <s v="Oui"/>
  </r>
  <r>
    <d v="2017-11-13T00:00:00"/>
    <s v="Achat de carte de recharge pour E14 pour communication et connexion"/>
    <x v="4"/>
    <x v="1"/>
    <n v="20000"/>
    <x v="6"/>
    <x v="0"/>
    <s v="17/11/GALFCR"/>
    <s v="Oui"/>
  </r>
  <r>
    <d v="2017-11-13T00:00:00"/>
    <s v="Taxi maison-bureau(aller retour)"/>
    <x v="0"/>
    <x v="4"/>
    <n v="10000"/>
    <x v="7"/>
    <x v="0"/>
    <s v="17/11/GALFR41FS"/>
    <s v="Oui"/>
  </r>
  <r>
    <d v="2017-11-14T00:00:00"/>
    <s v="Taxi bureau Maison A/R"/>
    <x v="0"/>
    <x v="0"/>
    <n v="30000"/>
    <x v="1"/>
    <x v="0"/>
    <s v="17/11/GALFR11FS"/>
    <s v="Oui"/>
  </r>
  <r>
    <d v="2017-11-14T00:00:00"/>
    <s v="Taxi bureau-Interpol pour récupération de boite postale"/>
    <x v="0"/>
    <x v="0"/>
    <n v="60000"/>
    <x v="1"/>
    <x v="0"/>
    <s v="17/11/GALFR18TU"/>
    <s v="Oui"/>
  </r>
  <r>
    <d v="2017-11-14T00:00:00"/>
    <s v="Taxi maison-bureau A/R"/>
    <x v="0"/>
    <x v="0"/>
    <n v="13000"/>
    <x v="2"/>
    <x v="0"/>
    <s v="17/11/GALFR36FS"/>
    <s v="Oui"/>
  </r>
  <r>
    <d v="2017-11-14T00:00:00"/>
    <s v="taxi moto maison -bureau"/>
    <x v="0"/>
    <x v="0"/>
    <n v="16000"/>
    <x v="0"/>
    <x v="0"/>
    <s v="17/11/GALFR50FS"/>
    <s v="Oui"/>
  </r>
  <r>
    <d v="2017-11-14T00:00:00"/>
    <s v="Transport Bureau-Banque à la belle vue"/>
    <x v="0"/>
    <x v="1"/>
    <n v="40000"/>
    <x v="3"/>
    <x v="0"/>
    <s v="17/11/GALFR19TU"/>
    <s v="Oui"/>
  </r>
  <r>
    <d v="2017-11-14T00:00:00"/>
    <s v="Transport Maison-Bureau AR"/>
    <x v="0"/>
    <x v="1"/>
    <n v="15000"/>
    <x v="3"/>
    <x v="0"/>
    <s v="17/11/GALFR23FS"/>
    <s v="Oui"/>
  </r>
  <r>
    <d v="2017-11-14T00:00:00"/>
    <s v="Taxi moto pour les enquêtes"/>
    <x v="0"/>
    <x v="1"/>
    <n v="10000"/>
    <x v="9"/>
    <x v="0"/>
    <s v="17/11/GALFR16TE"/>
    <s v="Oui"/>
  </r>
  <r>
    <d v="2017-11-14T00:00:00"/>
    <s v="Ration journaliere"/>
    <x v="8"/>
    <x v="1"/>
    <n v="80000"/>
    <x v="9"/>
    <x v="0"/>
    <s v="17/11/GALFR17FA"/>
    <s v="Oui"/>
  </r>
  <r>
    <d v="2017-11-14T00:00:00"/>
    <s v="Frais d'hôtel  "/>
    <x v="8"/>
    <x v="1"/>
    <n v="150000"/>
    <x v="9"/>
    <x v="0"/>
    <s v="17/11/GALFF061H"/>
    <s v="Oui"/>
  </r>
  <r>
    <d v="2017-11-14T00:00:00"/>
    <s v="Bureau-maison"/>
    <x v="0"/>
    <x v="1"/>
    <n v="15000"/>
    <x v="4"/>
    <x v="0"/>
    <s v="17/11/GALFR16FS"/>
    <s v="Oui"/>
  </r>
  <r>
    <d v="2017-11-14T00:00:00"/>
    <s v="Achat E-rechrage pour équipe bureau"/>
    <x v="4"/>
    <x v="6"/>
    <n v="400000"/>
    <x v="5"/>
    <x v="0"/>
    <s v="17/11/GALFR21TC"/>
    <s v="Oui"/>
  </r>
  <r>
    <d v="2017-11-14T00:00:00"/>
    <s v="Paiement de frais traitement de dossier personnel GALF"/>
    <x v="3"/>
    <x v="6"/>
    <n v="1050000"/>
    <x v="5"/>
    <x v="0"/>
    <s v="17/11/GALFF0010"/>
    <s v="Oui"/>
  </r>
  <r>
    <d v="2017-11-14T00:00:00"/>
    <s v="Transport E14 pour enquête journalière"/>
    <x v="0"/>
    <x v="1"/>
    <n v="17000"/>
    <x v="6"/>
    <x v="0"/>
    <s v="17/1/GALFR22TE"/>
    <s v="Oui"/>
  </r>
  <r>
    <d v="2017-11-14T00:00:00"/>
    <s v="Taxi maison-bureau(aller retour)"/>
    <x v="0"/>
    <x v="4"/>
    <n v="10000"/>
    <x v="7"/>
    <x v="0"/>
    <s v="17/11/GALFR41FS"/>
    <s v="Oui"/>
  </r>
  <r>
    <d v="2017-11-15T00:00:00"/>
    <s v="Taxi bureau-maison A/R"/>
    <x v="0"/>
    <x v="0"/>
    <n v="30000"/>
    <x v="1"/>
    <x v="0"/>
    <s v="17/11/GALFR15TU"/>
    <s v="Oui"/>
  </r>
  <r>
    <d v="2017-11-15T00:00:00"/>
    <s v="Taxi moto bureau-haut commandement de la gendarmerie/dépôt proposition de formation"/>
    <x v="0"/>
    <x v="0"/>
    <n v="70000"/>
    <x v="1"/>
    <x v="0"/>
    <s v="17/11/GALFR25TU"/>
    <s v="Oui"/>
  </r>
  <r>
    <d v="2017-11-15T00:00:00"/>
    <s v="Taxi maison-bureau A/R"/>
    <x v="0"/>
    <x v="0"/>
    <n v="13000"/>
    <x v="2"/>
    <x v="0"/>
    <s v="17/11/GALFR36FS"/>
    <s v="Oui"/>
  </r>
  <r>
    <d v="2017-11-15T00:00:00"/>
    <s v="taxi moto maison -bureau"/>
    <x v="0"/>
    <x v="0"/>
    <n v="16000"/>
    <x v="0"/>
    <x v="0"/>
    <s v="17/11/GALFR50FS"/>
    <s v="Oui"/>
  </r>
  <r>
    <d v="2017-11-15T00:00:00"/>
    <s v="Transport Maison-Bureau AR"/>
    <x v="0"/>
    <x v="1"/>
    <n v="15000"/>
    <x v="3"/>
    <x v="0"/>
    <s v="17/11/GALFR23FS"/>
    <s v="Oui"/>
  </r>
  <r>
    <d v="2017-11-15T00:00:00"/>
    <s v="Taxi moto de l'hôtel à la gare routiére"/>
    <x v="0"/>
    <x v="1"/>
    <n v="5000"/>
    <x v="9"/>
    <x v="0"/>
    <s v="17/11/GALFR18TE"/>
    <s v="Oui"/>
  </r>
  <r>
    <d v="2017-11-15T00:00:00"/>
    <s v="Ration journaliere"/>
    <x v="8"/>
    <x v="1"/>
    <n v="80000"/>
    <x v="9"/>
    <x v="0"/>
    <s v="17/11/GALFR21FA"/>
    <s v="Oui"/>
  </r>
  <r>
    <d v="2017-11-15T00:00:00"/>
    <s v="Taxi dinguiraye dabola"/>
    <x v="0"/>
    <x v="1"/>
    <n v="50000"/>
    <x v="9"/>
    <x v="0"/>
    <s v="17/11/GALFR0587"/>
    <s v="Oui"/>
  </r>
  <r>
    <d v="2017-11-15T00:00:00"/>
    <s v="Taxi  gare routiere l'hôtel "/>
    <x v="0"/>
    <x v="1"/>
    <n v="10000"/>
    <x v="9"/>
    <x v="0"/>
    <s v="17/11/GALFR19TE"/>
    <s v="Oui"/>
  </r>
  <r>
    <d v="2017-11-15T00:00:00"/>
    <s v="Frais d'hôtel  "/>
    <x v="8"/>
    <x v="1"/>
    <n v="180000"/>
    <x v="9"/>
    <x v="0"/>
    <s v="17/11/GALFF24H"/>
    <s v="Oui"/>
  </r>
  <r>
    <d v="2017-11-15T00:00:00"/>
    <s v="Taxi moto pour les enquêtes"/>
    <x v="0"/>
    <x v="1"/>
    <n v="10000"/>
    <x v="9"/>
    <x v="0"/>
    <s v="17/11/GALFR20TE"/>
    <s v="Oui"/>
  </r>
  <r>
    <d v="2017-11-15T00:00:00"/>
    <s v="Transport maison-gare"/>
    <x v="0"/>
    <x v="1"/>
    <n v="10000"/>
    <x v="4"/>
    <x v="0"/>
    <s v="17/11/GALFR4TE"/>
    <s v="Oui"/>
  </r>
  <r>
    <d v="2017-11-15T00:00:00"/>
    <s v="Transport conakry-Faranah"/>
    <x v="0"/>
    <x v="1"/>
    <n v="115000"/>
    <x v="4"/>
    <x v="0"/>
    <s v="17/11/GALFR1TE"/>
    <s v="Oui"/>
  </r>
  <r>
    <d v="2017-11-15T00:00:00"/>
    <s v="Ration journalière"/>
    <x v="8"/>
    <x v="1"/>
    <n v="80000"/>
    <x v="4"/>
    <x v="0"/>
    <s v="17/11/GALFR5FA"/>
    <s v="Oui"/>
  </r>
  <r>
    <d v="2017-11-15T00:00:00"/>
    <s v="Frais d'hotel"/>
    <x v="8"/>
    <x v="1"/>
    <n v="200000"/>
    <x v="4"/>
    <x v="0"/>
    <s v="17/11/GALFR0053H"/>
    <s v="Oui"/>
  </r>
  <r>
    <d v="2017-11-15T00:00:00"/>
    <s v="Transport gare -hotel"/>
    <x v="0"/>
    <x v="1"/>
    <n v="5000"/>
    <x v="4"/>
    <x v="0"/>
    <s v="17/11/GALFR6TE"/>
    <s v="Oui"/>
  </r>
  <r>
    <d v="2017-11-15T00:00:00"/>
    <s v="Frais de fonctionnement Maïmouna  pour la semaine"/>
    <x v="0"/>
    <x v="6"/>
    <n v="70000"/>
    <x v="5"/>
    <x v="0"/>
    <s v="17/11/GALFR24FS"/>
    <s v="Oui"/>
  </r>
  <r>
    <d v="2017-11-15T00:00:00"/>
    <s v="Achat d'un paquet minérale pour l'équipe bureau"/>
    <x v="3"/>
    <x v="3"/>
    <n v="6000"/>
    <x v="5"/>
    <x v="0"/>
    <s v="17/11/GALFR26A"/>
    <s v="Oui"/>
  </r>
  <r>
    <d v="2017-11-15T00:00:00"/>
    <s v="Frais de transfert par orange money (1 000 000 GNF) à E17"/>
    <x v="9"/>
    <x v="6"/>
    <n v="20000"/>
    <x v="5"/>
    <x v="0"/>
    <s v="17/11/GALFR148133"/>
    <s v="Oui"/>
  </r>
  <r>
    <d v="2017-11-15T00:00:00"/>
    <s v="Achat de (20) l de gasoil pour voiture perso pour son transport maison-bureau"/>
    <x v="0"/>
    <x v="5"/>
    <n v="160000"/>
    <x v="10"/>
    <x v="0"/>
    <s v="17/11/GALFR25cC"/>
    <s v="Oui"/>
  </r>
  <r>
    <d v="2017-11-15T00:00:00"/>
    <s v="Transport E14 pour enquête journalière"/>
    <x v="0"/>
    <x v="1"/>
    <n v="17000"/>
    <x v="6"/>
    <x v="0"/>
    <s v="17/11/GALFR29TE"/>
    <s v="Oui"/>
  </r>
  <r>
    <d v="2017-11-15T00:00:00"/>
    <s v="Taxi maison-bureau(aller retour)"/>
    <x v="0"/>
    <x v="4"/>
    <n v="10000"/>
    <x v="7"/>
    <x v="0"/>
    <s v="17/11/GALFR41FS"/>
    <s v="Oui"/>
  </r>
  <r>
    <d v="2017-11-15T00:00:00"/>
    <s v="Frais taxi moto Maison-centre pour recupération du journal cas verdict Lancinet Doumbouya"/>
    <x v="0"/>
    <x v="4"/>
    <n v="60000"/>
    <x v="7"/>
    <x v="0"/>
    <s v="17/11/GALFR27TU"/>
    <s v="Oui"/>
  </r>
  <r>
    <d v="2017-11-16T00:00:00"/>
    <s v="Taxi maison-bureau A/R"/>
    <x v="0"/>
    <x v="0"/>
    <n v="30000"/>
    <x v="1"/>
    <x v="0"/>
    <s v="17/11/GALFR11FS"/>
    <s v="Oui"/>
  </r>
  <r>
    <d v="2017-11-16T00:00:00"/>
    <s v="Taxi maison-bureau A/R"/>
    <x v="0"/>
    <x v="0"/>
    <n v="13000"/>
    <x v="2"/>
    <x v="0"/>
    <s v="17/11/GALFR36FS"/>
    <s v="Oui"/>
  </r>
  <r>
    <d v="2017-11-16T00:00:00"/>
    <s v="taxi moto maison -bureau"/>
    <x v="0"/>
    <x v="0"/>
    <n v="16000"/>
    <x v="0"/>
    <x v="0"/>
    <s v="17/11/GALFR50FS"/>
    <s v="Oui"/>
  </r>
  <r>
    <d v="2017-11-16T00:00:00"/>
    <s v="Transport Maison-Bureau AR"/>
    <x v="0"/>
    <x v="1"/>
    <n v="15000"/>
    <x v="3"/>
    <x v="0"/>
    <s v="17/11/GALFR23FS"/>
    <s v="Oui"/>
  </r>
  <r>
    <d v="2017-11-16T00:00:00"/>
    <s v="Taxi moto pour les enquêtes"/>
    <x v="0"/>
    <x v="1"/>
    <n v="10000"/>
    <x v="9"/>
    <x v="0"/>
    <s v="17/11/GALFR22TE"/>
    <s v="Oui"/>
  </r>
  <r>
    <d v="2017-11-16T00:00:00"/>
    <s v="Ration journaliere"/>
    <x v="8"/>
    <x v="1"/>
    <n v="80000"/>
    <x v="9"/>
    <x v="0"/>
    <s v="17/11/GALFR23FA"/>
    <s v="Oui"/>
  </r>
  <r>
    <d v="2017-11-16T00:00:00"/>
    <s v="Frais d'hôtel  "/>
    <x v="8"/>
    <x v="1"/>
    <n v="180000"/>
    <x v="9"/>
    <x v="0"/>
    <s v="17/11/GALFF24H"/>
    <s v="Oui"/>
  </r>
  <r>
    <d v="2017-11-16T00:00:00"/>
    <s v="Frais d'hotel"/>
    <x v="8"/>
    <x v="1"/>
    <n v="200000"/>
    <x v="4"/>
    <x v="0"/>
    <s v="17/11/GALFR0053H"/>
    <s v="Oui"/>
  </r>
  <r>
    <d v="2017-11-16T00:00:00"/>
    <s v="Ration journalière"/>
    <x v="8"/>
    <x v="1"/>
    <n v="80000"/>
    <x v="4"/>
    <x v="0"/>
    <s v="17/11/GALFR6FA"/>
    <s v="Oui"/>
  </r>
  <r>
    <d v="2017-11-16T00:00:00"/>
    <s v="Trensfert de credit orange sur mon numero d'enquête"/>
    <x v="4"/>
    <x v="1"/>
    <n v="20000"/>
    <x v="4"/>
    <x v="0"/>
    <s v="17/11/GALFR8TC"/>
    <s v="Oui"/>
  </r>
  <r>
    <d v="2017-11-16T00:00:00"/>
    <s v="Taxi moto pour les courses"/>
    <x v="0"/>
    <x v="1"/>
    <n v="20000"/>
    <x v="4"/>
    <x v="0"/>
    <s v="17/11/GALFR9TE"/>
    <s v="Oui"/>
  </r>
  <r>
    <d v="2017-11-16T00:00:00"/>
    <s v="Achat de (5) paquets d'eau coyah pour l'équipe du bureau"/>
    <x v="3"/>
    <x v="3"/>
    <n v="35000"/>
    <x v="5"/>
    <x v="0"/>
    <s v="17/11/GALFR32A"/>
    <s v="Oui"/>
  </r>
  <r>
    <d v="2017-11-16T00:00:00"/>
    <s v="Transport E14 pour enquête journalière"/>
    <x v="0"/>
    <x v="1"/>
    <n v="9500"/>
    <x v="6"/>
    <x v="0"/>
    <s v="17/11/GALFR30TE"/>
    <s v="Oui"/>
  </r>
  <r>
    <d v="2017-11-16T00:00:00"/>
    <s v="Frais taxi moto bureau-Cobaya pour la visite d'un Zoo pour enquête"/>
    <x v="0"/>
    <x v="1"/>
    <n v="23500"/>
    <x v="6"/>
    <x v="0"/>
    <s v="17/11/GALFR31TE"/>
    <s v="Oui"/>
  </r>
  <r>
    <d v="2017-11-16T00:00:00"/>
    <s v="Frais de fonctionnement E14 pour la semaine"/>
    <x v="0"/>
    <x v="1"/>
    <n v="65000"/>
    <x v="6"/>
    <x v="0"/>
    <s v="17/11/GALFR33FS"/>
    <s v="Oui"/>
  </r>
  <r>
    <d v="2017-11-16T00:00:00"/>
    <s v="Achat de (2) cartes de recharge Areeba pour E14"/>
    <x v="4"/>
    <x v="1"/>
    <n v="10000"/>
    <x v="6"/>
    <x v="0"/>
    <s v="17/11/GALFR34CR"/>
    <s v="Oui"/>
  </r>
  <r>
    <d v="2017-11-16T00:00:00"/>
    <s v="Complement transport à E14 frais transport bureau-Cobaya pour la visite du zoo"/>
    <x v="0"/>
    <x v="1"/>
    <n v="3000"/>
    <x v="6"/>
    <x v="0"/>
    <s v="17/11/GALFR35TE"/>
    <s v="Oui"/>
  </r>
  <r>
    <d v="2017-11-16T00:00:00"/>
    <s v="Taxi maison-bureau(aller retour)"/>
    <x v="0"/>
    <x v="4"/>
    <n v="10000"/>
    <x v="7"/>
    <x v="0"/>
    <s v="17/11/GALFR"/>
    <s v="Oui"/>
  </r>
  <r>
    <d v="2017-11-16T00:00:00"/>
    <s v="Paiement Bonus Media pour la condmnation du trafiquant cas peau de panthère journal Elite"/>
    <x v="0"/>
    <x v="4"/>
    <n v="100000"/>
    <x v="7"/>
    <x v="0"/>
    <s v="17/11/GALFR36BM"/>
    <s v="Oui"/>
  </r>
  <r>
    <d v="2017-11-16T00:00:00"/>
    <s v="Transport maison de presse-Bureau pour paiement de Bonus Media journal Elite"/>
    <x v="0"/>
    <x v="4"/>
    <n v="12000"/>
    <x v="7"/>
    <x v="0"/>
    <s v="17/11/GALFR37TU"/>
    <s v="Oui"/>
  </r>
  <r>
    <d v="2017-11-17T00:00:00"/>
    <s v="Taxi maison-bureau A/R"/>
    <x v="0"/>
    <x v="0"/>
    <n v="30000"/>
    <x v="1"/>
    <x v="0"/>
    <s v="17/11/GALFR11FS"/>
    <s v="Oui"/>
  </r>
  <r>
    <d v="2017-11-17T00:00:00"/>
    <s v="Taxi maison-bureau A/R"/>
    <x v="0"/>
    <x v="0"/>
    <n v="13000"/>
    <x v="2"/>
    <x v="0"/>
    <s v="17/11/GALFR42FS"/>
    <s v="Oui"/>
  </r>
  <r>
    <d v="2017-11-17T00:00:00"/>
    <s v="taxi moto maison -bureau"/>
    <x v="0"/>
    <x v="0"/>
    <n v="16000"/>
    <x v="0"/>
    <x v="0"/>
    <s v="17/11/GALFR50FS"/>
    <s v="Oui"/>
  </r>
  <r>
    <d v="2017-11-17T00:00:00"/>
    <s v="Transport bureau-station pour achat de l'ssence pour le groupe  électrogène"/>
    <x v="0"/>
    <x v="1"/>
    <n v="5000"/>
    <x v="3"/>
    <x v="0"/>
    <s v="17/11/GALFR39TU"/>
    <s v="Oui"/>
  </r>
  <r>
    <d v="2017-11-17T00:00:00"/>
    <s v="Transport Maison-Bureau AR"/>
    <x v="0"/>
    <x v="1"/>
    <n v="15000"/>
    <x v="3"/>
    <x v="0"/>
    <s v="17/11/GALFR23FS"/>
    <s v="Oui"/>
  </r>
  <r>
    <d v="2017-11-17T00:00:00"/>
    <s v="Taxi moto pour les enquêtes à la douane"/>
    <x v="0"/>
    <x v="1"/>
    <n v="10000"/>
    <x v="9"/>
    <x v="0"/>
    <s v="17/11/GALFR24FA"/>
    <s v="Oui"/>
  </r>
  <r>
    <d v="2017-11-17T00:00:00"/>
    <s v="Ration journaliere"/>
    <x v="8"/>
    <x v="1"/>
    <n v="80000"/>
    <x v="9"/>
    <x v="0"/>
    <s v="17/11/GALFR25FA"/>
    <s v="Oui"/>
  </r>
  <r>
    <d v="2017-11-17T00:00:00"/>
    <s v="Frais d'hôtel  "/>
    <x v="8"/>
    <x v="1"/>
    <n v="180000"/>
    <x v="9"/>
    <x v="0"/>
    <s v="17/11/GALFF24H"/>
    <s v="Oui"/>
  </r>
  <r>
    <d v="2017-11-17T00:00:00"/>
    <s v="Frais d'hotel"/>
    <x v="8"/>
    <x v="1"/>
    <n v="200000"/>
    <x v="4"/>
    <x v="0"/>
    <s v="17/11/GALFR0053H"/>
    <s v="Oui"/>
  </r>
  <r>
    <d v="2017-11-17T00:00:00"/>
    <s v="Ration journalière"/>
    <x v="8"/>
    <x v="1"/>
    <n v="80000"/>
    <x v="4"/>
    <x v="0"/>
    <s v="17/11/GALFR10FA"/>
    <s v="Oui"/>
  </r>
  <r>
    <d v="2017-11-17T00:00:00"/>
    <s v="Transport Faranah-Bèlèya"/>
    <x v="0"/>
    <x v="1"/>
    <n v="60000"/>
    <x v="4"/>
    <x v="0"/>
    <s v="17/11/GALFR11TE"/>
    <s v="Oui"/>
  </r>
  <r>
    <d v="2017-11-17T00:00:00"/>
    <s v="Taxi moto pour les courses"/>
    <x v="0"/>
    <x v="1"/>
    <n v="10000"/>
    <x v="4"/>
    <x v="0"/>
    <s v="17/11/GALFR12TE"/>
    <s v="Oui"/>
  </r>
  <r>
    <d v="2017-11-17T00:00:00"/>
    <s v="Frais de fonctionnement Moné pour la semaine "/>
    <x v="0"/>
    <x v="6"/>
    <n v="150000"/>
    <x v="5"/>
    <x v="0"/>
    <s v="17/11/GALFR43FS"/>
    <s v="Oui"/>
  </r>
  <r>
    <d v="2017-11-17T00:00:00"/>
    <s v="Achat de (20) l de gasoil pour voiture perso pour son transport maison-bureau"/>
    <x v="0"/>
    <x v="5"/>
    <n v="160000"/>
    <x v="10"/>
    <x v="0"/>
    <s v="17/11/GALFR2721C"/>
    <s v="Oui"/>
  </r>
  <r>
    <d v="2017-11-17T00:00:00"/>
    <s v="Transport  pour enquête journalière"/>
    <x v="0"/>
    <x v="1"/>
    <n v="19000"/>
    <x v="6"/>
    <x v="0"/>
    <s v="17/11/GALFR38TE"/>
    <s v="Oui"/>
  </r>
  <r>
    <d v="2017-11-17T00:00:00"/>
    <s v="Taxi maison-bureau(aller retour)"/>
    <x v="0"/>
    <x v="4"/>
    <n v="10000"/>
    <x v="7"/>
    <x v="0"/>
    <s v="17/11/GALFR40FS"/>
    <s v="Oui"/>
  </r>
  <r>
    <d v="2017-11-18T00:00:00"/>
    <s v="Ration journaliere"/>
    <x v="8"/>
    <x v="1"/>
    <n v="80000"/>
    <x v="9"/>
    <x v="0"/>
    <s v="17/11/GALFR27FA"/>
    <s v="Oui"/>
  </r>
  <r>
    <d v="2017-11-18T00:00:00"/>
    <s v="Taxi moto pour les enquêtes"/>
    <x v="0"/>
    <x v="1"/>
    <n v="15000"/>
    <x v="9"/>
    <x v="0"/>
    <s v="17/11/GALFR26TE"/>
    <s v="Oui"/>
  </r>
  <r>
    <d v="2017-11-18T00:00:00"/>
    <s v="Frais d'hôtel  "/>
    <x v="8"/>
    <x v="1"/>
    <n v="180000"/>
    <x v="9"/>
    <x v="0"/>
    <s v="17/11/GALFF24H"/>
    <s v="Oui"/>
  </r>
  <r>
    <d v="2017-11-18T00:00:00"/>
    <s v="Frais d'hotel"/>
    <x v="8"/>
    <x v="1"/>
    <n v="200000"/>
    <x v="4"/>
    <x v="0"/>
    <s v="17/11/GALFR0053H"/>
    <s v="Oui"/>
  </r>
  <r>
    <d v="2017-11-18T00:00:00"/>
    <s v="Ration journalière"/>
    <x v="8"/>
    <x v="1"/>
    <n v="80000"/>
    <x v="4"/>
    <x v="0"/>
    <s v="17/11/GALFR13FA"/>
    <s v="Oui"/>
  </r>
  <r>
    <d v="2017-11-18T00:00:00"/>
    <s v="Taxi moto faranah-Kindon"/>
    <x v="0"/>
    <x v="1"/>
    <n v="50000"/>
    <x v="4"/>
    <x v="0"/>
    <s v="17/11/GALFR14TE"/>
    <s v="Oui"/>
  </r>
  <r>
    <d v="2017-11-18T00:00:00"/>
    <s v="Achât d'une carte de recharge orange"/>
    <x v="4"/>
    <x v="1"/>
    <n v="10000"/>
    <x v="4"/>
    <x v="0"/>
    <s v="17/11/GALFR15TC"/>
    <s v="Oui"/>
  </r>
  <r>
    <d v="2017-11-19T00:00:00"/>
    <s v="Taxi dabola bissikrima"/>
    <x v="0"/>
    <x v="1"/>
    <n v="30000"/>
    <x v="9"/>
    <x v="0"/>
    <s v="17/11/GALFR28TE"/>
    <s v="Oui"/>
  </r>
  <r>
    <d v="2017-11-19T00:00:00"/>
    <s v="Ration journaliere"/>
    <x v="8"/>
    <x v="1"/>
    <n v="80000"/>
    <x v="9"/>
    <x v="0"/>
    <s v="17/11/GALFR29FA"/>
    <s v="Oui"/>
  </r>
  <r>
    <d v="2017-11-19T00:00:00"/>
    <s v="Frais d'hôtel  "/>
    <x v="8"/>
    <x v="1"/>
    <n v="180000"/>
    <x v="9"/>
    <x v="0"/>
    <s v="17/11/GALFF24H"/>
    <s v="Oui"/>
  </r>
  <r>
    <d v="2017-11-19T00:00:00"/>
    <s v="Frais d'hotel"/>
    <x v="8"/>
    <x v="1"/>
    <n v="200000"/>
    <x v="4"/>
    <x v="0"/>
    <s v="17/11/GALFR08H"/>
    <s v="Oui"/>
  </r>
  <r>
    <d v="2017-11-19T00:00:00"/>
    <s v="Ration journalière"/>
    <x v="8"/>
    <x v="1"/>
    <n v="80000"/>
    <x v="4"/>
    <x v="0"/>
    <s v="17/11/GALFR16FA"/>
    <s v="Oui"/>
  </r>
  <r>
    <d v="2017-11-19T00:00:00"/>
    <s v="Transport faranah-Banian"/>
    <x v="0"/>
    <x v="1"/>
    <n v="30000"/>
    <x v="4"/>
    <x v="0"/>
    <s v="17/11/GALFR17TE"/>
    <s v="Oui"/>
  </r>
  <r>
    <d v="2017-11-19T00:00:00"/>
    <s v="Transport Banian-Kissidougou"/>
    <x v="0"/>
    <x v="1"/>
    <n v="30000"/>
    <x v="4"/>
    <x v="0"/>
    <s v="17/11/GALFR18TE"/>
    <s v="Oui"/>
  </r>
  <r>
    <d v="2017-11-19T00:00:00"/>
    <s v="Taxi moto gare-hotel"/>
    <x v="0"/>
    <x v="1"/>
    <n v="10000"/>
    <x v="4"/>
    <x v="0"/>
    <s v="17/11/GALFR19TE"/>
    <s v="Oui"/>
  </r>
  <r>
    <d v="2017-11-19T00:00:00"/>
    <s v="Taxi moto maison-gare"/>
    <x v="0"/>
    <x v="1"/>
    <n v="5000"/>
    <x v="4"/>
    <x v="0"/>
    <s v="17/11/GALFR20te"/>
    <s v="Oui"/>
  </r>
  <r>
    <d v="2017-11-20T00:00:00"/>
    <s v="Frais taxi moto bureau-Cours d'Appel pour suivi d'Audiance du cas famille SIDIME"/>
    <x v="0"/>
    <x v="0"/>
    <n v="70000"/>
    <x v="11"/>
    <x v="0"/>
    <s v="17/11/GALFR47TU"/>
    <s v="Oui"/>
  </r>
  <r>
    <d v="2017-11-20T00:00:00"/>
    <s v="Taxi maison-bureau A/R"/>
    <x v="0"/>
    <x v="0"/>
    <n v="30000"/>
    <x v="1"/>
    <x v="0"/>
    <s v="17/11/GALFR11FS"/>
    <s v="Oui"/>
  </r>
  <r>
    <d v="2017-11-20T00:00:00"/>
    <s v="Transport bureau-Bambeto pour réactivation numéro suite à la perte du téléphone"/>
    <x v="0"/>
    <x v="0"/>
    <n v="10000"/>
    <x v="1"/>
    <x v="0"/>
    <s v="17/11/GALFR3TU"/>
    <s v="Oui"/>
  </r>
  <r>
    <d v="2017-11-20T00:00:00"/>
    <s v="Taxi bureau-HCGN A/R"/>
    <x v="0"/>
    <x v="0"/>
    <n v="70000"/>
    <x v="1"/>
    <x v="0"/>
    <s v="17/11/GALFR4TU"/>
    <s v="Oui"/>
  </r>
  <r>
    <d v="2017-11-20T00:00:00"/>
    <s v="Taxi maison-bureau A/R"/>
    <x v="0"/>
    <x v="0"/>
    <n v="30000"/>
    <x v="1"/>
    <x v="0"/>
    <s v="17/11/GALFR10FS"/>
    <s v="Oui"/>
  </r>
  <r>
    <d v="2017-11-20T00:00:00"/>
    <s v="Taxi maison-bureau A/R"/>
    <x v="0"/>
    <x v="0"/>
    <n v="13000"/>
    <x v="2"/>
    <x v="0"/>
    <s v="17/11/GALFR42FS"/>
    <s v="Oui"/>
  </r>
  <r>
    <d v="2017-11-20T00:00:00"/>
    <s v="Frais taxi moto Odette bureau-Maison centre pour visite de prison"/>
    <x v="0"/>
    <x v="0"/>
    <n v="70000"/>
    <x v="8"/>
    <x v="0"/>
    <s v="17/11/GALFR48TU"/>
    <s v="Oui"/>
  </r>
  <r>
    <d v="2017-11-20T00:00:00"/>
    <s v="Achat de jus et Sanswich pour jail visit"/>
    <x v="5"/>
    <x v="0"/>
    <n v="17000"/>
    <x v="8"/>
    <x v="0"/>
    <s v="17/11/GALFR49JV"/>
    <s v="Oui"/>
  </r>
  <r>
    <d v="2017-11-20T00:00:00"/>
    <s v="taxi moto maison -bureau"/>
    <x v="0"/>
    <x v="0"/>
    <n v="16000"/>
    <x v="0"/>
    <x v="0"/>
    <s v="17/11/GALFR40FS"/>
    <s v="Oui"/>
  </r>
  <r>
    <d v="2017-11-20T00:00:00"/>
    <s v="Transport Maison-Bureau AR"/>
    <x v="0"/>
    <x v="1"/>
    <n v="15000"/>
    <x v="3"/>
    <x v="0"/>
    <s v="17/11/GALFR46FS"/>
    <s v="Oui"/>
  </r>
  <r>
    <d v="2017-11-20T00:00:00"/>
    <s v="Taxi moto pour voir lendroit ou ont stock  la viande de brousse"/>
    <x v="0"/>
    <x v="1"/>
    <n v="15000"/>
    <x v="9"/>
    <x v="0"/>
    <s v="17/11/GALFR30TE"/>
    <s v="Oui"/>
  </r>
  <r>
    <d v="2017-11-20T00:00:00"/>
    <s v="Achat du carburant pour le douanier "/>
    <x v="7"/>
    <x v="1"/>
    <n v="30000"/>
    <x v="9"/>
    <x v="0"/>
    <s v="17/11/GALFR31TE"/>
    <s v="Oui"/>
  </r>
  <r>
    <d v="2017-11-20T00:00:00"/>
    <s v="Frais d'hôtel  "/>
    <x v="8"/>
    <x v="1"/>
    <n v="180000"/>
    <x v="9"/>
    <x v="0"/>
    <s v="17/11/GALFF24H"/>
    <s v="Oui"/>
  </r>
  <r>
    <d v="2017-11-20T00:00:00"/>
    <s v="Ration journaliere"/>
    <x v="8"/>
    <x v="1"/>
    <n v="80000"/>
    <x v="9"/>
    <x v="0"/>
    <s v="17/11/GALFR33FA"/>
    <s v="Oui"/>
  </r>
  <r>
    <d v="2017-11-20T00:00:00"/>
    <s v="Taxi moto pour les enquetes"/>
    <x v="0"/>
    <x v="1"/>
    <n v="15000"/>
    <x v="9"/>
    <x v="0"/>
    <s v="17/11/GALFR32TE"/>
    <s v="Oui"/>
  </r>
  <r>
    <d v="2017-11-20T00:00:00"/>
    <s v="Frais d'hotel"/>
    <x v="8"/>
    <x v="1"/>
    <n v="200000"/>
    <x v="4"/>
    <x v="0"/>
    <s v="17/11/GALFR08H"/>
    <s v="Oui"/>
  </r>
  <r>
    <d v="2017-11-20T00:00:00"/>
    <s v="Ration journalière"/>
    <x v="8"/>
    <x v="1"/>
    <n v="80000"/>
    <x v="4"/>
    <x v="0"/>
    <s v="17/11/GALFR21FA"/>
    <s v="Oui"/>
  </r>
  <r>
    <d v="2017-11-20T00:00:00"/>
    <s v="Taxi moto pour les courses"/>
    <x v="0"/>
    <x v="1"/>
    <n v="30000"/>
    <x v="4"/>
    <x v="0"/>
    <s v="17/11/GALFR22TE"/>
    <s v="Oui"/>
  </r>
  <r>
    <d v="2017-11-20T00:00:00"/>
    <s v="Achat de carte de recharge pour E14 pour communication et connexion"/>
    <x v="4"/>
    <x v="1"/>
    <n v="5000"/>
    <x v="6"/>
    <x v="0"/>
    <s v="17/11/GALFCR"/>
    <s v="Oui"/>
  </r>
  <r>
    <d v="2017-11-20T00:00:00"/>
    <s v="Taxi maison-bureau(aller retour)"/>
    <x v="0"/>
    <x v="4"/>
    <n v="10000"/>
    <x v="7"/>
    <x v="0"/>
    <s v="17/11/GALFR40FS"/>
    <s v="Oui"/>
  </r>
  <r>
    <d v="2017-11-21T00:00:00"/>
    <s v="Taxi maison-bureau A/R"/>
    <x v="0"/>
    <x v="0"/>
    <n v="30000"/>
    <x v="1"/>
    <x v="0"/>
    <s v="17/11/GALFR10FS"/>
    <s v="Oui"/>
  </r>
  <r>
    <d v="2017-11-21T00:00:00"/>
    <s v="Taxi maison-bureau A/R"/>
    <x v="0"/>
    <x v="0"/>
    <n v="13000"/>
    <x v="2"/>
    <x v="0"/>
    <s v="17/11/GALFR42FS"/>
    <s v="Oui"/>
  </r>
  <r>
    <d v="2017-11-21T00:00:00"/>
    <s v="taxi moto maison -bureau"/>
    <x v="0"/>
    <x v="0"/>
    <n v="16000"/>
    <x v="0"/>
    <x v="0"/>
    <s v="17/11/GALFR40FS"/>
    <s v="Oui"/>
  </r>
  <r>
    <d v="2017-11-21T00:00:00"/>
    <s v="Transport Maison-Bureau AR"/>
    <x v="0"/>
    <x v="1"/>
    <n v="15000"/>
    <x v="3"/>
    <x v="0"/>
    <s v="17/11/GALFR46FS"/>
    <s v="Oui"/>
  </r>
  <r>
    <d v="2017-11-21T00:00:00"/>
    <s v="Transport Bureau-Taouya-En ville à la banque"/>
    <x v="0"/>
    <x v="1"/>
    <n v="90000"/>
    <x v="3"/>
    <x v="0"/>
    <s v="17/11/GALFR7TU"/>
    <s v="Oui"/>
  </r>
  <r>
    <d v="2017-11-21T00:00:00"/>
    <s v="carte de recharge pour appeler un trafiquant"/>
    <x v="4"/>
    <x v="1"/>
    <n v="5000"/>
    <x v="9"/>
    <x v="0"/>
    <s v="17/11/GALFR34TE"/>
    <s v="Oui"/>
  </r>
  <r>
    <d v="2017-11-21T00:00:00"/>
    <s v="Taxi moto pour au lieu des stocks   de viande de brousse"/>
    <x v="0"/>
    <x v="1"/>
    <n v="15000"/>
    <x v="9"/>
    <x v="0"/>
    <s v="17/11/GALFR35TE"/>
    <s v="Oui"/>
  </r>
  <r>
    <d v="2017-11-21T00:00:00"/>
    <s v="Taxi moto pour les enquêtes au marché"/>
    <x v="0"/>
    <x v="1"/>
    <n v="15000"/>
    <x v="9"/>
    <x v="0"/>
    <s v="17/11/GALFR36TE"/>
    <s v="Oui"/>
  </r>
  <r>
    <d v="2017-11-21T00:00:00"/>
    <s v="Ration journaliere"/>
    <x v="8"/>
    <x v="1"/>
    <n v="80000"/>
    <x v="9"/>
    <x v="0"/>
    <s v="17/11/GALFR37FA"/>
    <s v="Oui"/>
  </r>
  <r>
    <d v="2017-11-21T00:00:00"/>
    <s v="Frais d'hôtel  "/>
    <x v="8"/>
    <x v="1"/>
    <n v="180000"/>
    <x v="9"/>
    <x v="0"/>
    <s v="17/11/GALFF24H"/>
    <s v="Oui"/>
  </r>
  <r>
    <d v="2017-11-21T00:00:00"/>
    <s v="Frais d'hotel"/>
    <x v="8"/>
    <x v="1"/>
    <n v="200000"/>
    <x v="4"/>
    <x v="0"/>
    <s v="17/11/GALFR08H"/>
    <s v="Oui"/>
  </r>
  <r>
    <d v="2017-11-21T00:00:00"/>
    <s v="Ration journalière"/>
    <x v="8"/>
    <x v="1"/>
    <n v="80000"/>
    <x v="4"/>
    <x v="0"/>
    <s v="17/11/GALFR23FA"/>
    <s v="Oui"/>
  </r>
  <r>
    <d v="2017-11-21T00:00:00"/>
    <s v="Taxi moto pour les courses"/>
    <x v="0"/>
    <x v="1"/>
    <n v="25000"/>
    <x v="4"/>
    <x v="0"/>
    <s v="17/11/GALFR24TE"/>
    <s v="Oui"/>
  </r>
  <r>
    <d v="2017-11-21T00:00:00"/>
    <s v="Achat de billet d'Avion pour Charlotte"/>
    <x v="10"/>
    <x v="6"/>
    <n v="2999000"/>
    <x v="5"/>
    <x v="0"/>
    <s v="17/11/GALFR002170"/>
    <s v="Oui"/>
  </r>
  <r>
    <d v="2017-11-21T00:00:00"/>
    <s v="Achat de (20) l de gasoil pour voiture perso pour son transport maison-bureau"/>
    <x v="0"/>
    <x v="5"/>
    <n v="160000"/>
    <x v="10"/>
    <x v="0"/>
    <s v="17/11/GALFR30C"/>
    <s v="Oui"/>
  </r>
  <r>
    <d v="2017-11-21T00:00:00"/>
    <s v="Achat de carte de recharge Areeba pour E14 pour communication et connexion"/>
    <x v="4"/>
    <x v="1"/>
    <n v="5000"/>
    <x v="6"/>
    <x v="0"/>
    <s v="17/11/GALFCR"/>
    <s v="Oui"/>
  </r>
  <r>
    <d v="2017-11-21T00:00:00"/>
    <s v="Transport  pour enquête journalière"/>
    <x v="0"/>
    <x v="1"/>
    <n v="26000"/>
    <x v="6"/>
    <x v="0"/>
    <s v="17/11/GALFR6TE"/>
    <s v="Oui"/>
  </r>
  <r>
    <d v="2017-11-21T00:00:00"/>
    <s v="Taxi maison-bureau(aller retour)"/>
    <x v="0"/>
    <x v="4"/>
    <n v="10000"/>
    <x v="7"/>
    <x v="0"/>
    <s v="17/11/GALFR40FS"/>
    <s v="Oui"/>
  </r>
  <r>
    <d v="2017-11-22T00:00:00"/>
    <s v="Taxi maison-bureau A/R"/>
    <x v="0"/>
    <x v="0"/>
    <n v="30000"/>
    <x v="1"/>
    <x v="0"/>
    <s v="17/11/GALFR10FS"/>
    <s v="Oui"/>
  </r>
  <r>
    <d v="2017-11-22T00:00:00"/>
    <s v="Taxi moto bureau-Taouyah marché pour achat de téléphone "/>
    <x v="0"/>
    <x v="0"/>
    <n v="30000"/>
    <x v="1"/>
    <x v="0"/>
    <s v="17/11/GALFR18TU"/>
    <s v="Oui"/>
  </r>
  <r>
    <d v="2017-11-22T00:00:00"/>
    <s v="Achat d'un téléphone Itel P51 pour Castro"/>
    <x v="11"/>
    <x v="0"/>
    <n v="800000"/>
    <x v="1"/>
    <x v="0"/>
    <s v="17/11/GALFF000293"/>
    <s v="Oui"/>
  </r>
  <r>
    <d v="2017-11-22T00:00:00"/>
    <s v="Achat d'un anti casse et pochette téléphone Castro"/>
    <x v="6"/>
    <x v="0"/>
    <n v="20000"/>
    <x v="1"/>
    <x v="0"/>
    <s v="17/11/GALFF28"/>
    <s v="Oui"/>
  </r>
  <r>
    <d v="2017-11-22T00:00:00"/>
    <s v="Taxi maison-bureau A/R"/>
    <x v="0"/>
    <x v="0"/>
    <n v="13000"/>
    <x v="2"/>
    <x v="0"/>
    <s v="17/11/GALFR42FS"/>
    <s v="Oui"/>
  </r>
  <r>
    <d v="2017-11-22T00:00:00"/>
    <s v="Frais taxi moto bureau-centre ville pour dépôt d'un ordinateur du departement Juridique  pour la reparation"/>
    <x v="0"/>
    <x v="0"/>
    <n v="65000"/>
    <x v="8"/>
    <x v="0"/>
    <s v="17/11/GALFR15TU"/>
    <s v="Oui"/>
  </r>
  <r>
    <d v="2017-11-22T00:00:00"/>
    <s v="taxi moto maison -bureau"/>
    <x v="0"/>
    <x v="0"/>
    <n v="16000"/>
    <x v="0"/>
    <x v="0"/>
    <s v="17/11/GALFR40FS"/>
    <s v="Oui"/>
  </r>
  <r>
    <d v="2017-11-22T00:00:00"/>
    <s v="Transport Maison-Bureau AR"/>
    <x v="0"/>
    <x v="1"/>
    <n v="15000"/>
    <x v="3"/>
    <x v="0"/>
    <s v="17/11/GALFR46FS"/>
    <s v="Oui"/>
  </r>
  <r>
    <d v="2017-11-22T00:00:00"/>
    <s v="Taxi moto pour voir une cible au marché ensuite aller à la gare routiére"/>
    <x v="0"/>
    <x v="1"/>
    <n v="15000"/>
    <x v="9"/>
    <x v="0"/>
    <s v="17/11/GALFR38TE"/>
    <s v="Oui"/>
  </r>
  <r>
    <d v="2017-11-22T00:00:00"/>
    <s v="achat du carburant pour voir une cible "/>
    <x v="7"/>
    <x v="1"/>
    <n v="20000"/>
    <x v="9"/>
    <x v="0"/>
    <s v="17/11/GALFR39TE"/>
    <s v="Oui"/>
  </r>
  <r>
    <d v="2017-11-22T00:00:00"/>
    <s v="Achat d'une Carte de recharge pour appeler un trafiquant"/>
    <x v="4"/>
    <x v="1"/>
    <n v="5000"/>
    <x v="9"/>
    <x v="0"/>
    <s v="17/11/GALFR41TE"/>
    <s v="Oui"/>
  </r>
  <r>
    <d v="2017-11-22T00:00:00"/>
    <s v="Taxi  dabola conakry"/>
    <x v="0"/>
    <x v="1"/>
    <n v="100000"/>
    <x v="9"/>
    <x v="0"/>
    <s v="17/11/GALFR181TE"/>
    <s v="Oui"/>
  </r>
  <r>
    <d v="2017-11-22T00:00:00"/>
    <s v="Taxi pour voir une cible au marché"/>
    <x v="0"/>
    <x v="1"/>
    <n v="15000"/>
    <x v="9"/>
    <x v="0"/>
    <s v="17/11/GALFR1TE"/>
    <s v="Oui"/>
  </r>
  <r>
    <d v="2017-11-22T00:00:00"/>
    <s v="Taxi km36 -Sonfonia"/>
    <x v="0"/>
    <x v="1"/>
    <n v="10000"/>
    <x v="9"/>
    <x v="0"/>
    <s v="17/11/GALFR42TE"/>
    <s v="Oui"/>
  </r>
  <r>
    <d v="2017-11-22T00:00:00"/>
    <s v="Frais d'hotel"/>
    <x v="8"/>
    <x v="1"/>
    <n v="200000"/>
    <x v="4"/>
    <x v="0"/>
    <s v="17/11/GALFR08H"/>
    <s v="Oui"/>
  </r>
  <r>
    <d v="2017-11-22T00:00:00"/>
    <s v="Ration journalière"/>
    <x v="8"/>
    <x v="1"/>
    <n v="80000"/>
    <x v="4"/>
    <x v="0"/>
    <s v="17/11/GALFR25FA"/>
    <s v="Oui"/>
  </r>
  <r>
    <d v="2017-11-22T00:00:00"/>
    <s v="Taxi moto pour les courses"/>
    <x v="0"/>
    <x v="1"/>
    <n v="20000"/>
    <x v="4"/>
    <x v="0"/>
    <s v="17/11/GALFR26TE"/>
    <s v="Oui"/>
  </r>
  <r>
    <d v="2017-11-22T00:00:00"/>
    <s v="Achât de juis de fruit pour la cible"/>
    <x v="7"/>
    <x v="1"/>
    <n v="30000"/>
    <x v="4"/>
    <x v="0"/>
    <s v="17/11/GALFR27TB"/>
    <s v="Oui"/>
  </r>
  <r>
    <d v="2017-11-22T00:00:00"/>
    <s v="Frais de transfert par orange money (1 200 000GNF) à E19 en enquête à l'interieur"/>
    <x v="9"/>
    <x v="6"/>
    <n v="34000"/>
    <x v="5"/>
    <x v="0"/>
    <s v="17/11/GALFR148135"/>
    <s v="Oui"/>
  </r>
  <r>
    <d v="2017-11-22T00:00:00"/>
    <s v="Achat de produits (savon liquide, liquide verselle, paquet plastic, papier hygenique) pour l'entretien du bureau"/>
    <x v="6"/>
    <x v="6"/>
    <n v="283000"/>
    <x v="5"/>
    <x v="0"/>
    <s v="17/11/GALFR13AM"/>
    <s v="Oui"/>
  </r>
  <r>
    <d v="2017-11-22T00:00:00"/>
    <s v="Transport Maïmouna pour du matériel d'entretien bureau"/>
    <x v="0"/>
    <x v="6"/>
    <n v="15000"/>
    <x v="5"/>
    <x v="0"/>
    <s v="17/11/GALFR14TU"/>
    <s v="Oui"/>
  </r>
  <r>
    <d v="2017-11-22T00:00:00"/>
    <s v="Transfert de crédit E-rechrage pour l'équipe du bureau"/>
    <x v="4"/>
    <x v="6"/>
    <n v="400000"/>
    <x v="5"/>
    <x v="0"/>
    <s v="17/11/GALFR16TR"/>
    <s v="Oui"/>
  </r>
  <r>
    <d v="2017-11-22T00:00:00"/>
    <s v="Versemnt à Saidou frais de deplacement  bureau-ENAM voiture avec Charlotte pour la participation à une réunion avec l'UE"/>
    <x v="0"/>
    <x v="5"/>
    <n v="200000"/>
    <x v="10"/>
    <x v="0"/>
    <s v="17/11/GALFR"/>
    <s v="Oui"/>
  </r>
  <r>
    <d v="2017-11-22T00:00:00"/>
    <s v="Transport   pour enquête journalière"/>
    <x v="0"/>
    <x v="1"/>
    <n v="14500"/>
    <x v="6"/>
    <x v="0"/>
    <s v="17/11/GALFR11TE"/>
    <s v="Oui"/>
  </r>
  <r>
    <d v="2017-11-22T00:00:00"/>
    <s v="Achat de carte de recharge Areeba pour E14 pour communication et connexion"/>
    <x v="4"/>
    <x v="1"/>
    <n v="15000"/>
    <x v="6"/>
    <x v="0"/>
    <s v="17/11/GALFCR"/>
    <s v="Oui"/>
  </r>
  <r>
    <d v="2017-11-22T00:00:00"/>
    <s v="Frais de fonctionnement E14 pour la semaine"/>
    <x v="0"/>
    <x v="1"/>
    <n v="65000"/>
    <x v="6"/>
    <x v="0"/>
    <s v="17/11/GALFR20FS"/>
    <s v="Oui"/>
  </r>
  <r>
    <d v="2017-11-22T00:00:00"/>
    <s v="paiement bonus media au site www,visionguinee,info sur affaire de N'Kaye sidimé et frère par la cour d'appel de conakry"/>
    <x v="1"/>
    <x v="4"/>
    <n v="100000"/>
    <x v="7"/>
    <x v="0"/>
    <s v="17/11/GALFR5BM"/>
    <s v="Oui"/>
  </r>
  <r>
    <d v="2017-11-22T00:00:00"/>
    <s v="paiement bonus media au site www,ledeclic,info  sur affaire de N'Kaye sidimé et frère par la cour d'appel de conakry"/>
    <x v="1"/>
    <x v="4"/>
    <n v="100000"/>
    <x v="7"/>
    <x v="0"/>
    <s v="17/11/GALFR6BM"/>
    <s v="Oui"/>
  </r>
  <r>
    <d v="2017-11-22T00:00:00"/>
    <s v="paiement bonus media au site www,guineematin,com   sur affaire de N'Kaye sidimé et frère par la cour d'appel de conakry"/>
    <x v="1"/>
    <x v="4"/>
    <n v="100000"/>
    <x v="7"/>
    <x v="0"/>
    <s v="17/11/GALFR7BM"/>
    <s v="Oui"/>
  </r>
  <r>
    <d v="2017-11-22T00:00:00"/>
    <s v="paiement bonus media au site www,leverificateur,net   sur affaire de N'Kaye sidimé et frère par la cour d'appel de conakry"/>
    <x v="1"/>
    <x v="4"/>
    <n v="100000"/>
    <x v="7"/>
    <x v="0"/>
    <s v="17/11/GALFR8BM"/>
    <s v="Oui"/>
  </r>
  <r>
    <d v="2017-11-22T00:00:00"/>
    <s v="paiement bonus media au site www,africamedia224,com   sur affaire de N'Kaye sidimé et frère par la cour d'appel de conakry"/>
    <x v="1"/>
    <x v="4"/>
    <n v="100000"/>
    <x v="7"/>
    <x v="0"/>
    <s v="17/11/GALFR9BM"/>
    <s v="Oui"/>
  </r>
  <r>
    <d v="2017-11-22T00:00:00"/>
    <s v="paiement bonus media au site www,kibarounews,com   sur affaire de N'Kaye sidimé et frère par la cour d'appel de conakry"/>
    <x v="1"/>
    <x v="4"/>
    <n v="100000"/>
    <x v="7"/>
    <x v="0"/>
    <s v="17/11/GALFR10BM"/>
    <s v="Oui"/>
  </r>
  <r>
    <d v="2017-11-22T00:00:00"/>
    <s v="paiement bonus media au site www,africanewsmag,com   sur affaire de N'Kaye sidimé et frère par la cour d'appel de conakry"/>
    <x v="1"/>
    <x v="4"/>
    <n v="100000"/>
    <x v="7"/>
    <x v="0"/>
    <s v="17/11/GALFR11BM"/>
    <s v="Oui"/>
  </r>
  <r>
    <d v="2017-11-22T00:00:00"/>
    <s v="Taxi maison-bureau(aller retour)"/>
    <x v="0"/>
    <x v="4"/>
    <n v="10000"/>
    <x v="7"/>
    <x v="0"/>
    <s v="17/11/GALFR40FS"/>
    <s v="Oui"/>
  </r>
  <r>
    <d v="2017-11-22T00:00:00"/>
    <s v="Ration journaliere"/>
    <x v="8"/>
    <x v="1"/>
    <n v="80000"/>
    <x v="9"/>
    <x v="0"/>
    <s v="17/11/GALFR40FA"/>
    <s v="Oui"/>
  </r>
  <r>
    <d v="2017-11-23T00:00:00"/>
    <s v="Frais taxi moto Baldé bureau-Cours 'Appel pour la rencontre du Gréffière (cas famille SIDIME)"/>
    <x v="0"/>
    <x v="0"/>
    <n v="65000"/>
    <x v="11"/>
    <x v="0"/>
    <s v="17/11/GALFR21TU"/>
    <s v="Oui"/>
  </r>
  <r>
    <d v="2017-11-23T00:00:00"/>
    <s v="Frais taxi moto bureau-eaux et forêts-maison Baldé  pour suivre cas bébé chimpanzé"/>
    <x v="0"/>
    <x v="0"/>
    <n v="60000"/>
    <x v="11"/>
    <x v="0"/>
    <s v="17/11/GALFR32TU"/>
    <s v="Oui"/>
  </r>
  <r>
    <d v="2017-11-23T00:00:00"/>
    <s v="Taxi moto bureau-haut commandement de la gendarmerie/suivi proposition de formation"/>
    <x v="0"/>
    <x v="0"/>
    <n v="65000"/>
    <x v="1"/>
    <x v="0"/>
    <s v="17/11/GALFR25TU"/>
    <s v="Oui"/>
  </r>
  <r>
    <d v="2017-11-23T00:00:00"/>
    <s v="Taxi maison-bureau A/R"/>
    <x v="0"/>
    <x v="0"/>
    <n v="30000"/>
    <x v="1"/>
    <x v="0"/>
    <s v="17/11/GALFR10FS"/>
    <s v="Oui"/>
  </r>
  <r>
    <d v="2017-11-23T00:00:00"/>
    <s v="Taxi bureau-eaux et forets"/>
    <x v="0"/>
    <x v="0"/>
    <n v="25000"/>
    <x v="1"/>
    <x v="0"/>
    <s v="17/11/GALFR01TU"/>
    <s v="Oui"/>
  </r>
  <r>
    <d v="2017-11-23T00:00:00"/>
    <s v="Bonus agent informateur"/>
    <x v="1"/>
    <x v="0"/>
    <n v="3000000"/>
    <x v="1"/>
    <x v="0"/>
    <s v="17/11/GALFR03BI"/>
    <s v="Oui"/>
  </r>
  <r>
    <d v="2017-11-23T00:00:00"/>
    <s v="Bonus agent de surveillance"/>
    <x v="1"/>
    <x v="8"/>
    <n v="150000"/>
    <x v="1"/>
    <x v="0"/>
    <s v="17/11/GALFR04BI"/>
    <s v="Oui"/>
  </r>
  <r>
    <d v="2017-11-23T00:00:00"/>
    <s v="Transport coordo bureau-maison"/>
    <x v="0"/>
    <x v="8"/>
    <n v="60000"/>
    <x v="1"/>
    <x v="0"/>
    <s v="17/11/GALFR05TU"/>
    <s v="Oui"/>
  </r>
  <r>
    <d v="2017-11-23T00:00:00"/>
    <s v="Transport agent verbalisateur"/>
    <x v="0"/>
    <x v="8"/>
    <n v="150000"/>
    <x v="1"/>
    <x v="0"/>
    <s v="17/11/GALFR06TU"/>
    <s v="Oui"/>
  </r>
  <r>
    <d v="2017-11-23T00:00:00"/>
    <s v="Achat nourriture trafiquante et juristes"/>
    <x v="3"/>
    <x v="3"/>
    <n v="34000"/>
    <x v="1"/>
    <x v="0"/>
    <s v="17/11/GALFR07TB"/>
    <s v="Oui"/>
  </r>
  <r>
    <d v="2017-11-23T00:00:00"/>
    <s v="Achat nourriture de chimpanzé par le soigneur"/>
    <x v="3"/>
    <x v="3"/>
    <n v="105000"/>
    <x v="1"/>
    <x v="0"/>
    <s v="17/11/GALFR08TB"/>
    <s v="Oui"/>
  </r>
  <r>
    <d v="2017-11-23T00:00:00"/>
    <s v="Frais de nourriture soigneur"/>
    <x v="3"/>
    <x v="3"/>
    <n v="50000"/>
    <x v="1"/>
    <x v="0"/>
    <s v="17/11/GALFR09TB"/>
    <s v="Oui"/>
  </r>
  <r>
    <d v="2017-11-23T00:00:00"/>
    <s v="Transport Castro bureau-Direction Nationale Eaux et Forêts pour cas bébé chimpanzé"/>
    <x v="0"/>
    <x v="0"/>
    <n v="60000"/>
    <x v="1"/>
    <x v="0"/>
    <s v="17/11/GALFR29TU"/>
    <s v="Oui"/>
  </r>
  <r>
    <d v="2017-11-23T00:00:00"/>
    <s v="Taxi maison-bureau A/R"/>
    <x v="0"/>
    <x v="0"/>
    <n v="6500"/>
    <x v="2"/>
    <x v="0"/>
    <s v="17/11/GALFR36FS"/>
    <s v="Oui"/>
  </r>
  <r>
    <d v="2017-11-23T00:00:00"/>
    <s v="Frais taxi moto bureau-eaux et forêts-maison Odette  pour suivre cas bébé chimpanzé"/>
    <x v="0"/>
    <x v="0"/>
    <n v="80000"/>
    <x v="8"/>
    <x v="0"/>
    <s v="17/11/GALFR31TU"/>
    <s v="Oui"/>
  </r>
  <r>
    <d v="2017-11-23T00:00:00"/>
    <s v="taxi moto maison -bureau"/>
    <x v="0"/>
    <x v="0"/>
    <n v="16000"/>
    <x v="0"/>
    <x v="0"/>
    <s v="17/11/GALFR40FS"/>
    <s v="Oui"/>
  </r>
  <r>
    <d v="2017-11-23T00:00:00"/>
    <s v="Frais taxi-moto bureau-Maison centre pour visite de prison"/>
    <x v="0"/>
    <x v="0"/>
    <n v="65000"/>
    <x v="0"/>
    <x v="0"/>
    <s v="17/11/GALFR22TU"/>
    <s v="Oui"/>
  </r>
  <r>
    <d v="2017-11-23T00:00:00"/>
    <s v="Achat de jus et Sanswich pour jail visit"/>
    <x v="5"/>
    <x v="0"/>
    <n v="17000"/>
    <x v="0"/>
    <x v="0"/>
    <s v="17/11/GALFR23JV"/>
    <s v="Oui"/>
  </r>
  <r>
    <d v="2017-11-23T00:00:00"/>
    <s v="Transport Bureau en ville à la banque"/>
    <x v="0"/>
    <x v="1"/>
    <n v="80000"/>
    <x v="3"/>
    <x v="0"/>
    <s v="17/11/GALFR24TU"/>
    <s v="Oui"/>
  </r>
  <r>
    <d v="2017-11-23T00:00:00"/>
    <s v="Transport Maison-bureau AR"/>
    <x v="0"/>
    <x v="1"/>
    <n v="15000"/>
    <x v="3"/>
    <x v="0"/>
    <s v="17/11/GALFR46FS"/>
    <s v="Oui"/>
  </r>
  <r>
    <d v="2017-11-23T00:00:00"/>
    <s v="Transport Maison-Eau et forêt"/>
    <x v="0"/>
    <x v="1"/>
    <n v="70000"/>
    <x v="3"/>
    <x v="0"/>
    <s v="17/11/GALFR37TU"/>
    <s v="Oui"/>
  </r>
  <r>
    <d v="2017-11-23T00:00:00"/>
    <s v="Frais d'hotel"/>
    <x v="8"/>
    <x v="1"/>
    <n v="200000"/>
    <x v="4"/>
    <x v="0"/>
    <s v="17/11/GALFR08H"/>
    <s v="Oui"/>
  </r>
  <r>
    <d v="2017-11-23T00:00:00"/>
    <s v="Ration journalière"/>
    <x v="8"/>
    <x v="1"/>
    <n v="80000"/>
    <x v="4"/>
    <x v="0"/>
    <s v="17/11/GALFR28FA"/>
    <s v="Oui"/>
  </r>
  <r>
    <d v="2017-11-23T00:00:00"/>
    <s v="Transport Kissidougou-Macenta"/>
    <x v="0"/>
    <x v="1"/>
    <n v="75000"/>
    <x v="4"/>
    <x v="0"/>
    <s v="17/11/GALFR37TE"/>
    <s v="Oui"/>
  </r>
  <r>
    <d v="2017-11-23T00:00:00"/>
    <s v="Taxi moto hotel-gare"/>
    <x v="0"/>
    <x v="1"/>
    <n v="5000"/>
    <x v="4"/>
    <x v="0"/>
    <s v="17/11/GALFR29TE"/>
    <s v="Oui"/>
  </r>
  <r>
    <d v="2017-11-23T00:00:00"/>
    <s v="Taxi oto gare -hotel"/>
    <x v="0"/>
    <x v="1"/>
    <n v="5000"/>
    <x v="4"/>
    <x v="0"/>
    <s v="17/11/GALFR30TE"/>
    <s v="Oui"/>
  </r>
  <r>
    <d v="2017-11-23T00:00:00"/>
    <s v="Frais d'hotel à Macenta"/>
    <x v="8"/>
    <x v="1"/>
    <n v="150000"/>
    <x v="4"/>
    <x v="0"/>
    <s v="17/11/GALFF19H"/>
    <s v="Oui"/>
  </r>
  <r>
    <d v="2017-11-23T00:00:00"/>
    <s v="Règlement facture électricité bureau septembre-octobre/17"/>
    <x v="12"/>
    <x v="6"/>
    <n v="258745"/>
    <x v="5"/>
    <x v="0"/>
    <s v="17/11/GALFR327027"/>
    <s v="Oui"/>
  </r>
  <r>
    <d v="2017-11-23T00:00:00"/>
    <s v="Frais taxi moto  Saidou  bureau-Direction nationale de s Eaux et Forêts pour cas bébé chimpanzé"/>
    <x v="0"/>
    <x v="5"/>
    <n v="50000"/>
    <x v="10"/>
    <x v="0"/>
    <s v="17/11/GALFR34TU"/>
    <s v="Oui"/>
  </r>
  <r>
    <d v="2017-11-23T00:00:00"/>
    <s v="Taxi maison-bureau(aller retour)"/>
    <x v="0"/>
    <x v="4"/>
    <n v="10000"/>
    <x v="7"/>
    <x v="0"/>
    <s v="17/11/GALFR40FS"/>
    <s v="Oui"/>
  </r>
  <r>
    <d v="2017-11-23T00:00:00"/>
    <s v="Salaire Mamadou Saidou Deba Barry  octobre /2017"/>
    <x v="0"/>
    <x v="5"/>
    <n v="13467500"/>
    <x v="12"/>
    <x v="0"/>
    <s v="17/11/GALFl37"/>
    <s v="Oui"/>
  </r>
  <r>
    <d v="2017-11-23T00:00:00"/>
    <s v="Salaire Tamba Fatou Oularé  octobre/2017"/>
    <x v="3"/>
    <x v="4"/>
    <n v="2613750"/>
    <x v="12"/>
    <x v="0"/>
    <s v="17/11/GALFl37"/>
    <s v="Oui"/>
  </r>
  <r>
    <d v="2017-11-23T00:00:00"/>
    <s v="Salaire Sekou Castro Kourouma  octobre/2017"/>
    <x v="3"/>
    <x v="0"/>
    <n v="2913750"/>
    <x v="12"/>
    <x v="0"/>
    <s v="17/11/GALFl37"/>
    <s v="Oui"/>
  </r>
  <r>
    <d v="2017-11-23T00:00:00"/>
    <s v="Salaire Odette Kamano  octobre/2017"/>
    <x v="3"/>
    <x v="0"/>
    <n v="2613750"/>
    <x v="12"/>
    <x v="0"/>
    <s v="17/11/GALFl37"/>
    <s v="Oui"/>
  </r>
  <r>
    <d v="2017-11-23T00:00:00"/>
    <s v="Salaire Mamadou Saliou Baldé  octobre/2017"/>
    <x v="3"/>
    <x v="0"/>
    <n v="2213750"/>
    <x v="12"/>
    <x v="0"/>
    <s v="17/11/GALFl37"/>
    <s v="Oui"/>
  </r>
  <r>
    <d v="2017-11-23T00:00:00"/>
    <s v="Salaire Aissatou Sessou novembre /2017"/>
    <x v="3"/>
    <x v="0"/>
    <n v="2213750"/>
    <x v="12"/>
    <x v="0"/>
    <s v="17/11/GALFl37"/>
    <s v="Oui"/>
  </r>
  <r>
    <d v="2017-11-23T00:00:00"/>
    <s v="Salaire Mamadou Oury Diallo novembre /2017"/>
    <x v="3"/>
    <x v="1"/>
    <n v="2000000"/>
    <x v="12"/>
    <x v="0"/>
    <s v="17/11/GALFl37"/>
    <s v="Oui"/>
  </r>
  <r>
    <d v="2017-11-24T00:00:00"/>
    <s v="taxi moto bureau-DNF pour deferrement du 1er trafiquant du cas bébé chimpanzé"/>
    <x v="0"/>
    <x v="0"/>
    <n v="30000"/>
    <x v="11"/>
    <x v="0"/>
    <s v="17/11/GALFR11TU"/>
    <s v="Oui"/>
  </r>
  <r>
    <d v="2017-11-24T00:00:00"/>
    <s v="taxi moto DNEF-bureau après deferrement du 1er trafiquant du cas bébé chimpanzé"/>
    <x v="0"/>
    <x v="0"/>
    <n v="30000"/>
    <x v="11"/>
    <x v="0"/>
    <s v="117/11/GALFR13TU"/>
    <s v="Oui"/>
  </r>
  <r>
    <d v="2017-11-24T00:00:00"/>
    <s v="Taxi maison-bureau A/R"/>
    <x v="0"/>
    <x v="0"/>
    <n v="30000"/>
    <x v="1"/>
    <x v="0"/>
    <s v="17/11/GALFR35FS"/>
    <s v="Oui"/>
  </r>
  <r>
    <d v="2017-11-24T00:00:00"/>
    <s v="Taxi moto-kipé camayene"/>
    <x v="0"/>
    <x v="0"/>
    <n v="25000"/>
    <x v="1"/>
    <x v="0"/>
    <s v="17/11/GALFR10TU"/>
    <s v="Oui"/>
  </r>
  <r>
    <d v="2017-11-24T00:00:00"/>
    <s v="Frais de transport odette"/>
    <x v="0"/>
    <x v="0"/>
    <n v="50000"/>
    <x v="1"/>
    <x v="0"/>
    <s v="117/11/GALFR11TU"/>
    <s v="Oui"/>
  </r>
  <r>
    <d v="2017-11-24T00:00:00"/>
    <s v="Frais de déplacement taxi eaux et forets-tpi kaloum"/>
    <x v="0"/>
    <x v="0"/>
    <n v="10000"/>
    <x v="1"/>
    <x v="0"/>
    <s v="17/11/GALFR12TU"/>
    <s v="Oui"/>
  </r>
  <r>
    <d v="2017-11-24T00:00:00"/>
    <s v="Frais de transport tribunal kaloum bureau"/>
    <x v="0"/>
    <x v="0"/>
    <n v="35000"/>
    <x v="1"/>
    <x v="0"/>
    <s v="17/11/GALFR13TU"/>
    <s v="Oui"/>
  </r>
  <r>
    <d v="2017-11-24T00:00:00"/>
    <s v="Frais de transport bureau novotel centre ville"/>
    <x v="0"/>
    <x v="0"/>
    <n v="35000"/>
    <x v="1"/>
    <x v="0"/>
    <s v="17/11/GALFR14TU"/>
    <s v="Oui"/>
  </r>
  <r>
    <d v="2017-11-24T00:00:00"/>
    <s v="Frais de photocopie acte de la procédure"/>
    <x v="0"/>
    <x v="0"/>
    <n v="20000"/>
    <x v="1"/>
    <x v="0"/>
    <s v="17/11/GALFR21S"/>
    <s v="Oui"/>
  </r>
  <r>
    <d v="2017-11-24T00:00:00"/>
    <s v="Frais de transport eaux et forets maison"/>
    <x v="0"/>
    <x v="0"/>
    <n v="50000"/>
    <x v="1"/>
    <x v="0"/>
    <s v="17/11/GALFR22TU"/>
    <s v="Oui"/>
  </r>
  <r>
    <d v="2017-11-24T00:00:00"/>
    <s v="Frais de transport kipé eaux et forets"/>
    <x v="0"/>
    <x v="0"/>
    <n v="20000"/>
    <x v="1"/>
    <x v="0"/>
    <s v="17/11/GALFR23TU"/>
    <s v="Oui"/>
  </r>
  <r>
    <d v="2017-11-24T00:00:00"/>
    <s v="Frais de déplacement taxi camayenne kipé"/>
    <x v="0"/>
    <x v="0"/>
    <n v="20000"/>
    <x v="1"/>
    <x v="0"/>
    <s v="17/11/GALFR24TU"/>
    <s v="Oui"/>
  </r>
  <r>
    <d v="2017-11-24T00:00:00"/>
    <s v="Frais de déplacement taxi-camayenne Agent "/>
    <x v="0"/>
    <x v="0"/>
    <n v="10000"/>
    <x v="1"/>
    <x v="0"/>
    <s v="17/11/GALFR8TU"/>
    <s v="Oui"/>
  </r>
  <r>
    <d v="2017-11-24T00:00:00"/>
    <s v="Frais de déplacement taxi-camayenne"/>
    <x v="0"/>
    <x v="0"/>
    <n v="10000"/>
    <x v="1"/>
    <x v="0"/>
    <s v="17/11/GALFR9TU"/>
    <s v="Oui"/>
  </r>
  <r>
    <d v="2017-11-24T00:00:00"/>
    <s v="Complement  transport retour centre ville-bureau pour le suivi du cas bébé chimpanzé"/>
    <x v="0"/>
    <x v="0"/>
    <n v="30000"/>
    <x v="8"/>
    <x v="0"/>
    <s v="17/11/GALFR44TU"/>
    <s v="Oui"/>
  </r>
  <r>
    <d v="2017-11-24T00:00:00"/>
    <s v="Frais taxi moto bureau-Cabinet Me Sovogui pour  paiement Honoraire et Bonus"/>
    <x v="0"/>
    <x v="0"/>
    <n v="80000"/>
    <x v="8"/>
    <x v="0"/>
    <s v="17/11/GALFR45TU"/>
    <s v="Oui"/>
  </r>
  <r>
    <d v="2017-11-24T00:00:00"/>
    <s v="Frais d'impression et photocopie PV soit transmis cloture et ransmission,cas chimps boulbinet"/>
    <x v="6"/>
    <x v="6"/>
    <n v="22000"/>
    <x v="2"/>
    <x v="0"/>
    <s v="17/11/GALFR"/>
    <s v="Oui"/>
  </r>
  <r>
    <d v="2017-11-24T00:00:00"/>
    <s v="Taxi moto Centre  ville-bureau R"/>
    <x v="0"/>
    <x v="0"/>
    <n v="35500"/>
    <x v="2"/>
    <x v="0"/>
    <s v="17/11/GALFR"/>
    <s v="Oui"/>
  </r>
  <r>
    <d v="2017-11-24T00:00:00"/>
    <s v="Taxi bureau-Maison R"/>
    <x v="0"/>
    <x v="0"/>
    <n v="6500"/>
    <x v="2"/>
    <x v="0"/>
    <s v="17/11/GALFR42FS"/>
    <s v="Oui"/>
  </r>
  <r>
    <d v="2017-11-24T00:00:00"/>
    <s v="Paiement Honoraire Me Sovogui (Avoca cas bébé chimpanzé"/>
    <x v="13"/>
    <x v="0"/>
    <n v="1750000"/>
    <x v="2"/>
    <x v="0"/>
    <s v="17/11/GALFH"/>
    <s v="Oui"/>
  </r>
  <r>
    <d v="2017-11-24T00:00:00"/>
    <s v="Paiement  Bonus  Me Sovogui (Avocat) dans les affaires  cas  Lancinet Doumbouya et Alpha Alimou Doumbouya"/>
    <x v="13"/>
    <x v="0"/>
    <n v="2000000"/>
    <x v="2"/>
    <x v="0"/>
    <s v="17/11//GALFR1b"/>
    <s v="Oui"/>
  </r>
  <r>
    <d v="2017-11-24T00:00:00"/>
    <s v="taxi moto maison -bureau"/>
    <x v="0"/>
    <x v="0"/>
    <n v="16000"/>
    <x v="0"/>
    <x v="0"/>
    <s v="17/11/GALFR40FS"/>
    <s v="Oui"/>
  </r>
  <r>
    <d v="2017-11-24T00:00:00"/>
    <s v="Frais taxi moto Sessou bureau-Direction nationale de s Eaux et Forêts-maison pour cas bébé chimpanzé"/>
    <x v="0"/>
    <x v="0"/>
    <n v="75000"/>
    <x v="0"/>
    <x v="0"/>
    <s v="17/11/GALFR35TU"/>
    <s v="Oui"/>
  </r>
  <r>
    <d v="2017-11-24T00:00:00"/>
    <s v="bonus de l'operation  chimpanzé "/>
    <x v="1"/>
    <x v="0"/>
    <n v="500000"/>
    <x v="0"/>
    <x v="0"/>
    <s v="17/11/GALFR8BO"/>
    <s v="Oui"/>
  </r>
  <r>
    <d v="2017-11-24T00:00:00"/>
    <s v="bonus de l'operation  chimpanzé pour l'agent verbalisateur"/>
    <x v="1"/>
    <x v="0"/>
    <n v="500000"/>
    <x v="0"/>
    <x v="0"/>
    <s v="17/11/GALFR9BO"/>
    <s v="Oui"/>
  </r>
  <r>
    <d v="2017-11-24T00:00:00"/>
    <s v="bonus opération bébé chimpanzé"/>
    <x v="1"/>
    <x v="0"/>
    <n v="250000"/>
    <x v="0"/>
    <x v="0"/>
    <s v="17/11/GALFR20BO"/>
    <s v="Oui"/>
  </r>
  <r>
    <d v="2017-11-24T00:00:00"/>
    <s v="bonus opération bébé chimpanzé"/>
    <x v="1"/>
    <x v="0"/>
    <n v="250000"/>
    <x v="0"/>
    <x v="0"/>
    <s v="17/11/GALFR19BO"/>
    <s v="Oui"/>
  </r>
  <r>
    <d v="2017-11-24T00:00:00"/>
    <s v="bonus opération bébé chimpanzé"/>
    <x v="1"/>
    <x v="0"/>
    <n v="250000"/>
    <x v="0"/>
    <x v="0"/>
    <s v="17/11/GALFR18BO"/>
    <s v="Oui"/>
  </r>
  <r>
    <d v="2017-11-24T00:00:00"/>
    <s v="bonus opération bébé chimpanzé"/>
    <x v="1"/>
    <x v="0"/>
    <n v="250000"/>
    <x v="0"/>
    <x v="0"/>
    <s v="17/11/GALFR17BO"/>
    <s v="Oui"/>
  </r>
  <r>
    <d v="2017-11-24T00:00:00"/>
    <s v="frais carburant pour deferrement"/>
    <x v="0"/>
    <x v="0"/>
    <n v="80000"/>
    <x v="0"/>
    <x v="0"/>
    <s v="17/11/GALFR446C"/>
    <s v="Oui"/>
  </r>
  <r>
    <d v="2017-11-24T00:00:00"/>
    <s v="Transport Maison-Bureau AR"/>
    <x v="0"/>
    <x v="1"/>
    <n v="15000"/>
    <x v="3"/>
    <x v="0"/>
    <s v="17/11/GALFR46FS"/>
    <s v="Oui"/>
  </r>
  <r>
    <d v="2017-11-24T00:00:00"/>
    <s v="Transport Bureau-en ville AR"/>
    <x v="0"/>
    <x v="1"/>
    <n v="70000"/>
    <x v="3"/>
    <x v="0"/>
    <s v="17/11/GALFR38TU"/>
    <s v="Oui"/>
  </r>
  <r>
    <d v="2017-11-24T00:00:00"/>
    <s v="Transport Eaux et forêt-Maison"/>
    <x v="0"/>
    <x v="1"/>
    <n v="30000"/>
    <x v="3"/>
    <x v="0"/>
    <s v="17/11/GALFR43TU"/>
    <s v="Oui"/>
  </r>
  <r>
    <d v="2017-11-24T00:00:00"/>
    <s v="Frais d'hotel"/>
    <x v="8"/>
    <x v="1"/>
    <n v="150000"/>
    <x v="4"/>
    <x v="0"/>
    <s v="17/11/GALFF19H"/>
    <s v="Oui"/>
  </r>
  <r>
    <d v="2017-11-24T00:00:00"/>
    <s v="Ration journalière"/>
    <x v="8"/>
    <x v="1"/>
    <n v="80000"/>
    <x v="4"/>
    <x v="0"/>
    <s v="17/11/GALFR31FA"/>
    <s v="Oui"/>
  </r>
  <r>
    <d v="2017-11-24T00:00:00"/>
    <s v="Achât de juis de fruit pour le mediateur"/>
    <x v="7"/>
    <x v="1"/>
    <n v="30000"/>
    <x v="4"/>
    <x v="0"/>
    <s v="17/11/GALFR32TB"/>
    <s v="Oui"/>
  </r>
  <r>
    <d v="2017-11-24T00:00:00"/>
    <s v="Taxi moto pour les courses"/>
    <x v="0"/>
    <x v="1"/>
    <n v="20000"/>
    <x v="4"/>
    <x v="0"/>
    <s v="17/11/GALFR33TE"/>
    <s v="Oui"/>
  </r>
  <r>
    <d v="2017-11-24T00:00:00"/>
    <s v="Paiement à Thierno Ousmane Baldé pour frais de deplacement voiture pour la recuperation du bébé chimpanzé à la DNEF"/>
    <x v="0"/>
    <x v="6"/>
    <n v="50000"/>
    <x v="5"/>
    <x v="0"/>
    <s v="17/11/GALFR40TU"/>
    <s v="Oui"/>
  </r>
  <r>
    <d v="2017-11-24T00:00:00"/>
    <s v="Versement  à Thierno Ousmane Baldé pour achat d'aliment pour le bébé chimpanzé "/>
    <x v="3"/>
    <x v="6"/>
    <n v="100000"/>
    <x v="5"/>
    <x v="0"/>
    <s v="17/11/GALFR41TB"/>
    <s v="Oui"/>
  </r>
  <r>
    <d v="2017-11-24T00:00:00"/>
    <s v="Versement  à Thierno Ousmane Baldé pour achat (10) l d'essence pour l'envoie du bébé chimpanzé à la DNEF "/>
    <x v="0"/>
    <x v="2"/>
    <n v="80000"/>
    <x v="5"/>
    <x v="0"/>
    <s v="17/11/GALFR49C"/>
    <s v="Oui"/>
  </r>
  <r>
    <d v="2017-11-24T00:00:00"/>
    <s v="Achat de (20) l de gasoil pour voiture perso pour son transport maison-bureau"/>
    <x v="0"/>
    <x v="5"/>
    <n v="160000"/>
    <x v="10"/>
    <x v="0"/>
    <s v="17/11/GALFR006236C"/>
    <s v="Oui"/>
  </r>
  <r>
    <d v="2017-11-24T00:00:00"/>
    <s v="Frais deplacment taxi voiture Saidou  pour DNEF,  Dixinn et Novotel A/R pour suivi cas bébé chimpanzé"/>
    <x v="0"/>
    <x v="5"/>
    <n v="150000"/>
    <x v="10"/>
    <x v="0"/>
    <s v="17/11/GALFR16TU"/>
    <s v="Oui"/>
  </r>
  <r>
    <d v="2017-11-24T00:00:00"/>
    <s v="Paiement  Bonus Agidant Chef Bangaly Bangoura pour l'interpellation du trafiquant cas bébé chimpanzé"/>
    <x v="1"/>
    <x v="8"/>
    <n v="1500000"/>
    <x v="10"/>
    <x v="0"/>
    <s v="17/11/GALFR15BO"/>
    <s v="Oui"/>
  </r>
  <r>
    <d v="2017-11-24T00:00:00"/>
    <s v="Transport Coyah-Forécariah"/>
    <x v="0"/>
    <x v="1"/>
    <n v="30000"/>
    <x v="6"/>
    <x v="0"/>
    <s v="17/11/GALFR28TE"/>
    <s v="Oui"/>
  </r>
  <r>
    <d v="2017-11-24T00:00:00"/>
    <s v="Ration journalière"/>
    <x v="8"/>
    <x v="1"/>
    <n v="80000"/>
    <x v="6"/>
    <x v="0"/>
    <s v="17/11/GALFR27FA"/>
    <s v="Oui"/>
  </r>
  <r>
    <d v="2017-11-24T00:00:00"/>
    <s v="Taxi moto gare-hôtel"/>
    <x v="0"/>
    <x v="1"/>
    <n v="10000"/>
    <x v="6"/>
    <x v="0"/>
    <s v="17/11/GALFR26TE"/>
    <s v="Oui"/>
  </r>
  <r>
    <d v="2017-11-24T00:00:00"/>
    <s v="Taxi moto marché-hôtel pour enquête"/>
    <x v="0"/>
    <x v="1"/>
    <n v="4000"/>
    <x v="6"/>
    <x v="0"/>
    <s v="17/11/GALFR32TE"/>
    <s v="Oui"/>
  </r>
  <r>
    <d v="2017-11-24T00:00:00"/>
    <s v="Taxi moto hôtel-marché pour enquête"/>
    <x v="0"/>
    <x v="1"/>
    <n v="4000"/>
    <x v="6"/>
    <x v="0"/>
    <s v="17/11/GALFR31TE"/>
    <s v="Oui"/>
  </r>
  <r>
    <d v="2017-11-24T00:00:00"/>
    <s v="Transport maison-gare "/>
    <x v="0"/>
    <x v="1"/>
    <n v="13500"/>
    <x v="6"/>
    <x v="0"/>
    <s v="17/11/GALFR23TE"/>
    <s v="Oui"/>
  </r>
  <r>
    <d v="2017-11-24T00:00:00"/>
    <s v="Taxi moto marché-hôtel pour enquête"/>
    <x v="0"/>
    <x v="1"/>
    <n v="4000"/>
    <x v="6"/>
    <x v="0"/>
    <s v="17/11/GALFR35TE"/>
    <s v="Oui"/>
  </r>
  <r>
    <d v="2017-11-24T00:00:00"/>
    <s v="Taxi moto hôtel-marché pour enquête"/>
    <x v="0"/>
    <x v="1"/>
    <n v="4000"/>
    <x v="6"/>
    <x v="0"/>
    <s v="17/11/GALFR34TE"/>
    <s v="Oui"/>
  </r>
  <r>
    <d v="2017-11-24T00:00:00"/>
    <s v="Taxi moto marché-hôtel pour enquête"/>
    <x v="0"/>
    <x v="1"/>
    <n v="3000"/>
    <x v="6"/>
    <x v="0"/>
    <s v="17/11/GALFR33TE"/>
    <s v="Oui"/>
  </r>
  <r>
    <d v="2017-11-25T00:00:00"/>
    <s v="achat des nourriture pour le trafiquant"/>
    <x v="3"/>
    <x v="3"/>
    <n v="50000"/>
    <x v="0"/>
    <x v="0"/>
    <s v="17/11/GALFR11TB"/>
    <s v="Oui"/>
  </r>
  <r>
    <d v="2017-11-25T00:00:00"/>
    <s v="taxi moto ratoma -DNEF pour visite du detenu aboubacar cherif"/>
    <x v="0"/>
    <x v="0"/>
    <n v="60000"/>
    <x v="0"/>
    <x v="0"/>
    <s v="17/11/GALFR16TB"/>
    <s v="Oui"/>
  </r>
  <r>
    <d v="2017-11-25T00:00:00"/>
    <s v="nourriture pour le trafiquant"/>
    <x v="3"/>
    <x v="3"/>
    <n v="47500"/>
    <x v="0"/>
    <x v="0"/>
    <s v="17/11/GALFR13TB"/>
    <s v="Oui"/>
  </r>
  <r>
    <d v="2017-11-25T00:00:00"/>
    <s v="taxi moto ratoma -DNEF pour visite du detenu aboubacar cherif"/>
    <x v="0"/>
    <x v="0"/>
    <n v="60000"/>
    <x v="0"/>
    <x v="0"/>
    <s v="17/11/GALFR12TU"/>
    <s v="Oui"/>
  </r>
  <r>
    <d v="2017-11-25T00:00:00"/>
    <s v="nourriture pour le trafiquant"/>
    <x v="3"/>
    <x v="3"/>
    <n v="36000"/>
    <x v="0"/>
    <x v="0"/>
    <s v="17/11/GALFR15TB"/>
    <s v="Oui"/>
  </r>
  <r>
    <d v="2017-11-25T00:00:00"/>
    <s v="Frais d'hotel"/>
    <x v="8"/>
    <x v="1"/>
    <n v="150000"/>
    <x v="4"/>
    <x v="0"/>
    <s v="17/11/GALFF19H"/>
    <s v="Oui"/>
  </r>
  <r>
    <d v="2017-11-25T00:00:00"/>
    <s v="Ration journalière"/>
    <x v="8"/>
    <x v="1"/>
    <n v="80000"/>
    <x v="4"/>
    <x v="0"/>
    <s v="17/11/GALFR34FA"/>
    <s v="Oui"/>
  </r>
  <r>
    <d v="2017-11-25T00:00:00"/>
    <s v="Taxi moto pour les courses"/>
    <x v="0"/>
    <x v="1"/>
    <n v="20000"/>
    <x v="4"/>
    <x v="0"/>
    <s v="17/11/GALFR35TE"/>
    <s v="Oui"/>
  </r>
  <r>
    <d v="2017-11-25T00:00:00"/>
    <s v="Achât d'une carte de recharge orange"/>
    <x v="4"/>
    <x v="1"/>
    <n v="10000"/>
    <x v="4"/>
    <x v="0"/>
    <s v="17/11/GALFR36TC"/>
    <s v="Oui"/>
  </r>
  <r>
    <d v="2017-11-25T00:00:00"/>
    <s v="Transport Macenta-Conakry"/>
    <x v="0"/>
    <x v="1"/>
    <n v="230000"/>
    <x v="4"/>
    <x v="0"/>
    <s v="17/11/GALFR67TE"/>
    <s v="Oui"/>
  </r>
  <r>
    <d v="2017-11-25T00:00:00"/>
    <s v="Versement à Thierno Ousmane Baldé pour achat de produit pour bébé chimpanzé et tenu du soigneur bébé chimpanzé"/>
    <x v="3"/>
    <x v="3"/>
    <n v="152500"/>
    <x v="5"/>
    <x v="0"/>
    <s v="17/11/GALFR46TB"/>
    <s v="Oui"/>
  </r>
  <r>
    <d v="2017-11-25T00:00:00"/>
    <s v="Ffrais nourriture THierno Ousmane Baldé  pour l'entretiendu  bébé chimpanzé"/>
    <x v="3"/>
    <x v="3"/>
    <n v="100000"/>
    <x v="5"/>
    <x v="0"/>
    <s v="17/11/GALFR47TB"/>
    <s v="Oui"/>
  </r>
  <r>
    <d v="2017-11-25T00:00:00"/>
    <s v="Achat de (2) paquets d'eau coyah pour l'équipe du bureau"/>
    <x v="3"/>
    <x v="3"/>
    <n v="14000"/>
    <x v="5"/>
    <x v="0"/>
    <s v="17/11/GALFR48TB"/>
    <s v="Oui"/>
  </r>
  <r>
    <d v="2017-11-25T00:00:00"/>
    <s v="Transport maison-bureau A/R pour le travail du samedi"/>
    <x v="0"/>
    <x v="6"/>
    <n v="30000"/>
    <x v="5"/>
    <x v="0"/>
    <s v="17/11/GALFR49TB"/>
    <s v="Oui"/>
  </r>
  <r>
    <d v="2017-11-25T00:00:00"/>
    <s v="Frais de fonctionnement Moné pour la semaine "/>
    <x v="0"/>
    <x v="6"/>
    <n v="150000"/>
    <x v="5"/>
    <x v="0"/>
    <s v="17/11/GALFR50TU"/>
    <s v="Oui"/>
  </r>
  <r>
    <d v="2017-11-25T00:00:00"/>
    <s v="Frais de transfert par orange money (4 500 000 GNF) à Saidou pour paiement Bonus des l'interformateurs sur lcas bébé chimpanzé"/>
    <x v="9"/>
    <x v="6"/>
    <n v="55000"/>
    <x v="5"/>
    <x v="0"/>
    <s v="17/11/GALFR0223175"/>
    <s v="Oui"/>
  </r>
  <r>
    <d v="2017-11-25T00:00:00"/>
    <s v="Frais de transfert  par orange money à E17  (700 0000 GNF) en enquête à l'intérieur"/>
    <x v="9"/>
    <x v="6"/>
    <n v="20000"/>
    <x v="5"/>
    <x v="0"/>
    <s v="17/11/GALFR0055008"/>
    <s v="Oui"/>
  </r>
  <r>
    <d v="2017-11-25T00:00:00"/>
    <s v="Versement à THierno Ousmane Baldé pour ses frais nourriture pour l'entretiendu  bébé chimpanzé"/>
    <x v="3"/>
    <x v="3"/>
    <n v="100000"/>
    <x v="5"/>
    <x v="0"/>
    <s v="17/10/GALFR47TB"/>
    <s v="Oui"/>
  </r>
  <r>
    <d v="2017-11-25T00:00:00"/>
    <s v="Paiement  Bonus de 4 agents informateurs sur le port de Katiguima"/>
    <x v="1"/>
    <x v="1"/>
    <n v="1500000"/>
    <x v="10"/>
    <x v="0"/>
    <s v="17/11/GALFR19BIfo"/>
    <s v="Oui"/>
  </r>
  <r>
    <d v="2017-11-25T00:00:00"/>
    <s v="Paiement  Bonus de 4 agents informateurs sur le port de Fofomerè"/>
    <x v="1"/>
    <x v="1"/>
    <n v="1500000"/>
    <x v="10"/>
    <x v="0"/>
    <s v="17/11/GALFR20BIfo"/>
    <s v="Oui"/>
  </r>
  <r>
    <d v="2017-11-25T00:00:00"/>
    <s v="Paiement  Bonus de 4 agents informateurs sur le port de Tobôlon"/>
    <x v="1"/>
    <x v="1"/>
    <n v="1500000"/>
    <x v="10"/>
    <x v="0"/>
    <s v="17/11/GALFR21BIfo"/>
    <s v="Oui"/>
  </r>
  <r>
    <d v="2017-11-25T00:00:00"/>
    <s v="Taxi moto pour enquête"/>
    <x v="0"/>
    <x v="1"/>
    <n v="5000"/>
    <x v="6"/>
    <x v="0"/>
    <s v="17/11/GALFR38TE"/>
    <s v="Oui"/>
  </r>
  <r>
    <d v="2017-11-25T00:00:00"/>
    <s v="Ration journalière"/>
    <x v="8"/>
    <x v="1"/>
    <n v="80000"/>
    <x v="6"/>
    <x v="0"/>
    <s v="17/11/GALFR37FA"/>
    <s v="Oui"/>
  </r>
  <r>
    <d v="2017-11-25T00:00:00"/>
    <s v="Taxi moto hôtel-marché pour enquête"/>
    <x v="0"/>
    <x v="1"/>
    <n v="4000"/>
    <x v="6"/>
    <x v="0"/>
    <s v="17/11/GALFR36TE"/>
    <s v="Oui"/>
  </r>
  <r>
    <d v="2017-11-25T00:00:00"/>
    <s v="Achat de carte de recharge pour une cible"/>
    <x v="7"/>
    <x v="1"/>
    <n v="10000"/>
    <x v="6"/>
    <x v="0"/>
    <s v="17/11/GALFR41TB"/>
    <s v="Oui"/>
  </r>
  <r>
    <d v="2017-11-25T00:00:00"/>
    <s v="Tansport A/Rforécariah-Pamelape"/>
    <x v="0"/>
    <x v="1"/>
    <n v="60000"/>
    <x v="6"/>
    <x v="0"/>
    <s v="17/11/GALFR40TE"/>
    <s v="Oui"/>
  </r>
  <r>
    <d v="2017-11-25T00:00:00"/>
    <s v="Versement à THierno Ousmane Baldé pour ses frais nourriture pour l'entretiendu  bébé chimpanzé"/>
    <x v="3"/>
    <x v="3"/>
    <n v="100000"/>
    <x v="5"/>
    <x v="0"/>
    <s v="17/11/GALFR49TB"/>
    <s v="Oui"/>
  </r>
  <r>
    <d v="2017-11-25T00:00:00"/>
    <s v="Taxi moto pour enquête"/>
    <x v="0"/>
    <x v="1"/>
    <n v="6000"/>
    <x v="6"/>
    <x v="0"/>
    <s v="17/11/GALFR39TE"/>
    <s v="Oui"/>
  </r>
  <r>
    <d v="2017-11-25T00:00:00"/>
    <s v="Achat de carte recharge à une cible"/>
    <x v="7"/>
    <x v="1"/>
    <n v="5000"/>
    <x v="6"/>
    <x v="0"/>
    <s v="17/11/GALFR42TB"/>
    <s v="Oui"/>
  </r>
  <r>
    <d v="2017-11-25T00:00:00"/>
    <s v="Achat de carte recharge à une cible"/>
    <x v="7"/>
    <x v="1"/>
    <n v="5000"/>
    <x v="6"/>
    <x v="0"/>
    <s v="17/11/GALFR43TB"/>
    <s v="Oui"/>
  </r>
  <r>
    <d v="2017-11-25T00:00:00"/>
    <s v="Paiement de bonus média au site www,bcmedia,org sur l'affaire confirmation de la décision sur nkaye sidimé et frères pour trafic d'ivoires "/>
    <x v="1"/>
    <x v="4"/>
    <n v="100000"/>
    <x v="7"/>
    <x v="0"/>
    <s v="17/11/GALFR12BM"/>
    <s v="Oui"/>
  </r>
  <r>
    <d v="2017-11-25T00:00:00"/>
    <s v="Paiement de bonus média au site www,flammeguinee,com  sur l'affaire confirmation de la décision sur nkaye sidimé et frères pour trafic d'ivoires "/>
    <x v="1"/>
    <x v="4"/>
    <n v="100000"/>
    <x v="7"/>
    <x v="0"/>
    <s v="17/11/GALFR13BM"/>
    <s v="Oui"/>
  </r>
  <r>
    <d v="2017-11-25T00:00:00"/>
    <s v="Paiement de bonus média au site www,leprojecteurguinee,com   sur l'affaire confirmation de la décision sur nkaye sidimé et frères pour trafic d'ivoires "/>
    <x v="1"/>
    <x v="4"/>
    <n v="100000"/>
    <x v="7"/>
    <x v="0"/>
    <s v="17/11/GALFR14BM"/>
    <s v="Oui"/>
  </r>
  <r>
    <d v="2017-11-25T00:00:00"/>
    <s v="Paiement de bonus média au site www,lemakona,com    sur l'affaire confirmation de la décision sur nkaye sidimé et frères pour trafic d'ivoires "/>
    <x v="1"/>
    <x v="4"/>
    <n v="100000"/>
    <x v="7"/>
    <x v="0"/>
    <s v="17/11/GALFR15BM"/>
    <s v="Oui"/>
  </r>
  <r>
    <d v="2017-11-25T00:00:00"/>
    <s v="Paiement de bonus média au site www,leguineeprogres,com    sur l'affaire confirmation de la décision sur nkaye sidimé et frères pour trafic d'ivoires "/>
    <x v="1"/>
    <x v="4"/>
    <n v="100000"/>
    <x v="7"/>
    <x v="0"/>
    <s v="17/11/GALFR16BM"/>
    <s v="Oui"/>
  </r>
  <r>
    <d v="2017-11-26T00:00:00"/>
    <s v="Ration journalière"/>
    <x v="8"/>
    <x v="1"/>
    <n v="80000"/>
    <x v="4"/>
    <x v="0"/>
    <s v="17/11/GALFR37FA"/>
    <s v="Oui"/>
  </r>
  <r>
    <d v="2017-11-26T00:00:00"/>
    <s v="Transport gare-maison"/>
    <x v="0"/>
    <x v="1"/>
    <n v="10000"/>
    <x v="4"/>
    <x v="0"/>
    <s v="17/11/GALFR38TE"/>
    <s v="Oui"/>
  </r>
  <r>
    <d v="2017-11-26T00:00:00"/>
    <s v="Frais transfert par orange money à Odette (1 178 000 GNF) pour frais reparation ordinateur, transport, frais food alowance contrevenant"/>
    <x v="9"/>
    <x v="6"/>
    <n v="34000"/>
    <x v="5"/>
    <x v="0"/>
    <s v="17/11/GALFR1FT"/>
    <s v="Oui"/>
  </r>
  <r>
    <d v="2017-11-26T00:00:00"/>
    <s v="Ration journalière"/>
    <x v="8"/>
    <x v="1"/>
    <n v="80000"/>
    <x v="6"/>
    <x v="0"/>
    <s v="17/11/GALFR44FA"/>
    <s v="Oui"/>
  </r>
  <r>
    <d v="2017-11-26T00:00:00"/>
    <s v="Taxi moto pour enquête"/>
    <x v="0"/>
    <x v="1"/>
    <n v="40000"/>
    <x v="6"/>
    <x v="0"/>
    <s v="17/11/GALFR45TE"/>
    <s v="Oui"/>
  </r>
  <r>
    <d v="2017-11-26T00:00:00"/>
    <s v="Taxi moto pour enquête"/>
    <x v="0"/>
    <x v="1"/>
    <n v="25000"/>
    <x v="6"/>
    <x v="0"/>
    <s v="17/11/GALFR46TE"/>
    <s v="Oui"/>
  </r>
  <r>
    <d v="2017-11-27T00:00:00"/>
    <s v="taxi moto bureau-DNEF pour déferrement du second trafiquant"/>
    <x v="0"/>
    <x v="0"/>
    <n v="30000"/>
    <x v="11"/>
    <x v="0"/>
    <s v="17/11/GALFR14TU"/>
    <s v="Oui"/>
  </r>
  <r>
    <d v="2017-11-27T00:00:00"/>
    <s v="Impression,photocopie P.V, soit transmis et cloture de transmission"/>
    <x v="6"/>
    <x v="6"/>
    <n v="24000"/>
    <x v="11"/>
    <x v="0"/>
    <s v="17/11/GALFR002"/>
    <s v="Oui"/>
  </r>
  <r>
    <d v="2017-11-27T00:00:00"/>
    <s v="deplacement de véhicule pour déferrement du second trafiquant du cas bébé chimpanzé"/>
    <x v="0"/>
    <x v="0"/>
    <n v="100000"/>
    <x v="11"/>
    <x v="0"/>
    <s v="17/11/GALFR15TU"/>
    <s v="Oui"/>
  </r>
  <r>
    <d v="2017-11-27T00:00:00"/>
    <s v="Taxi moto DNEF-bureau après 2ème deferrement du cas bébé chimpanzé"/>
    <x v="0"/>
    <x v="0"/>
    <n v="35000"/>
    <x v="11"/>
    <x v="0"/>
    <s v="17/11/GALFR16TU"/>
    <s v="Oui"/>
  </r>
  <r>
    <d v="2017-11-27T00:00:00"/>
    <s v="Taxi maison-bureau A/R"/>
    <x v="0"/>
    <x v="0"/>
    <n v="30000"/>
    <x v="1"/>
    <x v="0"/>
    <s v="17/11/GALFR35FS"/>
    <s v="Oui"/>
  </r>
  <r>
    <d v="2017-11-27T00:00:00"/>
    <s v="Transport bureau-belle vue pour retrait "/>
    <x v="0"/>
    <x v="0"/>
    <n v="50000"/>
    <x v="1"/>
    <x v="0"/>
    <s v="17/11/GALFR10TU"/>
    <s v="Oui"/>
  </r>
  <r>
    <d v="2017-11-27T00:00:00"/>
    <s v="Frais de reparation ordinateur ASUS+main d'œuvre"/>
    <x v="0"/>
    <x v="0"/>
    <n v="900000"/>
    <x v="2"/>
    <x v="0"/>
    <s v="17/11/GALFF49"/>
    <s v="Oui"/>
  </r>
  <r>
    <d v="2017-11-27T00:00:00"/>
    <s v="fodd allowance pour le contrevenant matin et soir"/>
    <x v="5"/>
    <x v="0"/>
    <n v="51000"/>
    <x v="2"/>
    <x v="0"/>
    <s v="17/11//GALFR03BA"/>
    <s v="Oui"/>
  </r>
  <r>
    <d v="2017-11-27T00:00:00"/>
    <s v="Frais taxi-moto  Maison-Maison centre pour visite de prison matin et soir"/>
    <x v="0"/>
    <x v="0"/>
    <n v="120000"/>
    <x v="2"/>
    <x v="0"/>
    <s v="17/11/GALFR04TU"/>
    <s v="Oui"/>
  </r>
  <r>
    <d v="2017-11-27T00:00:00"/>
    <s v="Frais de taxi moto  maison-DNEF-Centre ville -Bureau pour recuperation de l'ordinateur à la recupération"/>
    <x v="0"/>
    <x v="0"/>
    <n v="90000"/>
    <x v="2"/>
    <x v="0"/>
    <s v="17/11/GALFR05TU"/>
    <s v="Oui"/>
  </r>
  <r>
    <d v="2017-11-27T00:00:00"/>
    <s v="Food contrevenant"/>
    <x v="5"/>
    <x v="0"/>
    <n v="17000"/>
    <x v="2"/>
    <x v="0"/>
    <s v="17/11/GALFR07TB"/>
    <s v="Oui"/>
  </r>
  <r>
    <d v="2017-11-27T00:00:00"/>
    <s v="Taxi bureau -maison R"/>
    <x v="0"/>
    <x v="0"/>
    <n v="6500"/>
    <x v="2"/>
    <x v="0"/>
    <s v="17/11/GALFR42FS"/>
    <s v="Oui"/>
  </r>
  <r>
    <d v="2017-11-27T00:00:00"/>
    <s v="taxi moto maison -bureau"/>
    <x v="0"/>
    <x v="0"/>
    <n v="16000"/>
    <x v="0"/>
    <x v="0"/>
    <s v="17/10/GALFR15FS"/>
    <s v="Oui"/>
  </r>
  <r>
    <d v="2017-11-27T00:00:00"/>
    <s v="taxi moto bureau -marché taouyah pour achat des fruits bébé chimpanzé"/>
    <x v="0"/>
    <x v="0"/>
    <n v="40000"/>
    <x v="0"/>
    <x v="0"/>
    <s v="17/11/GALFR12TU"/>
    <s v="Oui"/>
  </r>
  <r>
    <d v="2017-11-27T00:00:00"/>
    <s v="Achat des fruits pour bébé chimpanzé"/>
    <x v="3"/>
    <x v="3"/>
    <n v="150000"/>
    <x v="0"/>
    <x v="0"/>
    <s v="17/11/GALFR5TB"/>
    <s v="Oui"/>
  </r>
  <r>
    <d v="2017-11-27T00:00:00"/>
    <s v="Complement achat des fruits pour bébé chimpanzé"/>
    <x v="3"/>
    <x v="3"/>
    <n v="150000"/>
    <x v="0"/>
    <x v="0"/>
    <s v="17/11/GALFR11TB"/>
    <s v="Oui"/>
  </r>
  <r>
    <d v="2017-11-27T00:00:00"/>
    <s v="Transport Maison-Bureau AR"/>
    <x v="0"/>
    <x v="1"/>
    <n v="15000"/>
    <x v="3"/>
    <x v="0"/>
    <s v="17/11/GALFR17FS"/>
    <s v="Oui"/>
  </r>
  <r>
    <d v="2017-11-27T00:00:00"/>
    <s v="Transport pour depôt orange Money à E14"/>
    <x v="0"/>
    <x v="1"/>
    <n v="6000"/>
    <x v="3"/>
    <x v="0"/>
    <s v="17/11/GALFR09TU"/>
    <s v="Oui"/>
  </r>
  <r>
    <d v="2017-11-27T00:00:00"/>
    <s v="Taxi bureau maison"/>
    <x v="0"/>
    <x v="1"/>
    <n v="15000"/>
    <x v="9"/>
    <x v="0"/>
    <s v="17/11/GALFR44FS"/>
    <s v="Oui"/>
  </r>
  <r>
    <d v="2017-11-27T00:00:00"/>
    <s v="Paiement Food alowance (6) jours à Charlotte"/>
    <x v="8"/>
    <x v="5"/>
    <n v="720000"/>
    <x v="13"/>
    <x v="0"/>
    <s v="17/11/GALFR13FA"/>
    <s v="Oui"/>
  </r>
  <r>
    <d v="2017-11-27T00:00:00"/>
    <s v="Frais transfert  par orange money à E14  (1 500 000 GNF) en enquête à l'intérieur"/>
    <x v="9"/>
    <x v="6"/>
    <n v="34000"/>
    <x v="5"/>
    <x v="0"/>
    <s v="17/11/GALFR0679764FT"/>
    <s v="Oui"/>
  </r>
  <r>
    <d v="2017-11-27T00:00:00"/>
    <s v="Paiement Thierno Ousmane Baldé  les frais d'entretien du bébé chimpanzé pour (5) jours"/>
    <x v="2"/>
    <x v="6"/>
    <n v="1750000"/>
    <x v="5"/>
    <x v="0"/>
    <s v="17/11/GALFR22"/>
    <s v="Oui"/>
  </r>
  <r>
    <d v="2017-11-27T00:00:00"/>
    <s v="Paiement facture sécurité bureau (1) agent de jour et (1) agent nuit pour nov/17"/>
    <x v="2"/>
    <x v="6"/>
    <n v="2000000"/>
    <x v="5"/>
    <x v="0"/>
    <s v="17/11/GALFF006/071"/>
    <s v="Oui"/>
  </r>
  <r>
    <d v="2017-11-27T00:00:00"/>
    <s v="Achat de (20) l de gasoil pour voiture perso pour son transport maison-bureau"/>
    <x v="0"/>
    <x v="5"/>
    <n v="160000"/>
    <x v="10"/>
    <x v="0"/>
    <s v="17/11/GALFR40C"/>
    <s v="Oui"/>
  </r>
  <r>
    <d v="2017-11-27T00:00:00"/>
    <s v="Frais ticket parking"/>
    <x v="0"/>
    <x v="5"/>
    <n v="5000"/>
    <x v="10"/>
    <x v="0"/>
    <s v="17/11/GALFTP"/>
    <s v="Oui"/>
  </r>
  <r>
    <d v="2017-11-27T00:00:00"/>
    <s v="Transfert de crédit Areeba à une cible pour information"/>
    <x v="4"/>
    <x v="1"/>
    <n v="50000"/>
    <x v="6"/>
    <x v="0"/>
    <s v="17/11/GALFR06TB"/>
    <s v="Oui"/>
  </r>
  <r>
    <d v="2017-11-27T00:00:00"/>
    <s v="Transfert de crédit Areeba à E14 pour communication"/>
    <x v="4"/>
    <x v="1"/>
    <n v="25000"/>
    <x v="6"/>
    <x v="0"/>
    <s v="17/11/GALFR07TB"/>
    <s v="Oui"/>
  </r>
  <r>
    <d v="2017-11-27T00:00:00"/>
    <s v="Ration journalière"/>
    <x v="8"/>
    <x v="1"/>
    <n v="80000"/>
    <x v="6"/>
    <x v="0"/>
    <s v="17/11/GALFR47FA"/>
    <s v="Oui"/>
  </r>
  <r>
    <d v="2017-11-27T00:00:00"/>
    <s v="Transport Forécaria-Pamelap A/R pour enquête"/>
    <x v="0"/>
    <x v="1"/>
    <n v="60000"/>
    <x v="6"/>
    <x v="0"/>
    <s v="17/11/GALFR48TE"/>
    <s v="Oui"/>
  </r>
  <r>
    <d v="2017-11-27T00:00:00"/>
    <s v="Ration journalière"/>
    <x v="8"/>
    <x v="1"/>
    <n v="80000"/>
    <x v="6"/>
    <x v="0"/>
    <s v="17/11/GALFR49FA"/>
    <s v="Oui"/>
  </r>
  <r>
    <d v="2017-11-27T00:00:00"/>
    <s v="Transport Forécaria-Bouboulé A/R pour enquête"/>
    <x v="0"/>
    <x v="1"/>
    <n v="50000"/>
    <x v="6"/>
    <x v="0"/>
    <s v="17/11/GALFR50TE"/>
    <s v="Oui"/>
  </r>
  <r>
    <d v="2017-11-27T00:00:00"/>
    <s v="Taxi maison-bureau(aller retour)"/>
    <x v="1"/>
    <x v="4"/>
    <n v="10000"/>
    <x v="7"/>
    <x v="0"/>
    <s v="17/11/GALFR14FS"/>
    <s v="Oui"/>
  </r>
  <r>
    <d v="2017-11-27T00:00:00"/>
    <s v="Commussion chèque guichet"/>
    <x v="14"/>
    <x v="6"/>
    <n v="11300"/>
    <x v="12"/>
    <x v="0"/>
    <s v="17/11/GALF"/>
    <s v="Oui"/>
  </r>
  <r>
    <d v="2017-11-28T00:00:00"/>
    <s v="Taxi moto bureau TPI de Kaloum pour dépôt du kit juridique"/>
    <x v="0"/>
    <x v="0"/>
    <n v="30000"/>
    <x v="11"/>
    <x v="0"/>
    <s v="17/11/GALFR17TU"/>
    <s v="Oui"/>
  </r>
  <r>
    <d v="2017-11-28T00:00:00"/>
    <s v="Taxi moto TPI de Kaloum-bureau après dépôt du Kit juridique"/>
    <x v="0"/>
    <x v="0"/>
    <n v="30000"/>
    <x v="11"/>
    <x v="0"/>
    <s v="17/11/GALFR18TU"/>
    <s v="Oui"/>
  </r>
  <r>
    <d v="2017-11-28T00:00:00"/>
    <s v="Taxi maison-bureau A/R"/>
    <x v="0"/>
    <x v="0"/>
    <n v="30000"/>
    <x v="1"/>
    <x v="0"/>
    <s v="17/11/GALFR35FS"/>
    <s v="Oui"/>
  </r>
  <r>
    <d v="2017-11-28T00:00:00"/>
    <s v="Transport pour suivi evolution demande de formation au HCGN pour la formation des Gendarmes en lutte contre la criminalité faunique"/>
    <x v="0"/>
    <x v="0"/>
    <n v="70000"/>
    <x v="1"/>
    <x v="0"/>
    <s v="17/11/GALFR25TU"/>
    <s v="Oui"/>
  </r>
  <r>
    <d v="2017-11-28T00:00:00"/>
    <s v="taxi moto maison -bureau"/>
    <x v="0"/>
    <x v="0"/>
    <n v="16000"/>
    <x v="0"/>
    <x v="0"/>
    <s v="17/10/GALFR15FS"/>
    <s v="Oui"/>
  </r>
  <r>
    <d v="2017-11-28T00:00:00"/>
    <s v="taxi moto bureau -minstère de la justice pour le retrait du permis de communiquer"/>
    <x v="0"/>
    <x v="0"/>
    <n v="60000"/>
    <x v="0"/>
    <x v="0"/>
    <s v="17/11/GALFR19TU"/>
    <s v="Oui"/>
  </r>
  <r>
    <d v="2017-11-28T00:00:00"/>
    <s v="Transport Maison-Bureau AR"/>
    <x v="0"/>
    <x v="1"/>
    <n v="15000"/>
    <x v="3"/>
    <x v="0"/>
    <s v="17/11/GALFR17FS"/>
    <s v="Oui"/>
  </r>
  <r>
    <d v="2017-11-28T00:00:00"/>
    <s v="Achat d'eau pour l'équipe du bureau"/>
    <x v="3"/>
    <x v="3"/>
    <n v="25000"/>
    <x v="3"/>
    <x v="0"/>
    <s v="17/11/GALFR27A"/>
    <s v="Oui"/>
  </r>
  <r>
    <d v="2017-11-28T00:00:00"/>
    <s v="Taxi bureau maison"/>
    <x v="0"/>
    <x v="1"/>
    <n v="15000"/>
    <x v="9"/>
    <x v="0"/>
    <s v="17/11/GALFR44FS"/>
    <s v="Oui"/>
  </r>
  <r>
    <d v="2017-11-28T00:00:00"/>
    <s v="Transport bureau-maison"/>
    <x v="0"/>
    <x v="1"/>
    <n v="15000"/>
    <x v="4"/>
    <x v="0"/>
    <s v="17/11/GALFR16FS"/>
    <s v="Oui"/>
  </r>
  <r>
    <d v="2017-11-28T00:00:00"/>
    <s v="Frais de deplacement taxi voiture bureau-DNEF-interpolpour  la rencontre des Autorités"/>
    <x v="8"/>
    <x v="5"/>
    <n v="100000"/>
    <x v="13"/>
    <x v="0"/>
    <s v="17/11/GALFR33TU"/>
    <s v="Oui"/>
  </r>
  <r>
    <d v="2017-11-28T00:00:00"/>
    <s v="Frais de tirage photo pour dossier"/>
    <x v="2"/>
    <x v="5"/>
    <n v="15000"/>
    <x v="13"/>
    <x v="0"/>
    <s v="17/11/GALFR23"/>
    <s v="Oui"/>
  </r>
  <r>
    <d v="2017-11-28T00:00:00"/>
    <s v="Frais de fonctionnement Maïmouna  pour la semaine"/>
    <x v="0"/>
    <x v="6"/>
    <n v="70000"/>
    <x v="5"/>
    <x v="0"/>
    <s v="17/11/GALFR23FS"/>
    <s v="Oui"/>
  </r>
  <r>
    <d v="2017-11-28T00:00:00"/>
    <s v="Paiement salaire Maïmouna novembre  pour l'entretien des bureaux"/>
    <x v="2"/>
    <x v="6"/>
    <n v="500000"/>
    <x v="5"/>
    <x v="0"/>
    <s v="17/11/GALFR24S"/>
    <s v="Oui"/>
  </r>
  <r>
    <d v="2017-11-28T00:00:00"/>
    <s v="Achat de (2) paquets de rames"/>
    <x v="3"/>
    <x v="3"/>
    <n v="70000"/>
    <x v="5"/>
    <x v="0"/>
    <s v="17/11/GALFF2"/>
    <s v="Oui"/>
  </r>
  <r>
    <d v="2017-11-28T00:00:00"/>
    <s v="Achta de (2) paquets d'eau coyah pour l'équipe bureau"/>
    <x v="3"/>
    <x v="3"/>
    <n v="14000"/>
    <x v="5"/>
    <x v="0"/>
    <s v="17/11/GALFR28A"/>
    <s v="Oui"/>
  </r>
  <r>
    <d v="2017-11-28T00:00:00"/>
    <s v="Paiement transfert de crédit E-rechrage pour l'équipe du bureau"/>
    <x v="4"/>
    <x v="6"/>
    <n v="400000"/>
    <x v="5"/>
    <x v="0"/>
    <s v="17/11/GALFR29TC"/>
    <s v="Oui"/>
  </r>
  <r>
    <d v="2017-11-28T00:00:00"/>
    <s v="Frais de transfert par orange money (840 000 GNF) à l'informateur en enquête à Boké"/>
    <x v="9"/>
    <x v="6"/>
    <n v="20000"/>
    <x v="5"/>
    <x v="0"/>
    <s v="17/11/GALFR"/>
    <s v="Oui"/>
  </r>
  <r>
    <d v="2017-11-28T00:00:00"/>
    <s v="Transport Saidou bureau-bambeto pour la rencontre de l'informateur"/>
    <x v="0"/>
    <x v="5"/>
    <n v="10000"/>
    <x v="10"/>
    <x v="0"/>
    <s v="17/11/GALFR30TU"/>
    <s v="Oui"/>
  </r>
  <r>
    <d v="2017-11-28T00:00:00"/>
    <s v="Achat de (20) l de gasoil pour voiture perso pour son transport maison-bureau"/>
    <x v="0"/>
    <x v="5"/>
    <n v="160000"/>
    <x v="10"/>
    <x v="0"/>
    <s v="17/11/GALFR36A"/>
    <s v="Oui"/>
  </r>
  <r>
    <d v="2017-11-28T00:00:00"/>
    <s v="Achat de (105) l de carburant une mission d'enquête  à Katougouma (Boké)"/>
    <x v="0"/>
    <x v="1"/>
    <n v="840000"/>
    <x v="10"/>
    <x v="0"/>
    <s v="17/11/GALFR45C"/>
    <s v="Oui"/>
  </r>
  <r>
    <d v="2017-11-28T00:00:00"/>
    <s v="Transport Forécaria-Bimty A/R pour enquête"/>
    <x v="0"/>
    <x v="1"/>
    <n v="50000"/>
    <x v="6"/>
    <x v="0"/>
    <s v="17/11/GALFR1TE"/>
    <s v="Oui"/>
  </r>
  <r>
    <d v="2017-11-28T00:00:00"/>
    <s v="Ration journalière"/>
    <x v="8"/>
    <x v="1"/>
    <n v="80000"/>
    <x v="6"/>
    <x v="0"/>
    <s v="17/11/GALFR1FA"/>
    <s v="Oui"/>
  </r>
  <r>
    <d v="2017-11-28T00:00:00"/>
    <s v="Taxi maison-bureau(aller retour)"/>
    <x v="0"/>
    <x v="4"/>
    <n v="10000"/>
    <x v="7"/>
    <x v="0"/>
    <s v="17/11/GALFR14FS"/>
    <s v="Oui"/>
  </r>
  <r>
    <d v="2017-11-29T00:00:00"/>
    <s v="Taxi moto bureau-cour d'Appel pour suivi juridique du cas Alpha Alimou Doumbouya et Lancinet Doumbouya"/>
    <x v="0"/>
    <x v="0"/>
    <n v="35000"/>
    <x v="11"/>
    <x v="0"/>
    <s v="17/11/GALFR19TU"/>
    <s v="Oui"/>
  </r>
  <r>
    <d v="2017-11-29T00:00:00"/>
    <s v="Taxi moto Cour d'Appel- bureau après suivi juridique des cas Alpha Alimou Doumbouya"/>
    <x v="0"/>
    <x v="0"/>
    <n v="35000"/>
    <x v="11"/>
    <x v="0"/>
    <s v="17/11/GALFR20TU"/>
    <s v="Oui"/>
  </r>
  <r>
    <d v="2017-11-29T00:00:00"/>
    <s v="taxi moto maison -bureau"/>
    <x v="0"/>
    <x v="0"/>
    <n v="16000"/>
    <x v="0"/>
    <x v="0"/>
    <s v="17/10/GALFR15FS"/>
    <s v="Oui"/>
  </r>
  <r>
    <d v="2017-11-29T00:00:00"/>
    <s v="taxi moto bureau -MJ pour retrait de permis de communiquer "/>
    <x v="0"/>
    <x v="0"/>
    <n v="70000"/>
    <x v="0"/>
    <x v="0"/>
    <s v="17/11/GALFR34TU"/>
    <s v="Oui"/>
  </r>
  <r>
    <d v="2017-11-29T00:00:00"/>
    <s v="Transport Maison-Bureau AR"/>
    <x v="0"/>
    <x v="1"/>
    <n v="15000"/>
    <x v="3"/>
    <x v="0"/>
    <s v="17/11/GALFR17FS"/>
    <s v="Oui"/>
  </r>
  <r>
    <d v="2017-11-29T00:00:00"/>
    <s v="transport pour Achat tube d'encre"/>
    <x v="0"/>
    <x v="1"/>
    <n v="65000"/>
    <x v="3"/>
    <x v="0"/>
    <s v="17/11/GALFR38TU"/>
    <s v="Oui"/>
  </r>
  <r>
    <d v="2017-11-29T00:00:00"/>
    <s v="Taxi bureau maison"/>
    <x v="0"/>
    <x v="1"/>
    <n v="15000"/>
    <x v="9"/>
    <x v="0"/>
    <s v="17/11/GALFR44FS"/>
    <s v="Oui"/>
  </r>
  <r>
    <d v="2017-11-29T00:00:00"/>
    <s v="Transport bureau-maison"/>
    <x v="0"/>
    <x v="1"/>
    <n v="15000"/>
    <x v="4"/>
    <x v="0"/>
    <s v="17/11/GALFR16FS"/>
    <s v="Oui"/>
  </r>
  <r>
    <d v="2017-11-29T00:00:00"/>
    <s v="Bureau-kagbelen-matoto-madina-bureau"/>
    <x v="0"/>
    <x v="1"/>
    <n v="35000"/>
    <x v="4"/>
    <x v="0"/>
    <s v="17/11/GALFR41TE"/>
    <s v="Oui"/>
  </r>
  <r>
    <d v="2017-11-29T00:00:00"/>
    <s v="Achat de (4) cartouches d'encre pour imprimante"/>
    <x v="6"/>
    <x v="6"/>
    <n v="1800000"/>
    <x v="5"/>
    <x v="0"/>
    <s v="17/11/GALFF00448002"/>
    <s v="Oui"/>
  </r>
  <r>
    <d v="2017-11-29T00:00:00"/>
    <s v="Paiement thierno Ousmane Baldé  les frais d'entretien du bébé chimpanzé pour (2) jours"/>
    <x v="2"/>
    <x v="6"/>
    <n v="700000"/>
    <x v="5"/>
    <x v="0"/>
    <s v="17/11/GALFR"/>
    <s v="Oui"/>
  </r>
  <r>
    <d v="2017-11-29T00:00:00"/>
    <s v="Frais deplacment taxi moto bureau-ENAM UNOPS/participation de Saidou à la réunion de travail avec l'UE"/>
    <x v="0"/>
    <x v="5"/>
    <n v="25000"/>
    <x v="10"/>
    <x v="0"/>
    <s v="17/11/GALFR01TU"/>
    <s v="Oui"/>
  </r>
  <r>
    <d v="2017-11-29T00:00:00"/>
    <s v="Frais deplacment taxi moto bureau-ENAM UNOPS/participation  Charlotte à la réunion de travail avec l'UE"/>
    <x v="0"/>
    <x v="5"/>
    <n v="25000"/>
    <x v="10"/>
    <x v="0"/>
    <s v="17/11/GALFR02TU"/>
    <s v="Oui"/>
  </r>
  <r>
    <d v="2017-11-29T00:00:00"/>
    <s v="Frais deplacment taxi moto ENAM-chemin de fer Saidou course interne"/>
    <x v="0"/>
    <x v="5"/>
    <n v="30000"/>
    <x v="10"/>
    <x v="0"/>
    <s v="17/11/GALFR03TU"/>
    <s v="Oui"/>
  </r>
  <r>
    <d v="2017-11-29T00:00:00"/>
    <s v="Frais deplacment taxi moto  chemin de fer ENAM  Saidou course interne"/>
    <x v="0"/>
    <x v="5"/>
    <n v="20000"/>
    <x v="10"/>
    <x v="0"/>
    <s v="17/11/GALFR04TU"/>
    <s v="Oui"/>
  </r>
  <r>
    <d v="2017-11-29T00:00:00"/>
    <s v="Frais deplacment taxi moto ENAM-bureau retour UNOPS/participation de Saidou et Charlotte à la réunion de travail avec l'UE"/>
    <x v="0"/>
    <x v="5"/>
    <n v="60000"/>
    <x v="10"/>
    <x v="0"/>
    <s v="17/11/GALFR05TU"/>
    <s v="Oui"/>
  </r>
  <r>
    <d v="2017-11-29T00:00:00"/>
    <s v="Frais deplacment taxi moto bureau-Aéroport"/>
    <x v="0"/>
    <x v="5"/>
    <n v="8000"/>
    <x v="10"/>
    <x v="0"/>
    <s v="17/11/GALFR06TU"/>
    <s v="Oui"/>
  </r>
  <r>
    <d v="2017-11-29T00:00:00"/>
    <s v="Paiement Bonus à l'informateur en enquête à Boké"/>
    <x v="1"/>
    <x v="1"/>
    <n v="400000"/>
    <x v="10"/>
    <x v="0"/>
    <s v="17/11/GALFR25Bifo"/>
    <s v="Oui"/>
  </r>
  <r>
    <d v="2017-11-29T00:00:00"/>
    <s v="Taxi moto bureau -centre ville pour recupération de la facture défitive de la confection des badges"/>
    <x v="0"/>
    <x v="4"/>
    <n v="60000"/>
    <x v="7"/>
    <x v="0"/>
    <s v="17/11/GALFR44TU"/>
    <s v="Oui"/>
  </r>
  <r>
    <d v="2017-11-29T00:00:00"/>
    <s v="Ration journalière"/>
    <x v="8"/>
    <x v="1"/>
    <n v="80000"/>
    <x v="6"/>
    <x v="0"/>
    <s v="17/11/GALFR2FA"/>
    <s v="Oui"/>
  </r>
  <r>
    <d v="2017-11-29T00:00:00"/>
    <s v="Taxi maison-bureau(aller retour)"/>
    <x v="0"/>
    <x v="4"/>
    <n v="10000"/>
    <x v="7"/>
    <x v="0"/>
    <s v="17/11/GALFR14FS"/>
    <s v="Oui"/>
  </r>
  <r>
    <d v="2017-11-30T00:00:00"/>
    <s v="Frais taxi moto Baldé bureau-Cabinet pour rencontre pour suivi cas Alpha Alimou DoumbouyaMe Sovogui "/>
    <x v="0"/>
    <x v="0"/>
    <n v="65000"/>
    <x v="11"/>
    <x v="0"/>
    <s v="17/11/GALFR50TU"/>
    <s v="Oui"/>
  </r>
  <r>
    <d v="2017-11-30T00:00:00"/>
    <s v=" Honoraire Me Sovogui  affaire Alpha Alimou Doumbouya"/>
    <x v="13"/>
    <x v="0"/>
    <n v="875000"/>
    <x v="11"/>
    <x v="0"/>
    <s v="17/11/GALFFH"/>
    <s v="Oui"/>
  </r>
  <r>
    <d v="2017-11-30T00:00:00"/>
    <s v="Frais taxi moto Cabinet Huissier pour dépôt Cédule cas Alpha Alimou Doumbouya "/>
    <x v="0"/>
    <x v="0"/>
    <n v="70000"/>
    <x v="11"/>
    <x v="0"/>
    <s v="17/10/GALFR06TU"/>
    <s v="Oui"/>
  </r>
  <r>
    <d v="2017-11-30T00:00:00"/>
    <s v="Frais de transport récupération ordre de mission pour transfert bébé chimpanzé"/>
    <x v="0"/>
    <x v="0"/>
    <n v="60000"/>
    <x v="1"/>
    <x v="0"/>
    <s v="17/11/GALFR01TU"/>
    <s v="Oui"/>
  </r>
  <r>
    <d v="2017-11-30T00:00:00"/>
    <s v="taxi moto bureau-centre ville -MJ pour visite du detenu alpha alimou Doumbouya"/>
    <x v="0"/>
    <x v="0"/>
    <n v="70000"/>
    <x v="0"/>
    <x v="0"/>
    <s v="17/11/GALFR48RU"/>
    <s v="Oui"/>
  </r>
  <r>
    <d v="2017-11-30T00:00:00"/>
    <s v="taxi moto maison -bureau"/>
    <x v="0"/>
    <x v="0"/>
    <n v="16000"/>
    <x v="0"/>
    <x v="0"/>
    <s v="17/10/GALFR15FS"/>
    <s v="Oui"/>
  </r>
  <r>
    <d v="2017-11-30T00:00:00"/>
    <s v="Achat de nourriture pour le trafiquant cas bébé chimpanzé"/>
    <x v="5"/>
    <x v="0"/>
    <n v="35000"/>
    <x v="0"/>
    <x v="0"/>
    <s v="17/11/GALFR04JV"/>
    <s v="Oui"/>
  </r>
  <r>
    <d v="2017-11-30T00:00:00"/>
    <s v="Transport Maison-Bureau AR"/>
    <x v="0"/>
    <x v="1"/>
    <n v="15000"/>
    <x v="3"/>
    <x v="0"/>
    <s v="17/11/GALFR17FS"/>
    <s v="Oui"/>
  </r>
  <r>
    <d v="2017-11-30T00:00:00"/>
    <s v=" Transport pour la banque et à Hotimex"/>
    <x v="0"/>
    <x v="1"/>
    <n v="70000"/>
    <x v="3"/>
    <x v="0"/>
    <s v="17/11/GALFR49TU"/>
    <s v="Oui"/>
  </r>
  <r>
    <d v="2017-11-30T00:00:00"/>
    <s v="Taxi bureau maison"/>
    <x v="0"/>
    <x v="1"/>
    <n v="15000"/>
    <x v="9"/>
    <x v="0"/>
    <s v="17/11/GALFR44FS"/>
    <s v="Oui"/>
  </r>
  <r>
    <d v="2017-11-30T00:00:00"/>
    <s v="Transport bureau-maison"/>
    <x v="0"/>
    <x v="1"/>
    <n v="15000"/>
    <x v="4"/>
    <x v="0"/>
    <s v="17/11/GALFR16FS"/>
    <s v="Oui"/>
  </r>
  <r>
    <d v="2017-11-30T00:00:00"/>
    <s v="Achat de sandwich jus, eau minérale pour le diner pour la réunion avec l'UE "/>
    <x v="8"/>
    <x v="5"/>
    <n v="305000"/>
    <x v="13"/>
    <x v="0"/>
    <s v="17/11/GALFR17TB"/>
    <s v="Oui"/>
  </r>
  <r>
    <d v="2017-11-30T00:00:00"/>
    <s v="Achat de (20) l d'essence pour voiture perso Saidou pour les courses du projet"/>
    <x v="0"/>
    <x v="5"/>
    <n v="160000"/>
    <x v="13"/>
    <x v="0"/>
    <s v="17/11/GALFRC"/>
    <s v="Oui"/>
  </r>
  <r>
    <d v="2017-11-30T00:00:00"/>
    <s v="Taxi moto Coléah-Kaloum"/>
    <x v="0"/>
    <x v="5"/>
    <n v="20000"/>
    <x v="13"/>
    <x v="0"/>
    <s v="17/11/GALFR10TU"/>
    <s v="Oui"/>
  </r>
  <r>
    <d v="2017-11-30T00:00:00"/>
    <s v="Versement à Charlotte  faris de deplacement pour les courses internes"/>
    <x v="0"/>
    <x v="5"/>
    <n v="100000"/>
    <x v="13"/>
    <x v="0"/>
    <s v="17/11//GALFR08TU"/>
    <s v="Oui"/>
  </r>
  <r>
    <d v="2017-11-30T00:00:00"/>
    <s v="Frais de transfert par orange money (150 000 fg) à E14  en enquête à Forécariah"/>
    <x v="9"/>
    <x v="6"/>
    <n v="8000"/>
    <x v="5"/>
    <x v="0"/>
    <s v="17/11/GALFR0353501"/>
    <s v="Oui"/>
  </r>
  <r>
    <d v="2017-11-30T00:00:00"/>
    <s v="Paiment  Salaire Moné Doré novembre/17"/>
    <x v="3"/>
    <x v="6"/>
    <n v="4313750"/>
    <x v="5"/>
    <x v="0"/>
    <s v="17/11/GALFPS11"/>
    <s v="Oui"/>
  </r>
  <r>
    <d v="2017-11-30T00:00:00"/>
    <s v="Paiment Salaire E17  novembre/17"/>
    <x v="3"/>
    <x v="1"/>
    <n v="1600000"/>
    <x v="5"/>
    <x v="0"/>
    <s v="17/11/GALFPS11"/>
    <s v="Oui"/>
  </r>
  <r>
    <d v="2017-11-30T00:00:00"/>
    <s v="Paiment Salaire E19  novembre/17"/>
    <x v="3"/>
    <x v="1"/>
    <n v="1600000"/>
    <x v="5"/>
    <x v="0"/>
    <s v="17/11/GALFPS11"/>
    <s v="Oui"/>
  </r>
  <r>
    <d v="2017-11-30T00:00:00"/>
    <s v="Paiement à  Mamadou Dian électro mecanicien pour la réparation du groupe électrogène"/>
    <x v="2"/>
    <x v="6"/>
    <n v="50000"/>
    <x v="5"/>
    <x v="0"/>
    <s v="17/11/GALFR12R"/>
    <s v="Oui"/>
  </r>
  <r>
    <d v="2017-11-30T00:00:00"/>
    <s v="Frais de fonctionnement Maïmouna  pour la semaine"/>
    <x v="0"/>
    <x v="6"/>
    <n v="70000"/>
    <x v="5"/>
    <x v="0"/>
    <s v="17/11/GALFR13FS"/>
    <s v="Oui"/>
  </r>
  <r>
    <d v="2017-11-30T00:00:00"/>
    <s v="Paiment prime de satge E14 novembre/17"/>
    <x v="3"/>
    <x v="1"/>
    <n v="600000"/>
    <x v="5"/>
    <x v="0"/>
    <s v="17/11/GALFPP11"/>
    <s v="Oui"/>
  </r>
  <r>
    <d v="2017-11-30T00:00:00"/>
    <s v="Taxi moto hôtel-gare"/>
    <x v="0"/>
    <x v="1"/>
    <n v="10000"/>
    <x v="6"/>
    <x v="0"/>
    <s v="17/11/GALFR3TE"/>
    <s v="Oui"/>
  </r>
  <r>
    <d v="2017-11-30T00:00:00"/>
    <s v="Ration journalière"/>
    <x v="8"/>
    <x v="1"/>
    <n v="50000"/>
    <x v="6"/>
    <x v="0"/>
    <s v="17/11/GALFR5FA"/>
    <s v="Oui"/>
  </r>
  <r>
    <d v="2017-11-30T00:00:00"/>
    <s v="Transport Forécaria-Kabgelen"/>
    <x v="0"/>
    <x v="1"/>
    <n v="30000"/>
    <x v="6"/>
    <x v="0"/>
    <s v="17/11/GALFR4TE"/>
    <s v="Oui"/>
  </r>
  <r>
    <d v="2017-11-30T00:00:00"/>
    <s v="Frais hôtel (6) nuitées"/>
    <x v="8"/>
    <x v="1"/>
    <n v="1500000"/>
    <x v="6"/>
    <x v="0"/>
    <s v="17/11/GALFF001849H"/>
    <s v="Oui"/>
  </r>
  <r>
    <d v="2017-11-30T00:00:00"/>
    <s v="Paiement bonus média au site www,visionguinee,info sur cas chimpanzé sierra leone"/>
    <x v="1"/>
    <x v="4"/>
    <n v="100000"/>
    <x v="7"/>
    <x v="0"/>
    <s v="17/11/GALFR24BM"/>
    <s v="Oui"/>
  </r>
  <r>
    <d v="2017-11-30T00:00:00"/>
    <s v="Paiement bonus média au site www,ledeclic,info  sur cas chimpanzé sierra leone"/>
    <x v="1"/>
    <x v="4"/>
    <n v="100000"/>
    <x v="7"/>
    <x v="0"/>
    <s v="17/11/GALFR25BM"/>
    <s v="Oui"/>
  </r>
  <r>
    <d v="2017-11-30T00:00:00"/>
    <s v="Paiement bonus média au site www,soleilfmguinee,net  sur cas chimpanzé sierra leone"/>
    <x v="1"/>
    <x v="4"/>
    <n v="100000"/>
    <x v="7"/>
    <x v="0"/>
    <s v="17/11/GALFR26BM"/>
    <s v="Oui"/>
  </r>
  <r>
    <d v="2017-11-30T00:00:00"/>
    <s v="Paiement bonus média au site www,leverificateur,net   sur cas chimpanzé sierra leone"/>
    <x v="1"/>
    <x v="4"/>
    <n v="100000"/>
    <x v="7"/>
    <x v="0"/>
    <s v="17/11/GALFR27BM"/>
    <s v="Oui"/>
  </r>
  <r>
    <d v="2017-11-30T00:00:00"/>
    <s v="Paiement bonus média au site www,guineematin,com  sur cas chimpanzé sierra leone"/>
    <x v="1"/>
    <x v="4"/>
    <n v="100000"/>
    <x v="7"/>
    <x v="0"/>
    <s v="17/11/GALFR28BM"/>
    <s v="Oui"/>
  </r>
  <r>
    <d v="2017-11-30T00:00:00"/>
    <s v="Paiement bonus média au site www,lemakona,com   sur cas chimpanzé sierra leone"/>
    <x v="1"/>
    <x v="4"/>
    <n v="100000"/>
    <x v="7"/>
    <x v="0"/>
    <s v="17/11/GALFR29BM"/>
    <s v="Oui"/>
  </r>
  <r>
    <d v="2017-11-30T00:00:00"/>
    <s v="Paiement bonus média au site www,bcmedia,org   sur cas chimpanzé sierra leone"/>
    <x v="1"/>
    <x v="4"/>
    <n v="100000"/>
    <x v="7"/>
    <x v="0"/>
    <s v="17/11/GALFR30BM"/>
    <s v="Oui"/>
  </r>
  <r>
    <d v="2017-11-30T00:00:00"/>
    <s v="Paiement bonus média au site www,radiokankan,com  sur cas chimpanzé sierra leone"/>
    <x v="1"/>
    <x v="4"/>
    <n v="100000"/>
    <x v="7"/>
    <x v="0"/>
    <s v="17/11/GALFR31BM"/>
    <s v="Oui"/>
  </r>
  <r>
    <d v="2017-11-30T00:00:00"/>
    <s v="Paiement bonus média au site www,flammeguinee,com  sur cas chimpanzé sierra leone"/>
    <x v="1"/>
    <x v="4"/>
    <n v="100000"/>
    <x v="7"/>
    <x v="0"/>
    <s v="17/11/GALFR32BM"/>
    <s v="Oui"/>
  </r>
  <r>
    <d v="2017-11-30T00:00:00"/>
    <s v="Paiement bonus média au site www,leprojecteurguinee,com  sur cas chimpanzé sierra leone"/>
    <x v="1"/>
    <x v="4"/>
    <n v="100000"/>
    <x v="7"/>
    <x v="0"/>
    <s v="17/11/GALFR33BM"/>
    <s v="Oui"/>
  </r>
  <r>
    <d v="2017-11-30T00:00:00"/>
    <s v="Paiement bonus média au site www,guineemail,com sur cas chimpanzé sierra leone"/>
    <x v="1"/>
    <x v="4"/>
    <n v="100000"/>
    <x v="7"/>
    <x v="0"/>
    <s v="17/11/GALFR34BM"/>
    <s v="Oui"/>
  </r>
  <r>
    <d v="2017-11-30T00:00:00"/>
    <s v="Paiement bonus média au site www,femmesafricaines,info  sur cas chimpanzé sierra leone"/>
    <x v="1"/>
    <x v="4"/>
    <n v="100000"/>
    <x v="7"/>
    <x v="0"/>
    <s v="17/11/GALFR35BM"/>
    <s v="Oui"/>
  </r>
  <r>
    <d v="2017-11-30T00:00:00"/>
    <s v="Frais service WEB au 30 novembre/17"/>
    <x v="14"/>
    <x v="6"/>
    <n v="22600"/>
    <x v="12"/>
    <x v="0"/>
    <s v="17/11/GALF"/>
    <s v="Oui"/>
  </r>
  <r>
    <d v="2017-11-30T00:00:00"/>
    <s v="Taxe frais fixe compte  GNF  au 30 novembre/17"/>
    <x v="14"/>
    <x v="6"/>
    <n v="4576"/>
    <x v="12"/>
    <x v="0"/>
    <s v="17/11/GALF"/>
    <s v="Oui"/>
  </r>
  <r>
    <d v="2017-11-30T00:00:00"/>
    <s v="Commussion Manipulation de compte  GNF au 30 novembre/17"/>
    <x v="14"/>
    <x v="6"/>
    <n v="25424"/>
    <x v="12"/>
    <x v="0"/>
    <s v="17/11/GALF"/>
    <s v="Oui"/>
  </r>
  <r>
    <d v="2017-11-30T00:00:00"/>
    <s v="Taxe frais fixe au 30 novembre/17"/>
    <x v="14"/>
    <x v="6"/>
    <n v="27450"/>
    <x v="14"/>
    <x v="0"/>
    <s v="17/11/GALF"/>
    <s v="Oui"/>
  </r>
  <r>
    <d v="2017-11-30T00:00:00"/>
    <s v="Commission Manipulation de compte novembre/17"/>
    <x v="14"/>
    <x v="6"/>
    <n v="152550"/>
    <x v="14"/>
    <x v="0"/>
    <s v="17/11/GALF"/>
    <s v="Oui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eau croisé dynamique1" cacheId="9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18" firstHeaderRow="1" firstDataRow="1" firstDataCol="1"/>
  <pivotFields count="5">
    <pivotField showAll="0"/>
    <pivotField axis="axisRow" showAll="0">
      <items count="15">
        <item x="11"/>
        <item x="4"/>
        <item x="13"/>
        <item x="1"/>
        <item x="3"/>
        <item x="12"/>
        <item x="8"/>
        <item x="9"/>
        <item x="2"/>
        <item x="6"/>
        <item x="7"/>
        <item x="5"/>
        <item x="10"/>
        <item x="0"/>
        <item t="default"/>
      </items>
    </pivotField>
    <pivotField showAll="0"/>
    <pivotField showAll="0"/>
    <pivotField dataField="1" showAll="0"/>
  </pivotFields>
  <rowFields count="1">
    <field x="1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Somme de SORTIES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1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19" firstHeaderRow="1" firstDataRow="1" firstDataCol="1"/>
  <pivotFields count="9">
    <pivotField numFmtId="14" showAll="0"/>
    <pivotField showAll="0"/>
    <pivotField showAll="0"/>
    <pivotField showAll="0"/>
    <pivotField dataField="1" numFmtId="3" showAll="0"/>
    <pivotField axis="axisRow" showAll="0">
      <items count="16">
        <item x="11"/>
        <item x="12"/>
        <item x="14"/>
        <item x="1"/>
        <item x="13"/>
        <item x="6"/>
        <item x="4"/>
        <item x="9"/>
        <item x="3"/>
        <item x="5"/>
        <item x="8"/>
        <item x="2"/>
        <item x="10"/>
        <item x="0"/>
        <item x="7"/>
        <item t="default"/>
      </items>
    </pivotField>
    <pivotField showAll="0"/>
    <pivotField showAll="0"/>
    <pivotField showAll="0"/>
  </pivotFields>
  <rowFields count="1">
    <field x="5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Somme de Montant dépensé" fld="4" baseField="5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4" cacheId="1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Q15" firstHeaderRow="1" firstDataRow="2" firstDataCol="1"/>
  <pivotFields count="9">
    <pivotField numFmtId="14" showAll="0"/>
    <pivotField showAll="0"/>
    <pivotField axis="axisCol" showAll="0">
      <items count="21">
        <item x="14"/>
        <item x="1"/>
        <item x="11"/>
        <item x="10"/>
        <item x="5"/>
        <item x="13"/>
        <item m="1" x="19"/>
        <item x="6"/>
        <item m="1" x="16"/>
        <item x="3"/>
        <item x="12"/>
        <item m="1" x="17"/>
        <item m="1" x="18"/>
        <item x="4"/>
        <item x="9"/>
        <item x="0"/>
        <item x="8"/>
        <item m="1" x="15"/>
        <item x="7"/>
        <item x="2"/>
        <item t="default"/>
      </items>
    </pivotField>
    <pivotField axis="axisRow" showAll="0">
      <items count="12">
        <item m="1" x="9"/>
        <item x="1"/>
        <item x="7"/>
        <item x="0"/>
        <item x="5"/>
        <item x="4"/>
        <item x="6"/>
        <item x="2"/>
        <item x="8"/>
        <item x="3"/>
        <item m="1" x="10"/>
        <item t="default"/>
      </items>
    </pivotField>
    <pivotField dataField="1" numFmtId="3" showAll="0"/>
    <pivotField showAll="0"/>
    <pivotField axis="axisRow" showAll="0">
      <items count="2">
        <item x="0"/>
        <item t="default"/>
      </items>
    </pivotField>
    <pivotField showAll="0"/>
    <pivotField showAll="0"/>
  </pivotFields>
  <rowFields count="2">
    <field x="6"/>
    <field x="3"/>
  </rowFields>
  <rowItems count="11">
    <i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Fields count="1">
    <field x="2"/>
  </colFields>
  <colItems count="16">
    <i>
      <x/>
    </i>
    <i>
      <x v="1"/>
    </i>
    <i>
      <x v="2"/>
    </i>
    <i>
      <x v="3"/>
    </i>
    <i>
      <x v="4"/>
    </i>
    <i>
      <x v="5"/>
    </i>
    <i>
      <x v="7"/>
    </i>
    <i>
      <x v="9"/>
    </i>
    <i>
      <x v="10"/>
    </i>
    <i>
      <x v="13"/>
    </i>
    <i>
      <x v="14"/>
    </i>
    <i>
      <x v="15"/>
    </i>
    <i>
      <x v="16"/>
    </i>
    <i>
      <x v="18"/>
    </i>
    <i>
      <x v="19"/>
    </i>
    <i t="grand">
      <x/>
    </i>
  </colItems>
  <dataFields count="1">
    <dataField name="Somme de Montant dépensé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8"/>
  <sheetViews>
    <sheetView workbookViewId="0">
      <selection activeCell="D19" sqref="D19"/>
    </sheetView>
  </sheetViews>
  <sheetFormatPr baseColWidth="10" defaultRowHeight="15" x14ac:dyDescent="0.25"/>
  <cols>
    <col min="1" max="1" width="21" customWidth="1"/>
    <col min="2" max="2" width="18.140625" bestFit="1" customWidth="1"/>
  </cols>
  <sheetData>
    <row r="3" spans="1:2" x14ac:dyDescent="0.25">
      <c r="A3" s="28" t="s">
        <v>237</v>
      </c>
      <c r="B3" t="s">
        <v>236</v>
      </c>
    </row>
    <row r="4" spans="1:2" x14ac:dyDescent="0.25">
      <c r="A4" s="29" t="s">
        <v>18</v>
      </c>
      <c r="B4" s="27">
        <v>3525000</v>
      </c>
    </row>
    <row r="5" spans="1:2" x14ac:dyDescent="0.25">
      <c r="A5" s="29" t="s">
        <v>23</v>
      </c>
      <c r="B5" s="27">
        <v>6085000</v>
      </c>
    </row>
    <row r="6" spans="1:2" x14ac:dyDescent="0.25">
      <c r="A6" s="29" t="s">
        <v>175</v>
      </c>
      <c r="B6" s="27">
        <v>1470000</v>
      </c>
    </row>
    <row r="7" spans="1:2" x14ac:dyDescent="0.25">
      <c r="A7" s="29" t="s">
        <v>9</v>
      </c>
      <c r="B7" s="27">
        <v>4853850</v>
      </c>
    </row>
    <row r="8" spans="1:2" x14ac:dyDescent="0.25">
      <c r="A8" s="29" t="s">
        <v>15</v>
      </c>
      <c r="B8" s="27">
        <v>5859500</v>
      </c>
    </row>
    <row r="9" spans="1:2" x14ac:dyDescent="0.25">
      <c r="A9" s="29" t="s">
        <v>60</v>
      </c>
      <c r="B9" s="27">
        <v>30000</v>
      </c>
    </row>
    <row r="10" spans="1:2" x14ac:dyDescent="0.25">
      <c r="A10" s="29" t="s">
        <v>34</v>
      </c>
      <c r="B10" s="27">
        <v>4514500</v>
      </c>
    </row>
    <row r="11" spans="1:2" x14ac:dyDescent="0.25">
      <c r="A11" s="29" t="s">
        <v>38</v>
      </c>
      <c r="B11" s="27">
        <v>973000</v>
      </c>
    </row>
    <row r="12" spans="1:2" x14ac:dyDescent="0.25">
      <c r="A12" s="29" t="s">
        <v>12</v>
      </c>
      <c r="B12" s="27">
        <v>38086745</v>
      </c>
    </row>
    <row r="13" spans="1:2" x14ac:dyDescent="0.25">
      <c r="A13" s="29" t="s">
        <v>29</v>
      </c>
      <c r="B13" s="27">
        <v>6135000</v>
      </c>
    </row>
    <row r="14" spans="1:2" x14ac:dyDescent="0.25">
      <c r="A14" s="29" t="s">
        <v>80</v>
      </c>
      <c r="B14" s="27">
        <v>10055000</v>
      </c>
    </row>
    <row r="15" spans="1:2" x14ac:dyDescent="0.25">
      <c r="A15" s="29" t="s">
        <v>25</v>
      </c>
      <c r="B15" s="27">
        <v>3796000</v>
      </c>
    </row>
    <row r="16" spans="1:2" x14ac:dyDescent="0.25">
      <c r="A16" s="29" t="s">
        <v>44</v>
      </c>
      <c r="B16" s="27">
        <v>3562000</v>
      </c>
    </row>
    <row r="17" spans="1:2" x14ac:dyDescent="0.25">
      <c r="A17" s="29" t="s">
        <v>238</v>
      </c>
      <c r="B17" s="27"/>
    </row>
    <row r="18" spans="1:2" x14ac:dyDescent="0.25">
      <c r="A18" s="29" t="s">
        <v>239</v>
      </c>
      <c r="B18" s="27">
        <v>88945595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13" workbookViewId="0">
      <selection sqref="A1:J32"/>
    </sheetView>
  </sheetViews>
  <sheetFormatPr baseColWidth="10" defaultRowHeight="15" x14ac:dyDescent="0.25"/>
  <sheetData>
    <row r="1" spans="1:10" x14ac:dyDescent="0.25">
      <c r="A1" s="298" t="s">
        <v>952</v>
      </c>
      <c r="B1" s="298"/>
      <c r="C1" s="298"/>
      <c r="D1" s="298"/>
      <c r="E1" s="298"/>
      <c r="F1" s="298"/>
      <c r="G1" s="298"/>
      <c r="H1" s="298"/>
      <c r="I1" s="298"/>
      <c r="J1" s="298"/>
    </row>
    <row r="2" spans="1:10" x14ac:dyDescent="0.25">
      <c r="A2" s="188"/>
      <c r="B2" s="188"/>
      <c r="C2" s="188"/>
      <c r="D2" s="188"/>
      <c r="E2" s="188"/>
      <c r="F2" s="188"/>
      <c r="G2" s="188"/>
      <c r="H2" s="188"/>
      <c r="I2" s="188"/>
      <c r="J2" s="188"/>
    </row>
    <row r="3" spans="1:10" ht="15.75" x14ac:dyDescent="0.25">
      <c r="A3" s="189" t="s">
        <v>953</v>
      </c>
      <c r="B3" s="190"/>
      <c r="C3" s="190"/>
      <c r="D3" s="190"/>
      <c r="E3" s="190"/>
      <c r="F3" s="190"/>
      <c r="G3" s="190"/>
      <c r="H3" s="190"/>
      <c r="I3" s="190"/>
      <c r="J3" s="190"/>
    </row>
    <row r="4" spans="1:10" ht="15.75" x14ac:dyDescent="0.25">
      <c r="A4" s="191" t="s">
        <v>0</v>
      </c>
      <c r="B4" s="192"/>
      <c r="C4" s="192"/>
      <c r="D4" s="193"/>
      <c r="E4" s="192"/>
      <c r="F4" s="192"/>
      <c r="G4" s="192"/>
      <c r="H4" s="190"/>
      <c r="I4" s="190"/>
      <c r="J4" s="190"/>
    </row>
    <row r="5" spans="1:10" ht="15.75" x14ac:dyDescent="0.25">
      <c r="A5" s="194"/>
      <c r="B5" s="192"/>
      <c r="C5" s="192"/>
      <c r="D5" s="192"/>
      <c r="E5" s="192"/>
      <c r="F5" s="192"/>
      <c r="G5" s="192"/>
      <c r="H5" s="239" t="s">
        <v>954</v>
      </c>
      <c r="I5" s="240"/>
      <c r="J5" s="241"/>
    </row>
    <row r="6" spans="1:10" ht="15.75" x14ac:dyDescent="0.25">
      <c r="A6" s="192"/>
      <c r="B6" s="192"/>
      <c r="C6" s="192"/>
      <c r="D6" s="192"/>
      <c r="E6" s="192"/>
      <c r="F6" s="192"/>
      <c r="G6" s="192"/>
      <c r="H6" s="195" t="s">
        <v>955</v>
      </c>
      <c r="I6" s="242" t="s">
        <v>956</v>
      </c>
      <c r="J6" s="243"/>
    </row>
    <row r="7" spans="1:10" x14ac:dyDescent="0.25">
      <c r="H7" s="195" t="s">
        <v>957</v>
      </c>
      <c r="I7" s="244" t="s">
        <v>977</v>
      </c>
      <c r="J7" s="245"/>
    </row>
    <row r="8" spans="1:10" ht="15.75" x14ac:dyDescent="0.25">
      <c r="A8" s="192"/>
      <c r="B8" s="192"/>
      <c r="C8" s="192"/>
      <c r="D8" s="192"/>
      <c r="E8" s="192"/>
      <c r="F8" s="192"/>
      <c r="G8" s="192"/>
      <c r="H8" s="196" t="s">
        <v>960</v>
      </c>
      <c r="I8" s="246" t="s">
        <v>978</v>
      </c>
      <c r="J8" s="247"/>
    </row>
    <row r="9" spans="1:10" ht="15.75" x14ac:dyDescent="0.25">
      <c r="A9" s="194"/>
      <c r="B9" s="192"/>
      <c r="C9" s="192"/>
      <c r="D9" s="192"/>
      <c r="E9" s="192"/>
    </row>
    <row r="10" spans="1:10" ht="15.75" x14ac:dyDescent="0.25">
      <c r="A10" s="192"/>
      <c r="B10" s="192"/>
      <c r="C10" s="192"/>
      <c r="D10" s="192"/>
      <c r="E10" s="192"/>
    </row>
    <row r="11" spans="1:10" ht="20.25" x14ac:dyDescent="0.25">
      <c r="A11" s="248" t="s">
        <v>979</v>
      </c>
      <c r="B11" s="192"/>
      <c r="C11" s="192"/>
      <c r="D11" s="192"/>
      <c r="E11" s="192"/>
      <c r="F11" s="192"/>
      <c r="G11" s="192"/>
      <c r="H11" s="249"/>
    </row>
    <row r="12" spans="1:10" ht="15.75" x14ac:dyDescent="0.25">
      <c r="A12" s="308"/>
      <c r="B12" s="308"/>
      <c r="C12" s="308"/>
      <c r="D12" s="308"/>
      <c r="E12" s="308"/>
      <c r="F12" s="250">
        <v>43069</v>
      </c>
      <c r="G12" s="192"/>
      <c r="H12" s="190"/>
      <c r="I12" s="190"/>
      <c r="J12" s="190"/>
    </row>
    <row r="13" spans="1:10" x14ac:dyDescent="0.25">
      <c r="A13" s="190"/>
      <c r="B13" s="190"/>
      <c r="C13" s="190"/>
      <c r="D13" s="190"/>
      <c r="E13" s="190"/>
      <c r="F13" s="190"/>
      <c r="G13" s="190"/>
      <c r="H13" s="190"/>
      <c r="I13" s="190"/>
      <c r="J13" s="190"/>
    </row>
    <row r="14" spans="1:10" ht="15.75" thickBot="1" x14ac:dyDescent="0.3">
      <c r="A14" s="190"/>
      <c r="B14" s="190"/>
      <c r="C14" s="190"/>
      <c r="D14" s="190"/>
      <c r="E14" s="190"/>
      <c r="F14" s="190"/>
      <c r="G14" s="190"/>
      <c r="H14" s="190"/>
      <c r="I14" s="190"/>
      <c r="J14" s="190"/>
    </row>
    <row r="15" spans="1:10" ht="15.75" thickBot="1" x14ac:dyDescent="0.3">
      <c r="A15" s="291" t="s">
        <v>963</v>
      </c>
      <c r="B15" s="292"/>
      <c r="C15" s="292"/>
      <c r="D15" s="292"/>
      <c r="E15" s="293"/>
      <c r="F15" s="294" t="s">
        <v>954</v>
      </c>
      <c r="G15" s="292"/>
      <c r="H15" s="292"/>
      <c r="I15" s="292"/>
      <c r="J15" s="295"/>
    </row>
    <row r="16" spans="1:10" ht="15.75" thickTop="1" x14ac:dyDescent="0.25">
      <c r="A16" s="198"/>
      <c r="B16" s="199"/>
      <c r="C16" s="199"/>
      <c r="D16" s="199"/>
      <c r="E16" s="200"/>
      <c r="F16" s="201"/>
      <c r="G16" s="199" t="s">
        <v>964</v>
      </c>
      <c r="H16" s="199" t="s">
        <v>964</v>
      </c>
      <c r="I16" s="199" t="s">
        <v>964</v>
      </c>
      <c r="J16" s="202" t="s">
        <v>964</v>
      </c>
    </row>
    <row r="17" spans="1:10" ht="15.75" thickBot="1" x14ac:dyDescent="0.3">
      <c r="A17" s="203" t="s">
        <v>240</v>
      </c>
      <c r="B17" s="204" t="s">
        <v>965</v>
      </c>
      <c r="C17" s="205" t="s">
        <v>966</v>
      </c>
      <c r="D17" s="206" t="s">
        <v>967</v>
      </c>
      <c r="E17" s="207" t="s">
        <v>968</v>
      </c>
      <c r="F17" s="208" t="s">
        <v>240</v>
      </c>
      <c r="G17" s="204" t="s">
        <v>965</v>
      </c>
      <c r="H17" s="205" t="s">
        <v>966</v>
      </c>
      <c r="I17" s="204" t="s">
        <v>967</v>
      </c>
      <c r="J17" s="209" t="s">
        <v>968</v>
      </c>
    </row>
    <row r="18" spans="1:10" ht="15.75" thickTop="1" x14ac:dyDescent="0.25">
      <c r="A18" s="210"/>
      <c r="B18" s="211"/>
      <c r="C18" s="199"/>
      <c r="D18" s="211"/>
      <c r="E18" s="200"/>
      <c r="F18" s="212"/>
      <c r="G18" s="211"/>
      <c r="H18" s="213"/>
      <c r="I18" s="211"/>
      <c r="J18" s="251"/>
    </row>
    <row r="19" spans="1:10" x14ac:dyDescent="0.25">
      <c r="A19" s="252">
        <f>F12</f>
        <v>43069</v>
      </c>
      <c r="B19" s="253"/>
      <c r="C19" s="213" t="s">
        <v>969</v>
      </c>
      <c r="D19" s="254">
        <v>153.84</v>
      </c>
      <c r="E19" s="255"/>
      <c r="F19" s="256">
        <f>F12</f>
        <v>43069</v>
      </c>
      <c r="G19" s="253"/>
      <c r="H19" s="213" t="s">
        <v>970</v>
      </c>
      <c r="I19" s="257"/>
      <c r="J19" s="254">
        <v>153.84</v>
      </c>
    </row>
    <row r="20" spans="1:10" x14ac:dyDescent="0.25">
      <c r="A20" s="258"/>
      <c r="B20" s="253"/>
      <c r="C20" s="213"/>
      <c r="D20" s="220"/>
      <c r="E20" s="255"/>
      <c r="F20" s="259"/>
      <c r="G20" s="253"/>
      <c r="H20" s="213"/>
      <c r="I20" s="257"/>
      <c r="J20" s="260"/>
    </row>
    <row r="21" spans="1:10" x14ac:dyDescent="0.25">
      <c r="A21" s="258"/>
      <c r="B21" s="253"/>
      <c r="C21" s="213"/>
      <c r="D21" s="222"/>
      <c r="E21" s="255"/>
      <c r="F21" s="261"/>
      <c r="G21" s="253"/>
      <c r="H21" s="213"/>
      <c r="I21" s="257"/>
      <c r="J21" s="260"/>
    </row>
    <row r="22" spans="1:10" x14ac:dyDescent="0.25">
      <c r="A22" s="258"/>
      <c r="B22" s="253"/>
      <c r="C22" s="213"/>
      <c r="D22" s="257"/>
      <c r="E22" s="255"/>
      <c r="F22" s="259"/>
      <c r="G22" s="253"/>
      <c r="H22" s="213"/>
      <c r="I22" s="257"/>
      <c r="J22" s="260"/>
    </row>
    <row r="23" spans="1:10" x14ac:dyDescent="0.25">
      <c r="A23" s="258"/>
      <c r="B23" s="253"/>
      <c r="C23" s="213"/>
      <c r="D23" s="257"/>
      <c r="E23" s="255"/>
      <c r="F23" s="259"/>
      <c r="G23" s="253"/>
      <c r="H23" s="213"/>
      <c r="I23" s="257"/>
      <c r="J23" s="260"/>
    </row>
    <row r="24" spans="1:10" x14ac:dyDescent="0.25">
      <c r="A24" s="258"/>
      <c r="B24" s="253"/>
      <c r="C24" s="213"/>
      <c r="D24" s="257"/>
      <c r="E24" s="255"/>
      <c r="F24" s="259"/>
      <c r="G24" s="253"/>
      <c r="H24" s="213"/>
      <c r="I24" s="257"/>
      <c r="J24" s="260"/>
    </row>
    <row r="25" spans="1:10" x14ac:dyDescent="0.25">
      <c r="A25" s="262">
        <f>F12</f>
        <v>43069</v>
      </c>
      <c r="B25" s="253"/>
      <c r="C25" s="213"/>
      <c r="D25" s="263">
        <f>SUM(D19:D23)-SUM(E19:E24)</f>
        <v>153.84</v>
      </c>
      <c r="E25" s="255"/>
      <c r="F25" s="264">
        <f>F12</f>
        <v>43069</v>
      </c>
      <c r="G25" s="253"/>
      <c r="H25" s="213"/>
      <c r="I25" s="265"/>
      <c r="J25" s="263">
        <f>SUM(J19:J24)-SUM(I20:I24)</f>
        <v>153.84</v>
      </c>
    </row>
    <row r="26" spans="1:10" ht="15.75" thickBot="1" x14ac:dyDescent="0.3">
      <c r="A26" s="266"/>
      <c r="B26" s="267"/>
      <c r="C26" s="230"/>
      <c r="D26" s="267"/>
      <c r="E26" s="268"/>
      <c r="F26" s="269"/>
      <c r="G26" s="267"/>
      <c r="H26" s="230"/>
      <c r="I26" s="267"/>
      <c r="J26" s="270"/>
    </row>
    <row r="27" spans="1:10" x14ac:dyDescent="0.25">
      <c r="A27" s="190"/>
      <c r="B27" s="190"/>
      <c r="C27" s="190"/>
      <c r="D27" s="190"/>
      <c r="E27" s="296">
        <f>J25-D25</f>
        <v>0</v>
      </c>
      <c r="F27" s="297"/>
      <c r="G27" s="190"/>
      <c r="H27" s="190"/>
      <c r="I27" s="190"/>
      <c r="J27" s="190"/>
    </row>
    <row r="28" spans="1:10" ht="15.75" x14ac:dyDescent="0.25">
      <c r="A28" s="194"/>
      <c r="B28" s="192"/>
      <c r="C28" s="192" t="s">
        <v>971</v>
      </c>
      <c r="D28" s="194"/>
      <c r="E28" s="194"/>
      <c r="F28" s="192"/>
      <c r="G28" s="194"/>
      <c r="H28" s="192" t="s">
        <v>972</v>
      </c>
      <c r="I28" s="194"/>
      <c r="J28" s="236"/>
    </row>
    <row r="29" spans="1:10" ht="15.75" x14ac:dyDescent="0.25">
      <c r="A29" s="194"/>
      <c r="B29" s="192"/>
      <c r="C29" s="192"/>
      <c r="D29" s="194"/>
      <c r="E29" s="194"/>
      <c r="F29" s="192"/>
      <c r="G29" s="194"/>
      <c r="H29" s="192"/>
      <c r="I29" s="194"/>
      <c r="J29" s="194"/>
    </row>
    <row r="30" spans="1:10" x14ac:dyDescent="0.25">
      <c r="A30" s="190"/>
      <c r="B30" s="190"/>
      <c r="C30" s="190"/>
      <c r="D30" s="190"/>
      <c r="E30" s="190"/>
      <c r="F30" s="190"/>
      <c r="G30" s="190"/>
      <c r="H30" s="190"/>
      <c r="I30" s="190"/>
      <c r="J30" s="190"/>
    </row>
    <row r="31" spans="1:10" x14ac:dyDescent="0.25">
      <c r="A31" s="237"/>
      <c r="B31" s="237"/>
      <c r="C31" s="237" t="s">
        <v>973</v>
      </c>
      <c r="D31" s="237"/>
      <c r="E31" s="237"/>
      <c r="F31" s="237"/>
      <c r="G31" s="237"/>
      <c r="H31" s="237" t="s">
        <v>980</v>
      </c>
      <c r="I31" s="237"/>
      <c r="J31" s="237"/>
    </row>
    <row r="32" spans="1:10" x14ac:dyDescent="0.25">
      <c r="A32" s="237"/>
      <c r="B32" s="237"/>
      <c r="C32" s="238" t="s">
        <v>981</v>
      </c>
      <c r="D32" s="237"/>
      <c r="E32" s="237"/>
      <c r="F32" s="237"/>
      <c r="G32" s="237"/>
      <c r="H32" s="238" t="s">
        <v>982</v>
      </c>
      <c r="I32" s="237"/>
      <c r="J32" s="237"/>
    </row>
  </sheetData>
  <mergeCells count="5">
    <mergeCell ref="A1:J1"/>
    <mergeCell ref="A12:E12"/>
    <mergeCell ref="A15:E15"/>
    <mergeCell ref="F15:J15"/>
    <mergeCell ref="E27:F27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1"/>
  <sheetViews>
    <sheetView workbookViewId="0">
      <selection activeCell="B6" sqref="B6"/>
    </sheetView>
  </sheetViews>
  <sheetFormatPr baseColWidth="10" defaultRowHeight="15" x14ac:dyDescent="0.25"/>
  <cols>
    <col min="3" max="3" width="82.28515625" customWidth="1"/>
    <col min="4" max="4" width="14.140625" customWidth="1"/>
    <col min="5" max="5" width="15.42578125" customWidth="1"/>
    <col min="6" max="6" width="12.85546875" bestFit="1" customWidth="1"/>
    <col min="7" max="7" width="14.28515625" bestFit="1" customWidth="1"/>
  </cols>
  <sheetData>
    <row r="1" spans="1:7" x14ac:dyDescent="0.25">
      <c r="A1" s="1" t="s">
        <v>0</v>
      </c>
      <c r="B1" s="1"/>
      <c r="C1" s="2"/>
      <c r="D1" s="3"/>
      <c r="E1" s="3"/>
    </row>
    <row r="2" spans="1:7" x14ac:dyDescent="0.25">
      <c r="A2" s="2"/>
      <c r="B2" s="2"/>
      <c r="C2" s="2"/>
      <c r="D2" s="3"/>
      <c r="E2" s="3"/>
    </row>
    <row r="3" spans="1:7" x14ac:dyDescent="0.25">
      <c r="A3" s="1" t="s">
        <v>7</v>
      </c>
      <c r="B3" s="1"/>
      <c r="C3" s="2"/>
      <c r="D3" s="3"/>
      <c r="E3" s="3"/>
    </row>
    <row r="4" spans="1:7" x14ac:dyDescent="0.25">
      <c r="A4" s="2"/>
      <c r="B4" s="2"/>
      <c r="C4" s="2"/>
      <c r="D4" s="3"/>
      <c r="E4" s="3"/>
    </row>
    <row r="5" spans="1:7" x14ac:dyDescent="0.25">
      <c r="A5" s="4"/>
      <c r="B5" s="4"/>
      <c r="C5" s="4"/>
      <c r="D5" s="5"/>
      <c r="E5" s="6"/>
      <c r="G5" s="22"/>
    </row>
    <row r="6" spans="1:7" ht="15" customHeight="1" x14ac:dyDescent="0.25">
      <c r="A6" s="7" t="s">
        <v>1</v>
      </c>
      <c r="B6" s="7" t="s">
        <v>2</v>
      </c>
      <c r="C6" s="7" t="s">
        <v>3</v>
      </c>
      <c r="D6" s="8" t="s">
        <v>4</v>
      </c>
      <c r="E6" s="9" t="s">
        <v>5</v>
      </c>
      <c r="G6" s="22"/>
    </row>
    <row r="7" spans="1:7" ht="15.75" customHeight="1" x14ac:dyDescent="0.25">
      <c r="A7" s="10"/>
      <c r="B7" s="10"/>
      <c r="C7" s="10" t="s">
        <v>8</v>
      </c>
      <c r="D7" s="16">
        <v>14566367</v>
      </c>
      <c r="E7" s="11"/>
      <c r="G7" s="22"/>
    </row>
    <row r="8" spans="1:7" ht="15" customHeight="1" x14ac:dyDescent="0.25">
      <c r="A8" s="52">
        <v>43040</v>
      </c>
      <c r="B8" s="53" t="s">
        <v>9</v>
      </c>
      <c r="C8" s="54" t="s">
        <v>10</v>
      </c>
      <c r="D8" s="55"/>
      <c r="E8" s="12">
        <v>5000</v>
      </c>
      <c r="G8" s="22"/>
    </row>
    <row r="9" spans="1:7" ht="15" customHeight="1" x14ac:dyDescent="0.25">
      <c r="A9" s="52">
        <v>43040</v>
      </c>
      <c r="B9" s="53" t="s">
        <v>12</v>
      </c>
      <c r="C9" s="54" t="s">
        <v>11</v>
      </c>
      <c r="D9" s="55"/>
      <c r="E9" s="12">
        <v>300000</v>
      </c>
      <c r="G9" s="23"/>
    </row>
    <row r="10" spans="1:7" ht="15" customHeight="1" x14ac:dyDescent="0.25">
      <c r="A10" s="52">
        <v>43040</v>
      </c>
      <c r="B10" s="53" t="s">
        <v>12</v>
      </c>
      <c r="C10" s="54" t="s">
        <v>13</v>
      </c>
      <c r="D10" s="55"/>
      <c r="E10" s="12">
        <v>60000</v>
      </c>
      <c r="G10" s="23"/>
    </row>
    <row r="11" spans="1:7" ht="15" customHeight="1" x14ac:dyDescent="0.25">
      <c r="A11" s="52">
        <v>43040</v>
      </c>
      <c r="B11" s="53" t="s">
        <v>15</v>
      </c>
      <c r="C11" s="60" t="s">
        <v>710</v>
      </c>
      <c r="D11" s="55"/>
      <c r="E11" s="12">
        <v>36500</v>
      </c>
      <c r="G11" s="23"/>
    </row>
    <row r="12" spans="1:7" ht="15" customHeight="1" x14ac:dyDescent="0.25">
      <c r="A12" s="52">
        <v>43040</v>
      </c>
      <c r="B12" s="53" t="s">
        <v>15</v>
      </c>
      <c r="C12" s="60" t="s">
        <v>54</v>
      </c>
      <c r="D12" s="55"/>
      <c r="E12" s="12">
        <v>20000</v>
      </c>
      <c r="G12" s="23"/>
    </row>
    <row r="13" spans="1:7" ht="15" customHeight="1" x14ac:dyDescent="0.25">
      <c r="A13" s="52">
        <v>43040</v>
      </c>
      <c r="B13" s="53" t="s">
        <v>9</v>
      </c>
      <c r="C13" s="54" t="s">
        <v>17</v>
      </c>
      <c r="D13" s="55"/>
      <c r="E13" s="12">
        <v>65000</v>
      </c>
      <c r="G13" s="23"/>
    </row>
    <row r="14" spans="1:7" ht="15" customHeight="1" x14ac:dyDescent="0.25">
      <c r="A14" s="52">
        <v>43040</v>
      </c>
      <c r="B14" s="53" t="s">
        <v>12</v>
      </c>
      <c r="C14" s="60" t="s">
        <v>19</v>
      </c>
      <c r="D14" s="55"/>
      <c r="E14" s="12">
        <v>70000</v>
      </c>
      <c r="G14" s="23"/>
    </row>
    <row r="15" spans="1:7" ht="15" customHeight="1" x14ac:dyDescent="0.25">
      <c r="A15" s="52">
        <v>43040</v>
      </c>
      <c r="B15" s="53" t="s">
        <v>12</v>
      </c>
      <c r="C15" s="60" t="s">
        <v>20</v>
      </c>
      <c r="D15" s="55"/>
      <c r="E15" s="45">
        <v>500000</v>
      </c>
      <c r="G15" s="23"/>
    </row>
    <row r="16" spans="1:7" ht="15" customHeight="1" x14ac:dyDescent="0.25">
      <c r="A16" s="52">
        <v>43040</v>
      </c>
      <c r="B16" s="53" t="s">
        <v>9</v>
      </c>
      <c r="C16" s="60" t="s">
        <v>21</v>
      </c>
      <c r="D16" s="55"/>
      <c r="E16" s="45">
        <v>18000</v>
      </c>
      <c r="G16" s="23"/>
    </row>
    <row r="17" spans="1:7" ht="15" customHeight="1" x14ac:dyDescent="0.25">
      <c r="A17" s="52">
        <v>43040</v>
      </c>
      <c r="B17" s="53" t="s">
        <v>12</v>
      </c>
      <c r="C17" s="60" t="s">
        <v>22</v>
      </c>
      <c r="D17" s="55"/>
      <c r="E17" s="45">
        <v>28000</v>
      </c>
      <c r="G17" s="23"/>
    </row>
    <row r="18" spans="1:7" ht="15" customHeight="1" x14ac:dyDescent="0.25">
      <c r="A18" s="52">
        <v>43040</v>
      </c>
      <c r="B18" s="53" t="s">
        <v>23</v>
      </c>
      <c r="C18" s="60" t="s">
        <v>24</v>
      </c>
      <c r="D18" s="55"/>
      <c r="E18" s="45">
        <v>60000</v>
      </c>
      <c r="F18" s="40"/>
      <c r="G18" s="23"/>
    </row>
    <row r="19" spans="1:7" ht="15" customHeight="1" x14ac:dyDescent="0.25">
      <c r="A19" s="52">
        <v>43040</v>
      </c>
      <c r="B19" s="53" t="s">
        <v>25</v>
      </c>
      <c r="C19" s="56" t="s">
        <v>26</v>
      </c>
      <c r="D19" s="31"/>
      <c r="E19" s="57">
        <v>60000</v>
      </c>
      <c r="G19" s="23"/>
    </row>
    <row r="20" spans="1:7" ht="15" customHeight="1" x14ac:dyDescent="0.25">
      <c r="A20" s="52">
        <v>43040</v>
      </c>
      <c r="B20" s="53" t="s">
        <v>25</v>
      </c>
      <c r="C20" s="58" t="s">
        <v>28</v>
      </c>
      <c r="D20" s="17"/>
      <c r="E20" s="12">
        <v>17000</v>
      </c>
      <c r="G20" s="23"/>
    </row>
    <row r="21" spans="1:7" ht="15" customHeight="1" x14ac:dyDescent="0.25">
      <c r="A21" s="52">
        <v>43040</v>
      </c>
      <c r="B21" s="53" t="s">
        <v>29</v>
      </c>
      <c r="C21" s="59" t="s">
        <v>30</v>
      </c>
      <c r="D21" s="12"/>
      <c r="E21" s="12">
        <v>65000</v>
      </c>
      <c r="G21" s="23"/>
    </row>
    <row r="22" spans="1:7" ht="15" customHeight="1" x14ac:dyDescent="0.25">
      <c r="A22" s="52">
        <v>43041</v>
      </c>
      <c r="B22" s="53" t="s">
        <v>29</v>
      </c>
      <c r="C22" s="59" t="s">
        <v>31</v>
      </c>
      <c r="D22" s="12"/>
      <c r="E22" s="12">
        <v>60000</v>
      </c>
      <c r="G22" s="23"/>
    </row>
    <row r="23" spans="1:7" ht="15" customHeight="1" x14ac:dyDescent="0.25">
      <c r="A23" s="52">
        <v>43041</v>
      </c>
      <c r="B23" s="53" t="s">
        <v>12</v>
      </c>
      <c r="C23" s="59" t="s">
        <v>52</v>
      </c>
      <c r="D23" s="12"/>
      <c r="E23" s="12">
        <v>1105000</v>
      </c>
      <c r="G23" s="23"/>
    </row>
    <row r="24" spans="1:7" ht="15" customHeight="1" x14ac:dyDescent="0.25">
      <c r="A24" s="52">
        <v>43041</v>
      </c>
      <c r="B24" s="53" t="s">
        <v>9</v>
      </c>
      <c r="C24" s="59" t="s">
        <v>21</v>
      </c>
      <c r="D24" s="12"/>
      <c r="E24" s="12">
        <v>26500</v>
      </c>
      <c r="G24" s="23"/>
    </row>
    <row r="25" spans="1:7" ht="15" customHeight="1" x14ac:dyDescent="0.25">
      <c r="A25" s="52">
        <v>43041</v>
      </c>
      <c r="B25" s="53" t="s">
        <v>15</v>
      </c>
      <c r="C25" s="54" t="s">
        <v>16</v>
      </c>
      <c r="D25" s="12"/>
      <c r="E25" s="12">
        <v>67500</v>
      </c>
      <c r="G25" s="23"/>
    </row>
    <row r="26" spans="1:7" ht="15" customHeight="1" x14ac:dyDescent="0.25">
      <c r="A26" s="52">
        <v>43041</v>
      </c>
      <c r="B26" s="53" t="s">
        <v>9</v>
      </c>
      <c r="C26" s="59" t="s">
        <v>10</v>
      </c>
      <c r="D26" s="12"/>
      <c r="E26" s="12">
        <v>5000</v>
      </c>
      <c r="G26" s="23"/>
    </row>
    <row r="27" spans="1:7" ht="15" customHeight="1" x14ac:dyDescent="0.25">
      <c r="A27" s="52">
        <v>43041</v>
      </c>
      <c r="B27" s="53" t="s">
        <v>80</v>
      </c>
      <c r="C27" s="54" t="s">
        <v>32</v>
      </c>
      <c r="D27" s="12"/>
      <c r="E27" s="12">
        <v>80000</v>
      </c>
      <c r="G27" s="23"/>
    </row>
    <row r="28" spans="1:7" ht="15" customHeight="1" x14ac:dyDescent="0.25">
      <c r="A28" s="52">
        <v>43041</v>
      </c>
      <c r="B28" s="53" t="s">
        <v>80</v>
      </c>
      <c r="C28" s="60" t="s">
        <v>33</v>
      </c>
      <c r="D28" s="55"/>
      <c r="E28" s="45">
        <v>40000</v>
      </c>
      <c r="G28" s="23"/>
    </row>
    <row r="29" spans="1:7" ht="15" customHeight="1" x14ac:dyDescent="0.25">
      <c r="A29" s="52">
        <v>43041</v>
      </c>
      <c r="B29" s="53" t="s">
        <v>34</v>
      </c>
      <c r="C29" s="60" t="s">
        <v>35</v>
      </c>
      <c r="D29" s="55"/>
      <c r="E29" s="12">
        <v>30000</v>
      </c>
      <c r="G29" s="23"/>
    </row>
    <row r="30" spans="1:7" ht="15" customHeight="1" x14ac:dyDescent="0.25">
      <c r="A30" s="52">
        <v>43041</v>
      </c>
      <c r="B30" s="53" t="s">
        <v>25</v>
      </c>
      <c r="C30" s="58" t="s">
        <v>28</v>
      </c>
      <c r="D30" s="19"/>
      <c r="E30" s="20">
        <v>30000</v>
      </c>
      <c r="G30" s="23"/>
    </row>
    <row r="31" spans="1:7" ht="15" customHeight="1" x14ac:dyDescent="0.25">
      <c r="A31" s="52">
        <v>43041</v>
      </c>
      <c r="B31" s="53" t="s">
        <v>80</v>
      </c>
      <c r="C31" s="60" t="s">
        <v>74</v>
      </c>
      <c r="D31" s="19"/>
      <c r="E31" s="20">
        <v>50000</v>
      </c>
      <c r="G31" s="23"/>
    </row>
    <row r="32" spans="1:7" ht="15" customHeight="1" x14ac:dyDescent="0.25">
      <c r="A32" s="52">
        <v>43042</v>
      </c>
      <c r="B32" s="53" t="s">
        <v>80</v>
      </c>
      <c r="C32" s="59" t="s">
        <v>36</v>
      </c>
      <c r="D32" s="19"/>
      <c r="E32" s="20">
        <v>160000</v>
      </c>
      <c r="G32" s="23"/>
    </row>
    <row r="33" spans="1:7" ht="15" customHeight="1" x14ac:dyDescent="0.25">
      <c r="A33" s="52">
        <v>43042</v>
      </c>
      <c r="B33" s="53" t="s">
        <v>29</v>
      </c>
      <c r="C33" s="59" t="s">
        <v>75</v>
      </c>
      <c r="D33" s="19"/>
      <c r="E33" s="20">
        <v>70000</v>
      </c>
      <c r="G33" s="23"/>
    </row>
    <row r="34" spans="1:7" ht="15" customHeight="1" x14ac:dyDescent="0.25">
      <c r="A34" s="52">
        <v>43042</v>
      </c>
      <c r="B34" s="53" t="s">
        <v>15</v>
      </c>
      <c r="C34" s="59" t="s">
        <v>713</v>
      </c>
      <c r="D34" s="19"/>
      <c r="E34" s="20">
        <v>14500</v>
      </c>
      <c r="G34" s="23"/>
    </row>
    <row r="35" spans="1:7" ht="15" customHeight="1" x14ac:dyDescent="0.25">
      <c r="A35" s="52">
        <v>43045</v>
      </c>
      <c r="B35" s="53" t="s">
        <v>80</v>
      </c>
      <c r="C35" s="59" t="s">
        <v>36</v>
      </c>
      <c r="D35" s="55"/>
      <c r="E35" s="12">
        <v>160000</v>
      </c>
      <c r="G35" s="23"/>
    </row>
    <row r="36" spans="1:7" ht="15" customHeight="1" x14ac:dyDescent="0.25">
      <c r="A36" s="52">
        <v>43045</v>
      </c>
      <c r="B36" s="53" t="s">
        <v>15</v>
      </c>
      <c r="C36" s="18" t="s">
        <v>16</v>
      </c>
      <c r="D36" s="55"/>
      <c r="E36" s="45">
        <v>25000</v>
      </c>
      <c r="G36" s="23"/>
    </row>
    <row r="37" spans="1:7" ht="15" customHeight="1" x14ac:dyDescent="0.25">
      <c r="A37" s="52">
        <v>43045</v>
      </c>
      <c r="B37" s="53" t="s">
        <v>15</v>
      </c>
      <c r="C37" s="18" t="s">
        <v>37</v>
      </c>
      <c r="D37" s="18"/>
      <c r="E37" s="45">
        <v>75000</v>
      </c>
      <c r="G37" s="23"/>
    </row>
    <row r="38" spans="1:7" ht="15" customHeight="1" x14ac:dyDescent="0.25">
      <c r="A38" s="52">
        <v>43045</v>
      </c>
      <c r="B38" s="53" t="s">
        <v>38</v>
      </c>
      <c r="C38" s="18" t="s">
        <v>39</v>
      </c>
      <c r="D38" s="18"/>
      <c r="E38" s="45">
        <v>75000</v>
      </c>
      <c r="G38" s="23"/>
    </row>
    <row r="39" spans="1:7" ht="15" customHeight="1" x14ac:dyDescent="0.25">
      <c r="A39" s="52">
        <v>43045</v>
      </c>
      <c r="B39" s="53" t="s">
        <v>23</v>
      </c>
      <c r="C39" s="18" t="s">
        <v>42</v>
      </c>
      <c r="D39" s="18"/>
      <c r="E39" s="45">
        <v>150000</v>
      </c>
      <c r="F39" s="23"/>
      <c r="G39" s="23"/>
    </row>
    <row r="40" spans="1:7" ht="15" customHeight="1" x14ac:dyDescent="0.25">
      <c r="A40" s="52">
        <v>43045</v>
      </c>
      <c r="B40" s="53" t="s">
        <v>25</v>
      </c>
      <c r="C40" s="18" t="s">
        <v>41</v>
      </c>
      <c r="D40" s="55"/>
      <c r="E40" s="12">
        <v>80000</v>
      </c>
      <c r="G40" s="23"/>
    </row>
    <row r="41" spans="1:7" ht="15" customHeight="1" x14ac:dyDescent="0.25">
      <c r="A41" s="52">
        <v>43045</v>
      </c>
      <c r="B41" s="53" t="s">
        <v>29</v>
      </c>
      <c r="C41" s="18" t="s">
        <v>43</v>
      </c>
      <c r="D41" s="55"/>
      <c r="E41" s="12">
        <v>70000</v>
      </c>
      <c r="G41" s="23"/>
    </row>
    <row r="42" spans="1:7" ht="15" customHeight="1" x14ac:dyDescent="0.25">
      <c r="A42" s="52">
        <v>43045</v>
      </c>
      <c r="B42" s="53" t="s">
        <v>29</v>
      </c>
      <c r="C42" s="18" t="s">
        <v>28</v>
      </c>
      <c r="D42" s="55"/>
      <c r="E42" s="12">
        <v>17000</v>
      </c>
      <c r="G42" s="23"/>
    </row>
    <row r="43" spans="1:7" ht="15" customHeight="1" x14ac:dyDescent="0.25">
      <c r="A43" s="52">
        <v>43045</v>
      </c>
      <c r="B43" s="53" t="s">
        <v>44</v>
      </c>
      <c r="C43" s="18" t="s">
        <v>45</v>
      </c>
      <c r="D43" s="55"/>
      <c r="E43" s="12">
        <v>50000</v>
      </c>
      <c r="G43" s="23"/>
    </row>
    <row r="44" spans="1:7" ht="15" customHeight="1" x14ac:dyDescent="0.25">
      <c r="A44" s="52">
        <v>43045</v>
      </c>
      <c r="B44" s="53" t="s">
        <v>12</v>
      </c>
      <c r="C44" s="18" t="s">
        <v>46</v>
      </c>
      <c r="D44" s="55"/>
      <c r="E44" s="45">
        <v>150000</v>
      </c>
      <c r="G44" s="23"/>
    </row>
    <row r="45" spans="1:7" ht="15" customHeight="1" x14ac:dyDescent="0.25">
      <c r="A45" s="52">
        <v>43045</v>
      </c>
      <c r="B45" s="53" t="s">
        <v>9</v>
      </c>
      <c r="C45" s="60" t="s">
        <v>21</v>
      </c>
      <c r="D45" s="45"/>
      <c r="E45" s="45">
        <v>41500</v>
      </c>
      <c r="G45" s="23"/>
    </row>
    <row r="46" spans="1:7" ht="15" customHeight="1" x14ac:dyDescent="0.25">
      <c r="A46" s="52">
        <v>43045</v>
      </c>
      <c r="B46" s="53" t="s">
        <v>9</v>
      </c>
      <c r="C46" s="18" t="s">
        <v>10</v>
      </c>
      <c r="D46" s="55"/>
      <c r="E46" s="45">
        <v>5000</v>
      </c>
      <c r="G46" s="23"/>
    </row>
    <row r="47" spans="1:7" ht="15" customHeight="1" x14ac:dyDescent="0.25">
      <c r="A47" s="52">
        <v>43045</v>
      </c>
      <c r="B47" s="53" t="s">
        <v>12</v>
      </c>
      <c r="C47" s="18" t="s">
        <v>53</v>
      </c>
      <c r="D47" s="55"/>
      <c r="E47" s="45">
        <v>285000</v>
      </c>
      <c r="G47" s="23"/>
    </row>
    <row r="48" spans="1:7" ht="15" customHeight="1" x14ac:dyDescent="0.25">
      <c r="A48" s="52">
        <v>43045</v>
      </c>
      <c r="B48" s="53" t="s">
        <v>29</v>
      </c>
      <c r="C48" s="18" t="s">
        <v>55</v>
      </c>
      <c r="D48" s="55"/>
      <c r="E48" s="45">
        <v>60000</v>
      </c>
      <c r="G48" s="23"/>
    </row>
    <row r="49" spans="1:7" ht="15" customHeight="1" x14ac:dyDescent="0.25">
      <c r="A49" s="52">
        <v>43045</v>
      </c>
      <c r="B49" s="53" t="s">
        <v>29</v>
      </c>
      <c r="C49" s="18" t="s">
        <v>56</v>
      </c>
      <c r="D49" s="55"/>
      <c r="E49" s="45">
        <v>150000</v>
      </c>
      <c r="G49" s="23"/>
    </row>
    <row r="50" spans="1:7" ht="15" customHeight="1" x14ac:dyDescent="0.25">
      <c r="A50" s="52">
        <v>43045</v>
      </c>
      <c r="B50" s="53" t="s">
        <v>25</v>
      </c>
      <c r="C50" s="18" t="s">
        <v>633</v>
      </c>
      <c r="D50" s="55"/>
      <c r="E50" s="45">
        <v>150000</v>
      </c>
      <c r="G50" s="23"/>
    </row>
    <row r="51" spans="1:7" ht="15" customHeight="1" x14ac:dyDescent="0.25">
      <c r="A51" s="52">
        <v>43045</v>
      </c>
      <c r="B51" s="53" t="s">
        <v>18</v>
      </c>
      <c r="C51" s="18" t="s">
        <v>76</v>
      </c>
      <c r="D51" s="55"/>
      <c r="E51" s="45">
        <v>35000</v>
      </c>
      <c r="G51" s="23"/>
    </row>
    <row r="52" spans="1:7" ht="15" customHeight="1" x14ac:dyDescent="0.25">
      <c r="A52" s="52">
        <v>43045</v>
      </c>
      <c r="B52" s="53" t="s">
        <v>18</v>
      </c>
      <c r="C52" s="18" t="s">
        <v>77</v>
      </c>
      <c r="D52" s="55"/>
      <c r="E52" s="45">
        <v>30000</v>
      </c>
      <c r="G52" s="23"/>
    </row>
    <row r="53" spans="1:7" ht="15" customHeight="1" x14ac:dyDescent="0.25">
      <c r="A53" s="52">
        <v>43046</v>
      </c>
      <c r="B53" s="53" t="s">
        <v>9</v>
      </c>
      <c r="C53" s="18" t="s">
        <v>10</v>
      </c>
      <c r="D53" s="55"/>
      <c r="E53" s="45">
        <v>5000</v>
      </c>
      <c r="G53" s="23"/>
    </row>
    <row r="54" spans="1:7" ht="15" customHeight="1" x14ac:dyDescent="0.25">
      <c r="A54" s="52">
        <v>43046</v>
      </c>
      <c r="B54" s="53" t="s">
        <v>15</v>
      </c>
      <c r="C54" s="60" t="s">
        <v>47</v>
      </c>
      <c r="D54" s="55"/>
      <c r="E54" s="45">
        <v>25000</v>
      </c>
      <c r="G54" s="23"/>
    </row>
    <row r="55" spans="1:7" ht="15" customHeight="1" x14ac:dyDescent="0.25">
      <c r="A55" s="52">
        <v>43046</v>
      </c>
      <c r="B55" s="53" t="s">
        <v>12</v>
      </c>
      <c r="C55" s="60" t="s">
        <v>48</v>
      </c>
      <c r="D55" s="55"/>
      <c r="E55" s="45">
        <v>300000</v>
      </c>
      <c r="G55" s="23"/>
    </row>
    <row r="56" spans="1:7" ht="15" customHeight="1" x14ac:dyDescent="0.25">
      <c r="A56" s="52">
        <v>43046</v>
      </c>
      <c r="B56" s="53" t="s">
        <v>9</v>
      </c>
      <c r="C56" s="60" t="s">
        <v>21</v>
      </c>
      <c r="D56" s="55"/>
      <c r="E56" s="45">
        <v>27500</v>
      </c>
      <c r="G56" s="23"/>
    </row>
    <row r="57" spans="1:7" ht="15" customHeight="1" x14ac:dyDescent="0.25">
      <c r="A57" s="52">
        <v>43046</v>
      </c>
      <c r="B57" s="53" t="s">
        <v>12</v>
      </c>
      <c r="C57" s="60" t="s">
        <v>49</v>
      </c>
      <c r="D57" s="55"/>
      <c r="E57" s="45">
        <v>400000</v>
      </c>
      <c r="G57" s="23"/>
    </row>
    <row r="58" spans="1:7" ht="15" customHeight="1" x14ac:dyDescent="0.25">
      <c r="A58" s="52">
        <v>43046</v>
      </c>
      <c r="B58" s="53" t="s">
        <v>23</v>
      </c>
      <c r="C58" s="60" t="s">
        <v>50</v>
      </c>
      <c r="D58" s="55"/>
      <c r="E58" s="45">
        <v>40000</v>
      </c>
      <c r="F58" s="40"/>
      <c r="G58" s="23"/>
    </row>
    <row r="59" spans="1:7" ht="15" customHeight="1" x14ac:dyDescent="0.25">
      <c r="A59" s="52">
        <v>43046</v>
      </c>
      <c r="B59" s="53" t="s">
        <v>44</v>
      </c>
      <c r="C59" s="60" t="s">
        <v>51</v>
      </c>
      <c r="D59" s="55"/>
      <c r="E59" s="12">
        <v>60000</v>
      </c>
      <c r="F59" s="40"/>
      <c r="G59" s="23"/>
    </row>
    <row r="60" spans="1:7" ht="15" customHeight="1" x14ac:dyDescent="0.25">
      <c r="A60" s="52">
        <v>43046</v>
      </c>
      <c r="B60" s="53" t="s">
        <v>18</v>
      </c>
      <c r="C60" s="60" t="s">
        <v>81</v>
      </c>
      <c r="D60" s="55"/>
      <c r="E60" s="12">
        <v>70000</v>
      </c>
      <c r="G60" s="23"/>
    </row>
    <row r="61" spans="1:7" ht="15" customHeight="1" x14ac:dyDescent="0.25">
      <c r="A61" s="52">
        <v>43046</v>
      </c>
      <c r="B61" s="53" t="s">
        <v>80</v>
      </c>
      <c r="C61" s="18" t="s">
        <v>57</v>
      </c>
      <c r="D61" s="55"/>
      <c r="E61" s="45">
        <v>80000</v>
      </c>
      <c r="G61" s="23"/>
    </row>
    <row r="62" spans="1:7" ht="15" customHeight="1" x14ac:dyDescent="0.25">
      <c r="A62" s="52">
        <v>43046</v>
      </c>
      <c r="B62" s="53" t="s">
        <v>38</v>
      </c>
      <c r="C62" s="60" t="s">
        <v>634</v>
      </c>
      <c r="D62" s="55"/>
      <c r="E62" s="45">
        <v>70000</v>
      </c>
      <c r="G62" s="23"/>
    </row>
    <row r="63" spans="1:7" ht="15" customHeight="1" x14ac:dyDescent="0.25">
      <c r="A63" s="271">
        <v>43046</v>
      </c>
      <c r="B63" s="272" t="s">
        <v>12</v>
      </c>
      <c r="C63" s="275" t="s">
        <v>62</v>
      </c>
      <c r="D63" s="274">
        <v>8000000</v>
      </c>
      <c r="E63" s="286"/>
      <c r="G63" s="24"/>
    </row>
    <row r="64" spans="1:7" ht="15" customHeight="1" x14ac:dyDescent="0.25">
      <c r="A64" s="271">
        <v>43046</v>
      </c>
      <c r="B64" s="272" t="s">
        <v>12</v>
      </c>
      <c r="C64" s="275" t="s">
        <v>63</v>
      </c>
      <c r="D64" s="274">
        <v>8000000</v>
      </c>
      <c r="E64" s="286"/>
      <c r="G64" s="24"/>
    </row>
    <row r="65" spans="1:7" ht="15" customHeight="1" x14ac:dyDescent="0.25">
      <c r="A65" s="52">
        <v>43046</v>
      </c>
      <c r="B65" s="53" t="s">
        <v>12</v>
      </c>
      <c r="C65" s="18" t="s">
        <v>64</v>
      </c>
      <c r="D65" s="55"/>
      <c r="E65" s="45">
        <v>175000</v>
      </c>
      <c r="G65" s="21"/>
    </row>
    <row r="66" spans="1:7" ht="15" customHeight="1" x14ac:dyDescent="0.25">
      <c r="A66" s="52">
        <v>43046</v>
      </c>
      <c r="B66" s="53" t="s">
        <v>12</v>
      </c>
      <c r="C66" s="18" t="s">
        <v>65</v>
      </c>
      <c r="D66" s="55"/>
      <c r="E66" s="45">
        <v>4313750</v>
      </c>
      <c r="G66" s="21"/>
    </row>
    <row r="67" spans="1:7" ht="15" customHeight="1" x14ac:dyDescent="0.25">
      <c r="A67" s="52">
        <v>43046</v>
      </c>
      <c r="B67" s="53" t="s">
        <v>80</v>
      </c>
      <c r="C67" s="18" t="s">
        <v>36</v>
      </c>
      <c r="D67" s="55"/>
      <c r="E67" s="45">
        <v>160000</v>
      </c>
      <c r="G67" s="21"/>
    </row>
    <row r="68" spans="1:7" ht="15" customHeight="1" x14ac:dyDescent="0.25">
      <c r="A68" s="52">
        <v>43047</v>
      </c>
      <c r="B68" s="53" t="s">
        <v>12</v>
      </c>
      <c r="C68" s="18" t="s">
        <v>78</v>
      </c>
      <c r="D68" s="55"/>
      <c r="E68" s="45">
        <v>1600000</v>
      </c>
      <c r="G68" s="21"/>
    </row>
    <row r="69" spans="1:7" ht="15" customHeight="1" x14ac:dyDescent="0.25">
      <c r="A69" s="52">
        <v>43047</v>
      </c>
      <c r="B69" s="53" t="s">
        <v>25</v>
      </c>
      <c r="C69" s="60" t="s">
        <v>58</v>
      </c>
      <c r="D69" s="55"/>
      <c r="E69" s="12">
        <v>60000</v>
      </c>
      <c r="G69" s="21"/>
    </row>
    <row r="70" spans="1:7" ht="15" customHeight="1" x14ac:dyDescent="0.25">
      <c r="A70" s="52">
        <v>43047</v>
      </c>
      <c r="B70" s="53" t="s">
        <v>9</v>
      </c>
      <c r="C70" s="60" t="s">
        <v>10</v>
      </c>
      <c r="D70" s="55"/>
      <c r="E70" s="45">
        <v>5000</v>
      </c>
      <c r="G70" s="21"/>
    </row>
    <row r="71" spans="1:7" ht="15" customHeight="1" x14ac:dyDescent="0.25">
      <c r="A71" s="52">
        <v>43047</v>
      </c>
      <c r="B71" s="53" t="s">
        <v>15</v>
      </c>
      <c r="C71" s="60" t="s">
        <v>59</v>
      </c>
      <c r="D71" s="55"/>
      <c r="E71" s="45">
        <v>140000</v>
      </c>
      <c r="G71" s="21"/>
    </row>
    <row r="72" spans="1:7" ht="15" customHeight="1" x14ac:dyDescent="0.25">
      <c r="A72" s="52">
        <v>43047</v>
      </c>
      <c r="B72" s="53" t="s">
        <v>15</v>
      </c>
      <c r="C72" s="60" t="s">
        <v>16</v>
      </c>
      <c r="D72" s="55"/>
      <c r="E72" s="45">
        <v>20000</v>
      </c>
      <c r="G72" s="21"/>
    </row>
    <row r="73" spans="1:7" ht="15" customHeight="1" x14ac:dyDescent="0.25">
      <c r="A73" s="52">
        <v>43047</v>
      </c>
      <c r="B73" s="53" t="s">
        <v>60</v>
      </c>
      <c r="C73" s="60" t="s">
        <v>61</v>
      </c>
      <c r="D73" s="55"/>
      <c r="E73" s="12">
        <v>30000</v>
      </c>
      <c r="G73" s="21"/>
    </row>
    <row r="74" spans="1:7" ht="15" customHeight="1" x14ac:dyDescent="0.25">
      <c r="A74" s="52">
        <v>43047</v>
      </c>
      <c r="B74" s="53" t="s">
        <v>9</v>
      </c>
      <c r="C74" s="60" t="s">
        <v>17</v>
      </c>
      <c r="D74" s="55"/>
      <c r="E74" s="45">
        <v>65000</v>
      </c>
      <c r="G74" s="21"/>
    </row>
    <row r="75" spans="1:7" ht="15" customHeight="1" x14ac:dyDescent="0.25">
      <c r="A75" s="52">
        <v>43047</v>
      </c>
      <c r="B75" s="53" t="s">
        <v>12</v>
      </c>
      <c r="C75" s="60" t="s">
        <v>22</v>
      </c>
      <c r="D75" s="45"/>
      <c r="E75" s="45">
        <v>28000</v>
      </c>
      <c r="G75" s="21"/>
    </row>
    <row r="76" spans="1:7" ht="15" customHeight="1" x14ac:dyDescent="0.25">
      <c r="A76" s="52">
        <v>43047</v>
      </c>
      <c r="B76" s="53" t="s">
        <v>12</v>
      </c>
      <c r="C76" s="60" t="s">
        <v>66</v>
      </c>
      <c r="D76" s="45"/>
      <c r="E76" s="45">
        <v>700000</v>
      </c>
      <c r="G76" s="21"/>
    </row>
    <row r="77" spans="1:7" ht="15" customHeight="1" x14ac:dyDescent="0.25">
      <c r="A77" s="52">
        <v>43047</v>
      </c>
      <c r="B77" s="53" t="s">
        <v>23</v>
      </c>
      <c r="C77" s="60" t="s">
        <v>67</v>
      </c>
      <c r="D77" s="45"/>
      <c r="E77" s="45">
        <v>20000</v>
      </c>
      <c r="F77" s="40"/>
      <c r="G77" s="21"/>
    </row>
    <row r="78" spans="1:7" ht="15" customHeight="1" x14ac:dyDescent="0.25">
      <c r="A78" s="52">
        <v>43047</v>
      </c>
      <c r="B78" s="53" t="s">
        <v>34</v>
      </c>
      <c r="C78" s="60" t="s">
        <v>656</v>
      </c>
      <c r="D78" s="55"/>
      <c r="E78" s="45">
        <v>1259500</v>
      </c>
      <c r="G78" s="21"/>
    </row>
    <row r="79" spans="1:7" ht="15" customHeight="1" x14ac:dyDescent="0.25">
      <c r="A79" s="52">
        <v>43047</v>
      </c>
      <c r="B79" s="53" t="s">
        <v>9</v>
      </c>
      <c r="C79" s="60" t="s">
        <v>453</v>
      </c>
      <c r="D79" s="55"/>
      <c r="E79" s="12">
        <v>700000</v>
      </c>
    </row>
    <row r="80" spans="1:7" ht="15" customHeight="1" x14ac:dyDescent="0.25">
      <c r="A80" s="52">
        <v>43047</v>
      </c>
      <c r="B80" s="53" t="s">
        <v>29</v>
      </c>
      <c r="C80" s="60" t="s">
        <v>30</v>
      </c>
      <c r="D80" s="55"/>
      <c r="E80" s="12">
        <v>65000</v>
      </c>
    </row>
    <row r="81" spans="1:8" ht="15" customHeight="1" x14ac:dyDescent="0.25">
      <c r="A81" s="52">
        <v>43047</v>
      </c>
      <c r="B81" s="53" t="s">
        <v>29</v>
      </c>
      <c r="C81" s="60" t="s">
        <v>68</v>
      </c>
      <c r="D81" s="55"/>
      <c r="E81" s="12">
        <v>60000</v>
      </c>
    </row>
    <row r="82" spans="1:8" ht="15" customHeight="1" x14ac:dyDescent="0.25">
      <c r="A82" s="52">
        <v>43047</v>
      </c>
      <c r="B82" s="53" t="s">
        <v>25</v>
      </c>
      <c r="C82" s="60" t="s">
        <v>43</v>
      </c>
      <c r="D82" s="55"/>
      <c r="E82" s="12">
        <v>60000</v>
      </c>
    </row>
    <row r="83" spans="1:8" ht="15" customHeight="1" x14ac:dyDescent="0.25">
      <c r="A83" s="52">
        <v>43047</v>
      </c>
      <c r="B83" s="18" t="s">
        <v>25</v>
      </c>
      <c r="C83" s="60" t="s">
        <v>28</v>
      </c>
      <c r="D83" s="18"/>
      <c r="E83" s="12">
        <v>17000</v>
      </c>
    </row>
    <row r="84" spans="1:8" ht="15" customHeight="1" x14ac:dyDescent="0.25">
      <c r="A84" s="52">
        <v>43048</v>
      </c>
      <c r="B84" s="53" t="s">
        <v>9</v>
      </c>
      <c r="C84" s="60" t="s">
        <v>69</v>
      </c>
      <c r="D84" s="55"/>
      <c r="E84" s="12">
        <v>20000</v>
      </c>
    </row>
    <row r="85" spans="1:8" ht="15" customHeight="1" x14ac:dyDescent="0.25">
      <c r="A85" s="52">
        <v>43048</v>
      </c>
      <c r="B85" s="61" t="s">
        <v>15</v>
      </c>
      <c r="C85" s="62" t="s">
        <v>16</v>
      </c>
      <c r="D85" s="63"/>
      <c r="E85" s="51">
        <v>29500</v>
      </c>
      <c r="G85" s="21"/>
    </row>
    <row r="86" spans="1:8" ht="15" customHeight="1" x14ac:dyDescent="0.25">
      <c r="A86" s="52">
        <v>43048</v>
      </c>
      <c r="B86" s="53" t="s">
        <v>44</v>
      </c>
      <c r="C86" s="60" t="s">
        <v>70</v>
      </c>
      <c r="D86" s="55"/>
      <c r="E86" s="12">
        <v>630000</v>
      </c>
      <c r="G86" s="21"/>
    </row>
    <row r="87" spans="1:8" ht="15" customHeight="1" x14ac:dyDescent="0.25">
      <c r="A87" s="52">
        <v>43048</v>
      </c>
      <c r="B87" s="53" t="s">
        <v>44</v>
      </c>
      <c r="C87" s="60" t="s">
        <v>71</v>
      </c>
      <c r="D87" s="55"/>
      <c r="E87" s="12">
        <v>40000</v>
      </c>
      <c r="G87" s="21"/>
    </row>
    <row r="88" spans="1:8" ht="15" customHeight="1" x14ac:dyDescent="0.25">
      <c r="A88" s="52">
        <v>43048</v>
      </c>
      <c r="B88" s="53" t="s">
        <v>29</v>
      </c>
      <c r="C88" s="60" t="s">
        <v>559</v>
      </c>
      <c r="D88" s="55"/>
      <c r="E88" s="12">
        <v>70000</v>
      </c>
      <c r="G88" s="21"/>
    </row>
    <row r="89" spans="1:8" ht="15" customHeight="1" x14ac:dyDescent="0.25">
      <c r="A89" s="52">
        <v>43048</v>
      </c>
      <c r="B89" s="53" t="s">
        <v>12</v>
      </c>
      <c r="C89" s="60" t="s">
        <v>72</v>
      </c>
      <c r="D89" s="55"/>
      <c r="E89" s="45">
        <v>255000</v>
      </c>
      <c r="G89" s="21"/>
    </row>
    <row r="90" spans="1:8" ht="15" customHeight="1" x14ac:dyDescent="0.25">
      <c r="A90" s="52">
        <v>43048</v>
      </c>
      <c r="B90" s="53" t="s">
        <v>29</v>
      </c>
      <c r="C90" s="60" t="s">
        <v>73</v>
      </c>
      <c r="D90" s="55"/>
      <c r="E90" s="12">
        <v>15000</v>
      </c>
      <c r="G90" s="21"/>
    </row>
    <row r="91" spans="1:8" ht="15" customHeight="1" x14ac:dyDescent="0.25">
      <c r="A91" s="52">
        <v>43049</v>
      </c>
      <c r="B91" s="53" t="s">
        <v>25</v>
      </c>
      <c r="C91" s="60" t="s">
        <v>41</v>
      </c>
      <c r="D91" s="45"/>
      <c r="E91" s="12">
        <v>80000</v>
      </c>
      <c r="G91" s="21"/>
    </row>
    <row r="92" spans="1:8" ht="15" customHeight="1" x14ac:dyDescent="0.25">
      <c r="A92" s="52">
        <v>43049</v>
      </c>
      <c r="B92" s="53" t="s">
        <v>80</v>
      </c>
      <c r="C92" s="60" t="s">
        <v>36</v>
      </c>
      <c r="D92" s="45"/>
      <c r="E92" s="12">
        <v>160000</v>
      </c>
      <c r="G92" s="21"/>
    </row>
    <row r="93" spans="1:8" ht="15" customHeight="1" x14ac:dyDescent="0.25">
      <c r="A93" s="52">
        <v>43049</v>
      </c>
      <c r="B93" s="53" t="s">
        <v>12</v>
      </c>
      <c r="C93" s="60" t="s">
        <v>508</v>
      </c>
      <c r="D93" s="45"/>
      <c r="E93" s="12">
        <v>400000</v>
      </c>
      <c r="G93" s="21"/>
    </row>
    <row r="94" spans="1:8" ht="15" customHeight="1" x14ac:dyDescent="0.25">
      <c r="A94" s="52">
        <v>43049</v>
      </c>
      <c r="B94" s="53" t="s">
        <v>18</v>
      </c>
      <c r="C94" s="60" t="s">
        <v>112</v>
      </c>
      <c r="D94" s="45"/>
      <c r="E94" s="12">
        <v>60000</v>
      </c>
      <c r="G94" s="21"/>
    </row>
    <row r="95" spans="1:8" ht="15" customHeight="1" x14ac:dyDescent="0.25">
      <c r="A95" s="52">
        <v>43050</v>
      </c>
      <c r="B95" s="53" t="s">
        <v>9</v>
      </c>
      <c r="C95" s="60" t="s">
        <v>454</v>
      </c>
      <c r="D95" s="45"/>
      <c r="E95" s="12">
        <v>700000</v>
      </c>
      <c r="G95" s="24"/>
      <c r="H95" s="24"/>
    </row>
    <row r="96" spans="1:8" ht="15" customHeight="1" x14ac:dyDescent="0.25">
      <c r="A96" s="52">
        <v>43050</v>
      </c>
      <c r="B96" s="18" t="s">
        <v>12</v>
      </c>
      <c r="C96" s="60" t="s">
        <v>85</v>
      </c>
      <c r="D96" s="45"/>
      <c r="E96" s="12">
        <v>20000</v>
      </c>
      <c r="G96" s="23"/>
      <c r="H96" s="23"/>
    </row>
    <row r="97" spans="1:9" ht="15" customHeight="1" x14ac:dyDescent="0.25">
      <c r="A97" s="52">
        <v>43052</v>
      </c>
      <c r="B97" s="18" t="s">
        <v>12</v>
      </c>
      <c r="C97" s="60" t="s">
        <v>79</v>
      </c>
      <c r="D97" s="18"/>
      <c r="E97" s="12">
        <v>310000</v>
      </c>
      <c r="G97" s="23"/>
      <c r="H97" s="23"/>
    </row>
    <row r="98" spans="1:9" ht="15" customHeight="1" x14ac:dyDescent="0.25">
      <c r="A98" s="52">
        <v>43052</v>
      </c>
      <c r="B98" s="18" t="s">
        <v>38</v>
      </c>
      <c r="C98" s="60" t="s">
        <v>82</v>
      </c>
      <c r="D98" s="18"/>
      <c r="E98" s="12">
        <v>60000</v>
      </c>
      <c r="G98" s="23"/>
      <c r="H98" s="23"/>
    </row>
    <row r="99" spans="1:9" ht="15" customHeight="1" x14ac:dyDescent="0.25">
      <c r="A99" s="52">
        <v>43052</v>
      </c>
      <c r="B99" s="18" t="s">
        <v>12</v>
      </c>
      <c r="C99" s="60" t="s">
        <v>86</v>
      </c>
      <c r="D99" s="18"/>
      <c r="E99" s="12">
        <v>350000</v>
      </c>
      <c r="G99" s="23"/>
      <c r="H99" s="23"/>
    </row>
    <row r="100" spans="1:9" ht="15" customHeight="1" x14ac:dyDescent="0.25">
      <c r="A100" s="52">
        <v>43052</v>
      </c>
      <c r="B100" s="18" t="s">
        <v>9</v>
      </c>
      <c r="C100" s="60" t="s">
        <v>83</v>
      </c>
      <c r="D100" s="18"/>
      <c r="E100" s="12">
        <v>20000</v>
      </c>
      <c r="G100" s="41"/>
      <c r="H100" s="80"/>
      <c r="I100" s="23"/>
    </row>
    <row r="101" spans="1:9" ht="15" customHeight="1" x14ac:dyDescent="0.25">
      <c r="A101" s="52">
        <v>43052</v>
      </c>
      <c r="B101" s="53" t="s">
        <v>12</v>
      </c>
      <c r="C101" s="60" t="s">
        <v>84</v>
      </c>
      <c r="D101" s="55"/>
      <c r="E101" s="12">
        <v>20000</v>
      </c>
      <c r="G101" s="21"/>
    </row>
    <row r="102" spans="1:9" ht="15" customHeight="1" x14ac:dyDescent="0.25">
      <c r="A102" s="52">
        <v>43052</v>
      </c>
      <c r="B102" s="53" t="s">
        <v>12</v>
      </c>
      <c r="C102" s="60" t="s">
        <v>160</v>
      </c>
      <c r="D102" s="55"/>
      <c r="E102" s="12">
        <v>75000</v>
      </c>
      <c r="G102" s="21"/>
    </row>
    <row r="103" spans="1:9" ht="15" customHeight="1" x14ac:dyDescent="0.25">
      <c r="A103" s="52">
        <v>43052</v>
      </c>
      <c r="B103" s="53" t="s">
        <v>23</v>
      </c>
      <c r="C103" s="60" t="s">
        <v>42</v>
      </c>
      <c r="D103" s="55"/>
      <c r="E103" s="12">
        <v>150000</v>
      </c>
      <c r="F103" s="23"/>
      <c r="G103" s="21"/>
    </row>
    <row r="104" spans="1:9" ht="15" customHeight="1" x14ac:dyDescent="0.25">
      <c r="A104" s="52">
        <v>43052</v>
      </c>
      <c r="B104" s="53" t="s">
        <v>29</v>
      </c>
      <c r="C104" s="60" t="s">
        <v>87</v>
      </c>
      <c r="D104" s="18"/>
      <c r="E104" s="12">
        <v>21000</v>
      </c>
      <c r="G104" s="21"/>
    </row>
    <row r="105" spans="1:9" ht="15" customHeight="1" x14ac:dyDescent="0.25">
      <c r="A105" s="52">
        <v>43052</v>
      </c>
      <c r="B105" s="53" t="s">
        <v>34</v>
      </c>
      <c r="C105" s="60" t="s">
        <v>655</v>
      </c>
      <c r="D105" s="55"/>
      <c r="E105" s="12">
        <v>950000</v>
      </c>
      <c r="G105" s="21"/>
    </row>
    <row r="106" spans="1:9" ht="15" customHeight="1" x14ac:dyDescent="0.25">
      <c r="A106" s="52">
        <v>43052</v>
      </c>
      <c r="B106" s="18" t="s">
        <v>38</v>
      </c>
      <c r="C106" s="60" t="s">
        <v>88</v>
      </c>
      <c r="D106" s="18"/>
      <c r="E106" s="12">
        <v>7000</v>
      </c>
      <c r="G106" s="21"/>
    </row>
    <row r="107" spans="1:9" ht="15" customHeight="1" x14ac:dyDescent="0.25">
      <c r="A107" s="52">
        <v>43052</v>
      </c>
      <c r="B107" s="18" t="s">
        <v>12</v>
      </c>
      <c r="C107" s="60" t="s">
        <v>90</v>
      </c>
      <c r="D107" s="18"/>
      <c r="E107" s="12">
        <v>50000</v>
      </c>
      <c r="G107" s="21"/>
    </row>
    <row r="108" spans="1:9" ht="15" customHeight="1" x14ac:dyDescent="0.25">
      <c r="A108" s="52">
        <v>43052</v>
      </c>
      <c r="B108" s="18" t="s">
        <v>44</v>
      </c>
      <c r="C108" s="60" t="s">
        <v>45</v>
      </c>
      <c r="D108" s="18"/>
      <c r="E108" s="12">
        <v>50000</v>
      </c>
      <c r="G108" s="89"/>
      <c r="H108" s="41"/>
    </row>
    <row r="109" spans="1:9" ht="15" customHeight="1" x14ac:dyDescent="0.25">
      <c r="A109" s="52">
        <v>43052</v>
      </c>
      <c r="B109" s="18" t="s">
        <v>15</v>
      </c>
      <c r="C109" s="60" t="s">
        <v>37</v>
      </c>
      <c r="D109" s="18"/>
      <c r="E109" s="12">
        <v>75000</v>
      </c>
      <c r="G109" s="23"/>
      <c r="H109" s="41"/>
    </row>
    <row r="110" spans="1:9" ht="15" customHeight="1" x14ac:dyDescent="0.25">
      <c r="A110" s="52">
        <v>43052</v>
      </c>
      <c r="B110" s="53" t="s">
        <v>12</v>
      </c>
      <c r="C110" s="60" t="s">
        <v>91</v>
      </c>
      <c r="D110" s="18"/>
      <c r="E110" s="12">
        <v>150000</v>
      </c>
      <c r="G110" s="23"/>
      <c r="H110" s="41"/>
    </row>
    <row r="111" spans="1:9" ht="15" customHeight="1" x14ac:dyDescent="0.25">
      <c r="A111" s="52">
        <v>43053</v>
      </c>
      <c r="B111" s="53" t="s">
        <v>23</v>
      </c>
      <c r="C111" s="60" t="s">
        <v>92</v>
      </c>
      <c r="D111" s="55"/>
      <c r="E111" s="12">
        <v>60000</v>
      </c>
      <c r="F111" s="24"/>
      <c r="G111" s="23"/>
      <c r="H111" s="41"/>
    </row>
    <row r="112" spans="1:9" ht="15" customHeight="1" x14ac:dyDescent="0.25">
      <c r="A112" s="52">
        <v>43053</v>
      </c>
      <c r="B112" s="18" t="s">
        <v>38</v>
      </c>
      <c r="C112" s="60" t="s">
        <v>93</v>
      </c>
      <c r="D112" s="18"/>
      <c r="E112" s="12">
        <v>40000</v>
      </c>
      <c r="F112" s="24"/>
      <c r="G112" s="23"/>
      <c r="H112" s="41"/>
    </row>
    <row r="113" spans="1:9" ht="15" customHeight="1" x14ac:dyDescent="0.25">
      <c r="A113" s="271">
        <v>43053</v>
      </c>
      <c r="B113" s="272" t="s">
        <v>12</v>
      </c>
      <c r="C113" s="285" t="s">
        <v>96</v>
      </c>
      <c r="D113" s="274">
        <v>8500000</v>
      </c>
      <c r="E113" s="274"/>
      <c r="F113" s="25"/>
      <c r="G113" s="25"/>
      <c r="H113" s="41"/>
    </row>
    <row r="114" spans="1:9" ht="15" customHeight="1" x14ac:dyDescent="0.25">
      <c r="A114" s="52">
        <v>43053</v>
      </c>
      <c r="B114" s="18" t="s">
        <v>15</v>
      </c>
      <c r="C114" s="60" t="s">
        <v>94</v>
      </c>
      <c r="D114" s="18"/>
      <c r="E114" s="12">
        <v>3366000</v>
      </c>
      <c r="F114" s="25"/>
      <c r="G114" s="23"/>
      <c r="H114" s="22"/>
    </row>
    <row r="115" spans="1:9" ht="15" customHeight="1" x14ac:dyDescent="0.25">
      <c r="A115" s="52">
        <v>43053</v>
      </c>
      <c r="B115" s="53" t="s">
        <v>12</v>
      </c>
      <c r="C115" s="60" t="s">
        <v>95</v>
      </c>
      <c r="D115" s="55"/>
      <c r="E115" s="45">
        <v>400000</v>
      </c>
      <c r="G115" s="23"/>
      <c r="H115" s="22"/>
    </row>
    <row r="116" spans="1:9" ht="15" customHeight="1" x14ac:dyDescent="0.25">
      <c r="A116" s="52">
        <v>43053</v>
      </c>
      <c r="B116" s="53" t="s">
        <v>9</v>
      </c>
      <c r="C116" s="60" t="s">
        <v>21</v>
      </c>
      <c r="D116" s="18"/>
      <c r="E116" s="12">
        <v>17000</v>
      </c>
      <c r="G116" s="41"/>
      <c r="H116" s="80"/>
      <c r="I116" s="23"/>
    </row>
    <row r="117" spans="1:9" ht="15" customHeight="1" x14ac:dyDescent="0.25">
      <c r="A117" s="52">
        <v>43053</v>
      </c>
      <c r="B117" s="18" t="s">
        <v>38</v>
      </c>
      <c r="C117" s="60" t="s">
        <v>39</v>
      </c>
      <c r="D117" s="18"/>
      <c r="E117" s="12">
        <v>60000</v>
      </c>
      <c r="G117" s="23"/>
      <c r="H117" s="22"/>
    </row>
    <row r="118" spans="1:9" ht="15" customHeight="1" x14ac:dyDescent="0.25">
      <c r="A118" s="52">
        <v>43053</v>
      </c>
      <c r="B118" s="18" t="s">
        <v>12</v>
      </c>
      <c r="C118" s="60" t="s">
        <v>97</v>
      </c>
      <c r="D118" s="55"/>
      <c r="E118" s="45">
        <v>1050000</v>
      </c>
      <c r="G118" s="23"/>
      <c r="H118" s="22"/>
    </row>
    <row r="119" spans="1:9" ht="15" customHeight="1" x14ac:dyDescent="0.25">
      <c r="A119" s="52">
        <v>43054</v>
      </c>
      <c r="B119" s="53" t="s">
        <v>12</v>
      </c>
      <c r="C119" s="60" t="s">
        <v>19</v>
      </c>
      <c r="D119" s="45"/>
      <c r="E119" s="45">
        <v>70000</v>
      </c>
      <c r="G119" s="23"/>
      <c r="H119" s="22"/>
    </row>
    <row r="120" spans="1:9" ht="15" customHeight="1" x14ac:dyDescent="0.25">
      <c r="A120" s="52">
        <v>43054</v>
      </c>
      <c r="B120" s="53" t="s">
        <v>23</v>
      </c>
      <c r="C120" s="60" t="s">
        <v>98</v>
      </c>
      <c r="D120" s="55"/>
      <c r="E120" s="12">
        <v>70000</v>
      </c>
      <c r="F120" s="24"/>
      <c r="G120" s="23"/>
      <c r="H120" s="22"/>
    </row>
    <row r="121" spans="1:9" ht="15" customHeight="1" x14ac:dyDescent="0.25">
      <c r="A121" s="52">
        <v>43054</v>
      </c>
      <c r="B121" s="53" t="s">
        <v>12</v>
      </c>
      <c r="C121" s="60" t="s">
        <v>99</v>
      </c>
      <c r="D121" s="55"/>
      <c r="E121" s="12">
        <v>6000</v>
      </c>
      <c r="F121" s="25"/>
      <c r="G121" s="23"/>
    </row>
    <row r="122" spans="1:9" ht="15" customHeight="1" x14ac:dyDescent="0.25">
      <c r="A122" s="52">
        <v>43054</v>
      </c>
      <c r="B122" s="53" t="s">
        <v>44</v>
      </c>
      <c r="C122" s="60" t="s">
        <v>100</v>
      </c>
      <c r="D122" s="55"/>
      <c r="E122" s="12">
        <v>60000</v>
      </c>
      <c r="F122" s="25"/>
      <c r="G122" s="41"/>
    </row>
    <row r="123" spans="1:9" ht="15" customHeight="1" x14ac:dyDescent="0.25">
      <c r="A123" s="52">
        <v>43054</v>
      </c>
      <c r="B123" s="18" t="s">
        <v>80</v>
      </c>
      <c r="C123" s="60" t="s">
        <v>36</v>
      </c>
      <c r="D123" s="18"/>
      <c r="E123" s="12">
        <v>160000</v>
      </c>
      <c r="G123" s="23"/>
    </row>
    <row r="124" spans="1:9" ht="15" customHeight="1" x14ac:dyDescent="0.25">
      <c r="A124" s="52">
        <v>43054</v>
      </c>
      <c r="B124" s="18" t="s">
        <v>34</v>
      </c>
      <c r="C124" s="60" t="s">
        <v>657</v>
      </c>
      <c r="D124" s="18"/>
      <c r="E124" s="12">
        <v>1000000</v>
      </c>
      <c r="G124" s="23"/>
    </row>
    <row r="125" spans="1:9" ht="15" customHeight="1" x14ac:dyDescent="0.25">
      <c r="A125" s="52">
        <v>43054</v>
      </c>
      <c r="B125" s="18" t="s">
        <v>12</v>
      </c>
      <c r="C125" s="60" t="s">
        <v>654</v>
      </c>
      <c r="D125" s="18"/>
      <c r="E125" s="12">
        <v>20000</v>
      </c>
      <c r="G125" s="23"/>
    </row>
    <row r="126" spans="1:9" ht="15" customHeight="1" x14ac:dyDescent="0.25">
      <c r="A126" s="52">
        <v>43054</v>
      </c>
      <c r="B126" s="18" t="s">
        <v>9</v>
      </c>
      <c r="C126" s="60" t="s">
        <v>21</v>
      </c>
      <c r="D126" s="18"/>
      <c r="E126" s="12">
        <v>17000</v>
      </c>
      <c r="G126" s="41"/>
      <c r="H126" s="80"/>
      <c r="I126" s="23"/>
    </row>
    <row r="127" spans="1:9" ht="15" customHeight="1" x14ac:dyDescent="0.25">
      <c r="A127" s="52">
        <v>43055</v>
      </c>
      <c r="B127" s="18" t="s">
        <v>9</v>
      </c>
      <c r="C127" s="60" t="s">
        <v>21</v>
      </c>
      <c r="D127" s="18"/>
      <c r="E127" s="12">
        <v>9500</v>
      </c>
      <c r="G127" s="41"/>
      <c r="H127" s="80"/>
      <c r="I127" s="23"/>
    </row>
    <row r="128" spans="1:9" ht="15" customHeight="1" x14ac:dyDescent="0.25">
      <c r="A128" s="52">
        <v>43055</v>
      </c>
      <c r="B128" s="18" t="s">
        <v>9</v>
      </c>
      <c r="C128" s="60" t="s">
        <v>103</v>
      </c>
      <c r="D128" s="18"/>
      <c r="E128" s="12">
        <v>23500</v>
      </c>
      <c r="G128" s="41"/>
      <c r="H128" s="80"/>
      <c r="I128" s="23"/>
    </row>
    <row r="129" spans="1:9" ht="15" customHeight="1" x14ac:dyDescent="0.25">
      <c r="A129" s="52">
        <v>43055</v>
      </c>
      <c r="B129" s="18" t="s">
        <v>12</v>
      </c>
      <c r="C129" s="60" t="s">
        <v>104</v>
      </c>
      <c r="D129" s="18"/>
      <c r="E129" s="12">
        <v>35000</v>
      </c>
      <c r="G129" s="23"/>
    </row>
    <row r="130" spans="1:9" ht="15" customHeight="1" x14ac:dyDescent="0.25">
      <c r="A130" s="52">
        <v>43055</v>
      </c>
      <c r="B130" s="18" t="s">
        <v>9</v>
      </c>
      <c r="C130" s="60" t="s">
        <v>17</v>
      </c>
      <c r="D130" s="18"/>
      <c r="E130" s="12">
        <v>65000</v>
      </c>
      <c r="G130" s="25"/>
      <c r="H130" s="23"/>
      <c r="I130" s="23"/>
    </row>
    <row r="131" spans="1:9" ht="15" customHeight="1" x14ac:dyDescent="0.25">
      <c r="A131" s="52">
        <v>43055</v>
      </c>
      <c r="B131" s="18" t="s">
        <v>9</v>
      </c>
      <c r="C131" s="60" t="s">
        <v>105</v>
      </c>
      <c r="D131" s="18"/>
      <c r="E131" s="12">
        <v>10000</v>
      </c>
      <c r="G131" s="23"/>
      <c r="H131" s="23"/>
      <c r="I131" s="23"/>
    </row>
    <row r="132" spans="1:9" ht="15" customHeight="1" x14ac:dyDescent="0.25">
      <c r="A132" s="52">
        <v>43055</v>
      </c>
      <c r="B132" s="18" t="s">
        <v>9</v>
      </c>
      <c r="C132" s="60" t="s">
        <v>106</v>
      </c>
      <c r="D132" s="18"/>
      <c r="E132" s="12">
        <v>3000</v>
      </c>
      <c r="G132" s="23"/>
      <c r="H132" s="23"/>
      <c r="I132" s="23"/>
    </row>
    <row r="133" spans="1:9" ht="15" customHeight="1" x14ac:dyDescent="0.25">
      <c r="A133" s="52">
        <v>43055</v>
      </c>
      <c r="B133" s="18" t="s">
        <v>44</v>
      </c>
      <c r="C133" s="60" t="s">
        <v>107</v>
      </c>
      <c r="D133" s="18"/>
      <c r="E133" s="12">
        <v>100000</v>
      </c>
      <c r="G133" s="41"/>
    </row>
    <row r="134" spans="1:9" ht="15" customHeight="1" x14ac:dyDescent="0.25">
      <c r="A134" s="52">
        <v>43055</v>
      </c>
      <c r="B134" s="18" t="s">
        <v>44</v>
      </c>
      <c r="C134" s="60" t="s">
        <v>108</v>
      </c>
      <c r="D134" s="55"/>
      <c r="E134" s="12">
        <v>12000</v>
      </c>
      <c r="G134" s="41"/>
    </row>
    <row r="135" spans="1:9" ht="15" customHeight="1" x14ac:dyDescent="0.25">
      <c r="A135" s="52">
        <v>43056</v>
      </c>
      <c r="B135" s="53" t="s">
        <v>9</v>
      </c>
      <c r="C135" s="60" t="s">
        <v>21</v>
      </c>
      <c r="D135" s="55"/>
      <c r="E135" s="12">
        <v>19000</v>
      </c>
      <c r="G135" s="23"/>
      <c r="H135" s="23"/>
      <c r="I135" s="23"/>
    </row>
    <row r="136" spans="1:9" ht="15" customHeight="1" x14ac:dyDescent="0.25">
      <c r="A136" s="52">
        <v>43056</v>
      </c>
      <c r="B136" s="18" t="s">
        <v>38</v>
      </c>
      <c r="C136" s="60" t="s">
        <v>641</v>
      </c>
      <c r="D136" s="12"/>
      <c r="E136" s="46">
        <v>5000</v>
      </c>
      <c r="G136" s="23"/>
    </row>
    <row r="137" spans="1:9" ht="15" customHeight="1" x14ac:dyDescent="0.25">
      <c r="A137" s="52">
        <v>43056</v>
      </c>
      <c r="B137" s="18" t="s">
        <v>25</v>
      </c>
      <c r="C137" s="60" t="s">
        <v>41</v>
      </c>
      <c r="D137" s="18"/>
      <c r="E137" s="12">
        <v>80000</v>
      </c>
      <c r="G137" s="23"/>
    </row>
    <row r="138" spans="1:9" ht="15" customHeight="1" x14ac:dyDescent="0.25">
      <c r="A138" s="52">
        <v>43056</v>
      </c>
      <c r="B138" s="18" t="s">
        <v>80</v>
      </c>
      <c r="C138" s="60" t="s">
        <v>36</v>
      </c>
      <c r="D138" s="18"/>
      <c r="E138" s="12">
        <v>160000</v>
      </c>
      <c r="G138" s="23"/>
    </row>
    <row r="139" spans="1:9" ht="15" customHeight="1" x14ac:dyDescent="0.25">
      <c r="A139" s="52">
        <v>43056</v>
      </c>
      <c r="B139" s="18" t="s">
        <v>29</v>
      </c>
      <c r="C139" s="60" t="s">
        <v>30</v>
      </c>
      <c r="D139" s="18"/>
      <c r="E139" s="12">
        <v>65000</v>
      </c>
      <c r="G139" s="23"/>
    </row>
    <row r="140" spans="1:9" ht="15" customHeight="1" x14ac:dyDescent="0.25">
      <c r="A140" s="52">
        <v>43056</v>
      </c>
      <c r="B140" s="18" t="s">
        <v>12</v>
      </c>
      <c r="C140" s="60" t="s">
        <v>46</v>
      </c>
      <c r="D140" s="18"/>
      <c r="E140" s="12">
        <v>150000</v>
      </c>
      <c r="G140" s="23"/>
    </row>
    <row r="141" spans="1:9" ht="15" customHeight="1" x14ac:dyDescent="0.25">
      <c r="A141" s="52">
        <v>43059</v>
      </c>
      <c r="B141" s="18" t="s">
        <v>9</v>
      </c>
      <c r="C141" s="60" t="s">
        <v>83</v>
      </c>
      <c r="D141" s="18"/>
      <c r="E141" s="12">
        <v>5000</v>
      </c>
      <c r="G141" s="41"/>
      <c r="H141" s="80"/>
      <c r="I141" s="23"/>
    </row>
    <row r="142" spans="1:9" ht="15" customHeight="1" x14ac:dyDescent="0.25">
      <c r="A142" s="52">
        <v>43059</v>
      </c>
      <c r="B142" s="18" t="s">
        <v>44</v>
      </c>
      <c r="C142" s="60" t="s">
        <v>45</v>
      </c>
      <c r="D142" s="18"/>
      <c r="E142" s="12">
        <v>50000</v>
      </c>
      <c r="G142" s="41"/>
      <c r="H142" s="80"/>
    </row>
    <row r="143" spans="1:9" ht="15" customHeight="1" x14ac:dyDescent="0.25">
      <c r="A143" s="52">
        <v>43059</v>
      </c>
      <c r="B143" s="18" t="s">
        <v>38</v>
      </c>
      <c r="C143" s="60" t="s">
        <v>39</v>
      </c>
      <c r="D143" s="18"/>
      <c r="E143" s="12">
        <v>75000</v>
      </c>
      <c r="G143" s="41"/>
      <c r="H143" s="80"/>
    </row>
    <row r="144" spans="1:9" ht="15" customHeight="1" x14ac:dyDescent="0.25">
      <c r="A144" s="52">
        <v>43059</v>
      </c>
      <c r="B144" s="18" t="s">
        <v>18</v>
      </c>
      <c r="C144" s="60" t="s">
        <v>109</v>
      </c>
      <c r="D144" s="18"/>
      <c r="E144" s="12">
        <v>70000</v>
      </c>
      <c r="G144" s="23"/>
    </row>
    <row r="145" spans="1:9" ht="15" customHeight="1" x14ac:dyDescent="0.25">
      <c r="A145" s="52">
        <v>43059</v>
      </c>
      <c r="B145" s="18" t="s">
        <v>29</v>
      </c>
      <c r="C145" s="60" t="s">
        <v>110</v>
      </c>
      <c r="D145" s="18"/>
      <c r="E145" s="12">
        <v>70000</v>
      </c>
      <c r="G145" s="23"/>
    </row>
    <row r="146" spans="1:9" ht="15" customHeight="1" x14ac:dyDescent="0.25">
      <c r="A146" s="52">
        <v>43059</v>
      </c>
      <c r="B146" s="18" t="s">
        <v>29</v>
      </c>
      <c r="C146" s="60" t="s">
        <v>111</v>
      </c>
      <c r="D146" s="18"/>
      <c r="E146" s="12">
        <v>17000</v>
      </c>
      <c r="G146" s="23"/>
    </row>
    <row r="147" spans="1:9" ht="15" customHeight="1" x14ac:dyDescent="0.25">
      <c r="A147" s="52">
        <v>43059</v>
      </c>
      <c r="B147" s="18" t="s">
        <v>23</v>
      </c>
      <c r="C147" s="60" t="s">
        <v>113</v>
      </c>
      <c r="D147" s="18"/>
      <c r="E147" s="12">
        <v>10000</v>
      </c>
      <c r="F147" s="25"/>
      <c r="G147" s="23"/>
    </row>
    <row r="148" spans="1:9" ht="15" customHeight="1" x14ac:dyDescent="0.25">
      <c r="A148" s="52">
        <v>43060</v>
      </c>
      <c r="B148" s="18" t="s">
        <v>23</v>
      </c>
      <c r="C148" s="60" t="s">
        <v>114</v>
      </c>
      <c r="D148" s="18"/>
      <c r="E148" s="12">
        <v>70000</v>
      </c>
      <c r="F148" s="25"/>
      <c r="G148" s="23"/>
    </row>
    <row r="149" spans="1:9" ht="15" customHeight="1" x14ac:dyDescent="0.25">
      <c r="A149" s="52">
        <v>43060</v>
      </c>
      <c r="B149" s="18" t="s">
        <v>9</v>
      </c>
      <c r="C149" s="60" t="s">
        <v>115</v>
      </c>
      <c r="D149" s="18"/>
      <c r="E149" s="12">
        <v>5000</v>
      </c>
      <c r="G149" s="41"/>
      <c r="H149" s="80"/>
      <c r="I149" s="23"/>
    </row>
    <row r="150" spans="1:9" ht="15" customHeight="1" x14ac:dyDescent="0.25">
      <c r="A150" s="52">
        <v>43060</v>
      </c>
      <c r="B150" s="18" t="s">
        <v>9</v>
      </c>
      <c r="C150" s="60" t="s">
        <v>21</v>
      </c>
      <c r="D150" s="18"/>
      <c r="E150" s="12">
        <v>26000</v>
      </c>
      <c r="G150" s="41"/>
      <c r="H150" s="80"/>
      <c r="I150" s="23"/>
    </row>
    <row r="151" spans="1:9" ht="15" customHeight="1" x14ac:dyDescent="0.25">
      <c r="A151" s="52">
        <v>43060</v>
      </c>
      <c r="B151" s="18" t="s">
        <v>38</v>
      </c>
      <c r="C151" s="60" t="s">
        <v>116</v>
      </c>
      <c r="D151" s="18"/>
      <c r="E151" s="12">
        <v>40000</v>
      </c>
      <c r="G151" s="23"/>
    </row>
    <row r="152" spans="1:9" ht="15" customHeight="1" x14ac:dyDescent="0.25">
      <c r="A152" s="271">
        <v>43060</v>
      </c>
      <c r="B152" s="275" t="s">
        <v>12</v>
      </c>
      <c r="C152" s="285" t="s">
        <v>118</v>
      </c>
      <c r="D152" s="274">
        <v>8000000</v>
      </c>
      <c r="E152" s="274"/>
      <c r="G152" s="25"/>
    </row>
    <row r="153" spans="1:9" ht="15" customHeight="1" x14ac:dyDescent="0.25">
      <c r="A153" s="52">
        <v>43060</v>
      </c>
      <c r="B153" s="18" t="s">
        <v>38</v>
      </c>
      <c r="C153" s="60" t="s">
        <v>117</v>
      </c>
      <c r="D153" s="18"/>
      <c r="E153" s="12">
        <v>50000</v>
      </c>
      <c r="G153" s="23"/>
    </row>
    <row r="154" spans="1:9" ht="15" customHeight="1" x14ac:dyDescent="0.25">
      <c r="A154" s="52">
        <v>43060</v>
      </c>
      <c r="B154" s="18" t="s">
        <v>12</v>
      </c>
      <c r="C154" s="60" t="s">
        <v>119</v>
      </c>
      <c r="D154" s="18"/>
      <c r="E154" s="12">
        <v>2999000</v>
      </c>
      <c r="G154" s="23"/>
    </row>
    <row r="155" spans="1:9" ht="15" customHeight="1" x14ac:dyDescent="0.25">
      <c r="A155" s="52">
        <v>43060</v>
      </c>
      <c r="B155" s="18" t="s">
        <v>80</v>
      </c>
      <c r="C155" s="60" t="s">
        <v>36</v>
      </c>
      <c r="D155" s="18"/>
      <c r="E155" s="12">
        <v>160000</v>
      </c>
      <c r="G155" s="23"/>
    </row>
    <row r="156" spans="1:9" ht="15" customHeight="1" x14ac:dyDescent="0.25">
      <c r="A156" s="52">
        <v>43060</v>
      </c>
      <c r="B156" s="18" t="s">
        <v>23</v>
      </c>
      <c r="C156" s="60" t="s">
        <v>42</v>
      </c>
      <c r="D156" s="18"/>
      <c r="E156" s="12">
        <v>150000</v>
      </c>
      <c r="F156" s="23"/>
      <c r="G156" s="23"/>
    </row>
    <row r="157" spans="1:9" ht="15" customHeight="1" x14ac:dyDescent="0.25">
      <c r="A157" s="52">
        <v>43061</v>
      </c>
      <c r="B157" s="18" t="s">
        <v>34</v>
      </c>
      <c r="C157" s="60" t="s">
        <v>658</v>
      </c>
      <c r="D157" s="18"/>
      <c r="E157" s="12">
        <v>1200000</v>
      </c>
      <c r="G157" s="23"/>
    </row>
    <row r="158" spans="1:9" ht="15" customHeight="1" x14ac:dyDescent="0.25">
      <c r="A158" s="52">
        <v>43061</v>
      </c>
      <c r="B158" s="18" t="s">
        <v>12</v>
      </c>
      <c r="C158" s="60" t="s">
        <v>120</v>
      </c>
      <c r="D158" s="18"/>
      <c r="E158" s="12">
        <v>34000</v>
      </c>
      <c r="G158" s="23"/>
    </row>
    <row r="159" spans="1:9" ht="15" customHeight="1" x14ac:dyDescent="0.25">
      <c r="A159" s="52">
        <v>43061</v>
      </c>
      <c r="B159" s="53" t="s">
        <v>9</v>
      </c>
      <c r="C159" s="79" t="s">
        <v>21</v>
      </c>
      <c r="D159" s="55"/>
      <c r="E159" s="12">
        <v>14500</v>
      </c>
      <c r="G159" s="48"/>
      <c r="H159" s="23"/>
      <c r="I159" s="23"/>
    </row>
    <row r="160" spans="1:9" ht="15" customHeight="1" x14ac:dyDescent="0.25">
      <c r="A160" s="52">
        <v>43061</v>
      </c>
      <c r="B160" s="53" t="s">
        <v>9</v>
      </c>
      <c r="C160" s="79" t="s">
        <v>115</v>
      </c>
      <c r="D160" s="55"/>
      <c r="E160" s="12">
        <v>15000</v>
      </c>
      <c r="G160" s="23"/>
      <c r="H160" s="21"/>
      <c r="I160" s="21"/>
    </row>
    <row r="161" spans="1:7" ht="15" customHeight="1" x14ac:dyDescent="0.25">
      <c r="A161" s="52">
        <v>43061</v>
      </c>
      <c r="B161" s="53" t="s">
        <v>12</v>
      </c>
      <c r="C161" s="54" t="s">
        <v>121</v>
      </c>
      <c r="D161" s="55"/>
      <c r="E161" s="12">
        <v>283000</v>
      </c>
      <c r="G161" s="23"/>
    </row>
    <row r="162" spans="1:7" ht="15" customHeight="1" x14ac:dyDescent="0.25">
      <c r="A162" s="52">
        <v>43061</v>
      </c>
      <c r="B162" s="53" t="s">
        <v>12</v>
      </c>
      <c r="C162" s="54" t="s">
        <v>122</v>
      </c>
      <c r="D162" s="55"/>
      <c r="E162" s="12">
        <v>15000</v>
      </c>
      <c r="G162" s="23"/>
    </row>
    <row r="163" spans="1:7" ht="15" customHeight="1" x14ac:dyDescent="0.25">
      <c r="A163" s="52">
        <v>43061</v>
      </c>
      <c r="B163" s="53" t="s">
        <v>29</v>
      </c>
      <c r="C163" s="54" t="s">
        <v>123</v>
      </c>
      <c r="D163" s="55"/>
      <c r="E163" s="12">
        <v>65000</v>
      </c>
      <c r="G163" s="23"/>
    </row>
    <row r="164" spans="1:7" ht="15" customHeight="1" x14ac:dyDescent="0.25">
      <c r="A164" s="52">
        <v>43061</v>
      </c>
      <c r="B164" s="53" t="s">
        <v>12</v>
      </c>
      <c r="C164" s="54" t="s">
        <v>49</v>
      </c>
      <c r="D164" s="55"/>
      <c r="E164" s="12">
        <v>400000</v>
      </c>
      <c r="G164" s="23"/>
    </row>
    <row r="165" spans="1:7" ht="15" customHeight="1" x14ac:dyDescent="0.25">
      <c r="A165" s="52">
        <v>43061</v>
      </c>
      <c r="B165" s="53" t="s">
        <v>23</v>
      </c>
      <c r="C165" s="54" t="s">
        <v>125</v>
      </c>
      <c r="D165" s="55"/>
      <c r="E165" s="12">
        <v>800000</v>
      </c>
      <c r="F165" s="24"/>
      <c r="G165" s="23"/>
    </row>
    <row r="166" spans="1:7" ht="15" customHeight="1" x14ac:dyDescent="0.25">
      <c r="A166" s="52">
        <v>43061</v>
      </c>
      <c r="B166" s="53" t="s">
        <v>23</v>
      </c>
      <c r="C166" s="64" t="s">
        <v>126</v>
      </c>
      <c r="D166" s="55"/>
      <c r="E166" s="12">
        <v>20000</v>
      </c>
      <c r="F166" s="24"/>
      <c r="G166" s="23"/>
    </row>
    <row r="167" spans="1:7" ht="15" customHeight="1" x14ac:dyDescent="0.25">
      <c r="A167" s="52">
        <v>43061</v>
      </c>
      <c r="B167" s="53" t="s">
        <v>23</v>
      </c>
      <c r="C167" s="60" t="s">
        <v>127</v>
      </c>
      <c r="D167" s="55"/>
      <c r="E167" s="12">
        <v>30000</v>
      </c>
      <c r="F167" s="24"/>
      <c r="G167" s="23"/>
    </row>
    <row r="168" spans="1:7" ht="15" customHeight="1" x14ac:dyDescent="0.25">
      <c r="A168" s="52">
        <v>43061</v>
      </c>
      <c r="B168" s="61" t="s">
        <v>44</v>
      </c>
      <c r="C168" s="65" t="s">
        <v>124</v>
      </c>
      <c r="D168" s="66"/>
      <c r="E168" s="12">
        <v>700000</v>
      </c>
      <c r="F168" s="24"/>
      <c r="G168" s="23"/>
    </row>
    <row r="169" spans="1:7" ht="15" customHeight="1" x14ac:dyDescent="0.25">
      <c r="A169" s="52">
        <v>43061</v>
      </c>
      <c r="B169" s="53" t="s">
        <v>9</v>
      </c>
      <c r="C169" s="64" t="s">
        <v>17</v>
      </c>
      <c r="D169" s="55"/>
      <c r="E169" s="12">
        <v>65000</v>
      </c>
      <c r="G169" s="23"/>
    </row>
    <row r="170" spans="1:7" ht="15" customHeight="1" x14ac:dyDescent="0.25">
      <c r="A170" s="52">
        <v>43062</v>
      </c>
      <c r="B170" s="53" t="s">
        <v>18</v>
      </c>
      <c r="C170" s="64" t="s">
        <v>128</v>
      </c>
      <c r="D170" s="55"/>
      <c r="E170" s="12">
        <v>65000</v>
      </c>
      <c r="G170" s="23"/>
    </row>
    <row r="171" spans="1:7" ht="15" customHeight="1" x14ac:dyDescent="0.25">
      <c r="A171" s="52">
        <v>43062</v>
      </c>
      <c r="B171" s="53" t="s">
        <v>25</v>
      </c>
      <c r="C171" s="64" t="s">
        <v>129</v>
      </c>
      <c r="D171" s="55"/>
      <c r="E171" s="12">
        <v>65000</v>
      </c>
      <c r="G171" s="23"/>
    </row>
    <row r="172" spans="1:7" ht="15" customHeight="1" x14ac:dyDescent="0.25">
      <c r="A172" s="52">
        <v>43062</v>
      </c>
      <c r="B172" s="53" t="s">
        <v>25</v>
      </c>
      <c r="C172" s="64" t="s">
        <v>111</v>
      </c>
      <c r="D172" s="55"/>
      <c r="E172" s="12">
        <v>17000</v>
      </c>
      <c r="G172" s="23"/>
    </row>
    <row r="173" spans="1:7" ht="15" customHeight="1" x14ac:dyDescent="0.25">
      <c r="A173" s="52">
        <v>43062</v>
      </c>
      <c r="B173" s="53" t="s">
        <v>38</v>
      </c>
      <c r="C173" s="64" t="s">
        <v>130</v>
      </c>
      <c r="D173" s="55"/>
      <c r="E173" s="12">
        <v>80000</v>
      </c>
      <c r="G173" s="23"/>
    </row>
    <row r="174" spans="1:7" ht="15" customHeight="1" x14ac:dyDescent="0.25">
      <c r="A174" s="281">
        <v>43062</v>
      </c>
      <c r="B174" s="282" t="s">
        <v>12</v>
      </c>
      <c r="C174" s="283" t="s">
        <v>131</v>
      </c>
      <c r="D174" s="274">
        <v>9000000</v>
      </c>
      <c r="E174" s="284"/>
      <c r="G174" s="26"/>
    </row>
    <row r="175" spans="1:7" ht="15" customHeight="1" x14ac:dyDescent="0.25">
      <c r="A175" s="52">
        <v>43062</v>
      </c>
      <c r="B175" s="53" t="s">
        <v>23</v>
      </c>
      <c r="C175" s="54" t="s">
        <v>132</v>
      </c>
      <c r="D175" s="55"/>
      <c r="E175" s="12">
        <v>65000</v>
      </c>
      <c r="F175" s="24"/>
      <c r="G175" s="23"/>
    </row>
    <row r="176" spans="1:7" ht="15" customHeight="1" x14ac:dyDescent="0.25">
      <c r="A176" s="276">
        <v>43062</v>
      </c>
      <c r="B176" s="277" t="s">
        <v>12</v>
      </c>
      <c r="C176" s="278" t="s">
        <v>133</v>
      </c>
      <c r="D176" s="279">
        <v>32000</v>
      </c>
      <c r="E176" s="279"/>
      <c r="G176" s="23"/>
    </row>
    <row r="177" spans="1:7" ht="15" customHeight="1" x14ac:dyDescent="0.25">
      <c r="A177" s="52">
        <v>43062</v>
      </c>
      <c r="B177" s="53" t="s">
        <v>9</v>
      </c>
      <c r="C177" s="64" t="s">
        <v>134</v>
      </c>
      <c r="D177" s="55"/>
      <c r="E177" s="12">
        <v>1125850</v>
      </c>
      <c r="G177" s="41"/>
    </row>
    <row r="178" spans="1:7" ht="15" customHeight="1" x14ac:dyDescent="0.25">
      <c r="A178" s="52">
        <v>43062</v>
      </c>
      <c r="B178" s="53" t="s">
        <v>23</v>
      </c>
      <c r="C178" s="64" t="s">
        <v>135</v>
      </c>
      <c r="D178" s="55"/>
      <c r="E178" s="12">
        <v>2000000</v>
      </c>
      <c r="F178" s="23"/>
      <c r="G178" s="23"/>
    </row>
    <row r="179" spans="1:7" ht="15" customHeight="1" x14ac:dyDescent="0.25">
      <c r="A179" s="52">
        <v>43062</v>
      </c>
      <c r="B179" s="53" t="s">
        <v>23</v>
      </c>
      <c r="C179" s="64" t="s">
        <v>136</v>
      </c>
      <c r="D179" s="55"/>
      <c r="E179" s="12">
        <v>60000</v>
      </c>
      <c r="F179" s="24"/>
      <c r="G179" s="23"/>
    </row>
    <row r="180" spans="1:7" ht="15" customHeight="1" x14ac:dyDescent="0.25">
      <c r="A180" s="52">
        <v>43062</v>
      </c>
      <c r="B180" s="53" t="s">
        <v>29</v>
      </c>
      <c r="C180" s="64" t="s">
        <v>137</v>
      </c>
      <c r="D180" s="55"/>
      <c r="E180" s="12">
        <v>80000</v>
      </c>
      <c r="G180" s="23"/>
    </row>
    <row r="181" spans="1:7" ht="15" customHeight="1" x14ac:dyDescent="0.25">
      <c r="A181" s="52">
        <v>43062</v>
      </c>
      <c r="B181" s="53" t="s">
        <v>18</v>
      </c>
      <c r="C181" s="64" t="s">
        <v>138</v>
      </c>
      <c r="D181" s="55"/>
      <c r="E181" s="12">
        <v>60000</v>
      </c>
      <c r="G181" s="23"/>
    </row>
    <row r="182" spans="1:7" ht="15" customHeight="1" x14ac:dyDescent="0.25">
      <c r="A182" s="52">
        <v>43062</v>
      </c>
      <c r="B182" s="53" t="s">
        <v>23</v>
      </c>
      <c r="C182" s="64" t="s">
        <v>139</v>
      </c>
      <c r="D182" s="55"/>
      <c r="E182" s="12">
        <v>2000000</v>
      </c>
      <c r="F182" s="23"/>
      <c r="G182" s="23"/>
    </row>
    <row r="183" spans="1:7" ht="15" customHeight="1" x14ac:dyDescent="0.25">
      <c r="A183" s="52">
        <v>43061</v>
      </c>
      <c r="B183" s="53" t="s">
        <v>80</v>
      </c>
      <c r="C183" s="64" t="s">
        <v>233</v>
      </c>
      <c r="D183" s="55"/>
      <c r="E183" s="12">
        <v>200000</v>
      </c>
      <c r="G183" s="23"/>
    </row>
    <row r="184" spans="1:7" ht="15" customHeight="1" x14ac:dyDescent="0.25">
      <c r="A184" s="52">
        <v>43062</v>
      </c>
      <c r="B184" s="53" t="s">
        <v>80</v>
      </c>
      <c r="C184" s="64" t="s">
        <v>140</v>
      </c>
      <c r="D184" s="55"/>
      <c r="E184" s="12">
        <v>50000</v>
      </c>
      <c r="G184" s="23"/>
    </row>
    <row r="185" spans="1:7" ht="15" customHeight="1" x14ac:dyDescent="0.25">
      <c r="A185" s="52">
        <v>43063</v>
      </c>
      <c r="B185" s="53" t="s">
        <v>25</v>
      </c>
      <c r="C185" s="64" t="s">
        <v>141</v>
      </c>
      <c r="D185" s="55"/>
      <c r="E185" s="12">
        <v>75000</v>
      </c>
      <c r="G185" s="23"/>
    </row>
    <row r="186" spans="1:7" ht="15" customHeight="1" x14ac:dyDescent="0.25">
      <c r="A186" s="52">
        <v>43062</v>
      </c>
      <c r="B186" s="53" t="s">
        <v>25</v>
      </c>
      <c r="C186" s="64" t="s">
        <v>142</v>
      </c>
      <c r="D186" s="55"/>
      <c r="E186" s="12">
        <v>2500000</v>
      </c>
      <c r="G186" s="23"/>
    </row>
    <row r="187" spans="1:7" ht="15" customHeight="1" x14ac:dyDescent="0.25">
      <c r="A187" s="52">
        <v>43062</v>
      </c>
      <c r="B187" s="53" t="s">
        <v>12</v>
      </c>
      <c r="C187" s="64" t="s">
        <v>143</v>
      </c>
      <c r="D187" s="55"/>
      <c r="E187" s="12">
        <v>258745</v>
      </c>
      <c r="G187" s="23"/>
    </row>
    <row r="188" spans="1:7" ht="15" customHeight="1" x14ac:dyDescent="0.25">
      <c r="A188" s="52">
        <v>43063</v>
      </c>
      <c r="B188" s="53" t="s">
        <v>38</v>
      </c>
      <c r="C188" s="64" t="s">
        <v>150</v>
      </c>
      <c r="D188" s="55"/>
      <c r="E188" s="12">
        <v>70000</v>
      </c>
      <c r="G188" s="23"/>
    </row>
    <row r="189" spans="1:7" ht="15" customHeight="1" x14ac:dyDescent="0.25">
      <c r="A189" s="52">
        <v>43063</v>
      </c>
      <c r="B189" s="53" t="s">
        <v>38</v>
      </c>
      <c r="C189" s="64" t="s">
        <v>144</v>
      </c>
      <c r="D189" s="55"/>
      <c r="E189" s="12">
        <v>70000</v>
      </c>
      <c r="G189" s="23"/>
    </row>
    <row r="190" spans="1:7" ht="15" customHeight="1" x14ac:dyDescent="0.25">
      <c r="A190" s="52">
        <v>43063</v>
      </c>
      <c r="B190" s="53" t="s">
        <v>12</v>
      </c>
      <c r="C190" s="64" t="s">
        <v>146</v>
      </c>
      <c r="D190" s="55"/>
      <c r="E190" s="12">
        <v>50000</v>
      </c>
      <c r="G190" s="23"/>
    </row>
    <row r="191" spans="1:7" ht="15" customHeight="1" x14ac:dyDescent="0.25">
      <c r="A191" s="52">
        <v>43063</v>
      </c>
      <c r="B191" s="53" t="s">
        <v>12</v>
      </c>
      <c r="C191" s="64" t="s">
        <v>147</v>
      </c>
      <c r="D191" s="55"/>
      <c r="E191" s="12">
        <v>100000</v>
      </c>
      <c r="G191" s="23"/>
    </row>
    <row r="192" spans="1:7" ht="15" customHeight="1" x14ac:dyDescent="0.25">
      <c r="A192" s="52">
        <v>43063</v>
      </c>
      <c r="B192" s="53" t="s">
        <v>12</v>
      </c>
      <c r="C192" s="64" t="s">
        <v>148</v>
      </c>
      <c r="D192" s="55"/>
      <c r="E192" s="12">
        <v>80000</v>
      </c>
      <c r="G192" s="23"/>
    </row>
    <row r="193" spans="1:7" ht="15" customHeight="1" x14ac:dyDescent="0.25">
      <c r="A193" s="52">
        <v>43063</v>
      </c>
      <c r="B193" s="53" t="s">
        <v>38</v>
      </c>
      <c r="C193" s="64" t="s">
        <v>149</v>
      </c>
      <c r="D193" s="55"/>
      <c r="E193" s="12">
        <v>30000</v>
      </c>
      <c r="G193" s="23"/>
    </row>
    <row r="194" spans="1:7" ht="15" customHeight="1" x14ac:dyDescent="0.25">
      <c r="A194" s="52">
        <v>43063</v>
      </c>
      <c r="B194" s="53" t="s">
        <v>29</v>
      </c>
      <c r="C194" s="64" t="s">
        <v>151</v>
      </c>
      <c r="D194" s="55"/>
      <c r="E194" s="12">
        <v>30000</v>
      </c>
      <c r="G194" s="23"/>
    </row>
    <row r="195" spans="1:7" ht="15" customHeight="1" x14ac:dyDescent="0.25">
      <c r="A195" s="52">
        <v>43063</v>
      </c>
      <c r="B195" s="53" t="s">
        <v>29</v>
      </c>
      <c r="C195" s="64" t="s">
        <v>152</v>
      </c>
      <c r="D195" s="55"/>
      <c r="E195" s="12">
        <v>80000</v>
      </c>
      <c r="G195" s="23"/>
    </row>
    <row r="196" spans="1:7" ht="15" customHeight="1" x14ac:dyDescent="0.25">
      <c r="A196" s="271">
        <v>43063</v>
      </c>
      <c r="B196" s="272" t="s">
        <v>12</v>
      </c>
      <c r="C196" s="273" t="s">
        <v>153</v>
      </c>
      <c r="D196" s="274">
        <v>8000000</v>
      </c>
      <c r="E196" s="274"/>
      <c r="G196" s="24"/>
    </row>
    <row r="197" spans="1:7" ht="15" customHeight="1" x14ac:dyDescent="0.25">
      <c r="A197" s="52">
        <v>43063</v>
      </c>
      <c r="B197" s="53" t="s">
        <v>29</v>
      </c>
      <c r="C197" s="64" t="s">
        <v>145</v>
      </c>
      <c r="D197" s="55"/>
      <c r="E197" s="12">
        <v>3750000</v>
      </c>
      <c r="G197" s="23"/>
    </row>
    <row r="198" spans="1:7" ht="15" customHeight="1" x14ac:dyDescent="0.25">
      <c r="A198" s="52">
        <v>43063</v>
      </c>
      <c r="B198" s="53" t="s">
        <v>80</v>
      </c>
      <c r="C198" s="64" t="s">
        <v>36</v>
      </c>
      <c r="D198" s="55"/>
      <c r="E198" s="12">
        <v>160000</v>
      </c>
      <c r="G198" s="23"/>
    </row>
    <row r="199" spans="1:7" ht="15" customHeight="1" x14ac:dyDescent="0.25">
      <c r="A199" s="52">
        <v>43063</v>
      </c>
      <c r="B199" s="53" t="s">
        <v>18</v>
      </c>
      <c r="C199" s="64" t="s">
        <v>199</v>
      </c>
      <c r="D199" s="55"/>
      <c r="E199" s="12">
        <v>2000000</v>
      </c>
      <c r="G199" s="23"/>
    </row>
    <row r="200" spans="1:7" ht="15" customHeight="1" x14ac:dyDescent="0.25">
      <c r="A200" s="52">
        <v>43063</v>
      </c>
      <c r="B200" s="53" t="s">
        <v>80</v>
      </c>
      <c r="C200" s="64" t="s">
        <v>200</v>
      </c>
      <c r="D200" s="55"/>
      <c r="E200" s="12">
        <v>2000000</v>
      </c>
      <c r="G200" s="23"/>
    </row>
    <row r="201" spans="1:7" ht="15" customHeight="1" x14ac:dyDescent="0.25">
      <c r="A201" s="52">
        <v>43064</v>
      </c>
      <c r="B201" s="53" t="s">
        <v>12</v>
      </c>
      <c r="C201" s="64" t="s">
        <v>154</v>
      </c>
      <c r="D201" s="55"/>
      <c r="E201" s="12">
        <v>152500</v>
      </c>
      <c r="G201" s="23"/>
    </row>
    <row r="202" spans="1:7" ht="15" customHeight="1" x14ac:dyDescent="0.25">
      <c r="A202" s="52">
        <v>43064</v>
      </c>
      <c r="B202" s="53" t="s">
        <v>12</v>
      </c>
      <c r="C202" s="64" t="s">
        <v>155</v>
      </c>
      <c r="D202" s="55"/>
      <c r="E202" s="12">
        <v>100000</v>
      </c>
      <c r="G202" s="23"/>
    </row>
    <row r="203" spans="1:7" ht="15" customHeight="1" x14ac:dyDescent="0.25">
      <c r="A203" s="52">
        <v>43064</v>
      </c>
      <c r="B203" s="53" t="s">
        <v>12</v>
      </c>
      <c r="C203" s="64" t="s">
        <v>157</v>
      </c>
      <c r="D203" s="55"/>
      <c r="E203" s="12">
        <v>14000</v>
      </c>
      <c r="G203" s="23"/>
    </row>
    <row r="204" spans="1:7" ht="15" customHeight="1" x14ac:dyDescent="0.25">
      <c r="A204" s="52">
        <v>43064</v>
      </c>
      <c r="B204" s="53" t="s">
        <v>12</v>
      </c>
      <c r="C204" s="64" t="s">
        <v>158</v>
      </c>
      <c r="D204" s="55"/>
      <c r="E204" s="12">
        <v>100000</v>
      </c>
      <c r="G204" s="23"/>
    </row>
    <row r="205" spans="1:7" ht="15" customHeight="1" x14ac:dyDescent="0.25">
      <c r="A205" s="52">
        <v>43064</v>
      </c>
      <c r="B205" s="53" t="s">
        <v>12</v>
      </c>
      <c r="C205" s="64" t="s">
        <v>159</v>
      </c>
      <c r="D205" s="55"/>
      <c r="E205" s="12">
        <v>30000</v>
      </c>
      <c r="G205" s="23"/>
    </row>
    <row r="206" spans="1:7" ht="15" customHeight="1" x14ac:dyDescent="0.25">
      <c r="A206" s="52">
        <v>43064</v>
      </c>
      <c r="B206" s="67" t="s">
        <v>12</v>
      </c>
      <c r="C206" s="65" t="s">
        <v>46</v>
      </c>
      <c r="D206" s="68"/>
      <c r="E206" s="12">
        <v>150000</v>
      </c>
      <c r="G206" s="23"/>
    </row>
    <row r="207" spans="1:7" ht="15" customHeight="1" x14ac:dyDescent="0.25">
      <c r="A207" s="276">
        <v>43064</v>
      </c>
      <c r="B207" s="277" t="s">
        <v>12</v>
      </c>
      <c r="C207" s="278" t="s">
        <v>377</v>
      </c>
      <c r="D207" s="280">
        <v>350000</v>
      </c>
      <c r="E207" s="280"/>
      <c r="G207" s="23"/>
    </row>
    <row r="208" spans="1:7" ht="15" customHeight="1" x14ac:dyDescent="0.25">
      <c r="A208" s="52">
        <v>43064</v>
      </c>
      <c r="B208" s="53" t="s">
        <v>12</v>
      </c>
      <c r="C208" s="64" t="s">
        <v>234</v>
      </c>
      <c r="D208" s="47">
        <v>8000000</v>
      </c>
      <c r="E208" s="47"/>
      <c r="G208" s="22"/>
    </row>
    <row r="209" spans="1:7" ht="15" customHeight="1" x14ac:dyDescent="0.25">
      <c r="A209" s="52">
        <v>43064</v>
      </c>
      <c r="B209" s="53" t="s">
        <v>80</v>
      </c>
      <c r="C209" s="64" t="s">
        <v>161</v>
      </c>
      <c r="D209" s="55"/>
      <c r="E209" s="12">
        <v>4500000</v>
      </c>
      <c r="G209" s="22"/>
    </row>
    <row r="210" spans="1:7" ht="15" customHeight="1" x14ac:dyDescent="0.25">
      <c r="A210" s="52">
        <v>43064</v>
      </c>
      <c r="B210" s="53" t="s">
        <v>12</v>
      </c>
      <c r="C210" s="64" t="s">
        <v>162</v>
      </c>
      <c r="D210" s="55"/>
      <c r="E210" s="12">
        <v>55000</v>
      </c>
      <c r="G210" s="22"/>
    </row>
    <row r="211" spans="1:7" ht="15" customHeight="1" x14ac:dyDescent="0.25">
      <c r="A211" s="52">
        <v>43064</v>
      </c>
      <c r="B211" s="53" t="s">
        <v>15</v>
      </c>
      <c r="C211" s="64" t="s">
        <v>168</v>
      </c>
      <c r="D211" s="55"/>
      <c r="E211" s="12">
        <v>700000</v>
      </c>
      <c r="G211" s="22"/>
    </row>
    <row r="212" spans="1:7" ht="15" customHeight="1" x14ac:dyDescent="0.25">
      <c r="A212" s="52">
        <v>43064</v>
      </c>
      <c r="B212" s="53" t="s">
        <v>12</v>
      </c>
      <c r="C212" s="64" t="s">
        <v>163</v>
      </c>
      <c r="D212" s="55"/>
      <c r="E212" s="12">
        <v>20000</v>
      </c>
      <c r="G212" s="22"/>
    </row>
    <row r="213" spans="1:7" ht="15" customHeight="1" x14ac:dyDescent="0.25">
      <c r="A213" s="52">
        <v>43065</v>
      </c>
      <c r="B213" s="53" t="s">
        <v>29</v>
      </c>
      <c r="C213" s="64" t="s">
        <v>164</v>
      </c>
      <c r="D213" s="55"/>
      <c r="E213" s="12">
        <v>1178000</v>
      </c>
      <c r="G213" s="22"/>
    </row>
    <row r="214" spans="1:7" ht="15" customHeight="1" x14ac:dyDescent="0.25">
      <c r="A214" s="69">
        <v>43064</v>
      </c>
      <c r="B214" s="53" t="s">
        <v>12</v>
      </c>
      <c r="C214" s="38" t="s">
        <v>155</v>
      </c>
      <c r="D214" s="55"/>
      <c r="E214" s="12">
        <v>100000</v>
      </c>
      <c r="G214" s="22"/>
    </row>
    <row r="215" spans="1:7" ht="15" customHeight="1" x14ac:dyDescent="0.25">
      <c r="A215" s="52">
        <v>43065</v>
      </c>
      <c r="B215" s="53" t="s">
        <v>12</v>
      </c>
      <c r="C215" s="64" t="s">
        <v>165</v>
      </c>
      <c r="D215" s="55"/>
      <c r="E215" s="12">
        <v>34000</v>
      </c>
      <c r="G215" s="22"/>
    </row>
    <row r="216" spans="1:7" ht="15" customHeight="1" x14ac:dyDescent="0.25">
      <c r="A216" s="52">
        <v>43066</v>
      </c>
      <c r="B216" s="53" t="s">
        <v>9</v>
      </c>
      <c r="C216" s="64" t="s">
        <v>166</v>
      </c>
      <c r="D216" s="55"/>
      <c r="E216" s="12">
        <v>50000</v>
      </c>
      <c r="G216" s="41"/>
    </row>
    <row r="217" spans="1:7" ht="15" customHeight="1" x14ac:dyDescent="0.25">
      <c r="A217" s="52">
        <v>43066</v>
      </c>
      <c r="B217" s="53" t="s">
        <v>9</v>
      </c>
      <c r="C217" s="64" t="s">
        <v>10</v>
      </c>
      <c r="D217" s="55"/>
      <c r="E217" s="12">
        <v>25000</v>
      </c>
      <c r="G217" s="41"/>
    </row>
    <row r="218" spans="1:7" ht="15" customHeight="1" x14ac:dyDescent="0.25">
      <c r="A218" s="52">
        <v>43066</v>
      </c>
      <c r="B218" s="53" t="s">
        <v>9</v>
      </c>
      <c r="C218" s="64" t="s">
        <v>169</v>
      </c>
      <c r="D218" s="55"/>
      <c r="E218" s="12">
        <v>1500000</v>
      </c>
      <c r="G218" s="50"/>
    </row>
    <row r="219" spans="1:7" ht="15" customHeight="1" x14ac:dyDescent="0.25">
      <c r="A219" s="52">
        <v>43066</v>
      </c>
      <c r="B219" s="53" t="s">
        <v>12</v>
      </c>
      <c r="C219" s="64" t="s">
        <v>170</v>
      </c>
      <c r="D219" s="55"/>
      <c r="E219" s="12">
        <v>34000</v>
      </c>
      <c r="G219" s="22"/>
    </row>
    <row r="220" spans="1:7" ht="15" customHeight="1" x14ac:dyDescent="0.25">
      <c r="A220" s="52">
        <v>43066</v>
      </c>
      <c r="B220" s="53" t="s">
        <v>38</v>
      </c>
      <c r="C220" s="64" t="s">
        <v>171</v>
      </c>
      <c r="D220" s="55"/>
      <c r="E220" s="12">
        <v>6000</v>
      </c>
      <c r="G220" s="22"/>
    </row>
    <row r="221" spans="1:7" ht="15" customHeight="1" x14ac:dyDescent="0.25">
      <c r="A221" s="52">
        <v>43066</v>
      </c>
      <c r="B221" s="53" t="s">
        <v>23</v>
      </c>
      <c r="C221" s="64" t="s">
        <v>172</v>
      </c>
      <c r="D221" s="55"/>
      <c r="E221" s="12">
        <v>50000</v>
      </c>
      <c r="F221" s="24"/>
      <c r="G221" s="22"/>
    </row>
    <row r="222" spans="1:7" ht="15" customHeight="1" x14ac:dyDescent="0.25">
      <c r="A222" s="271">
        <v>43066</v>
      </c>
      <c r="B222" s="272" t="s">
        <v>12</v>
      </c>
      <c r="C222" s="273" t="s">
        <v>167</v>
      </c>
      <c r="D222" s="274">
        <v>8000000</v>
      </c>
      <c r="E222" s="274"/>
      <c r="F222" s="24"/>
      <c r="G222" s="22"/>
    </row>
    <row r="223" spans="1:7" ht="15" customHeight="1" x14ac:dyDescent="0.25">
      <c r="A223" s="271">
        <v>43066</v>
      </c>
      <c r="B223" s="272" t="s">
        <v>12</v>
      </c>
      <c r="C223" s="273" t="s">
        <v>212</v>
      </c>
      <c r="D223" s="274">
        <v>6000000</v>
      </c>
      <c r="E223" s="274"/>
      <c r="G223" s="22"/>
    </row>
    <row r="224" spans="1:7" ht="15" customHeight="1" x14ac:dyDescent="0.25">
      <c r="A224" s="52">
        <v>43066</v>
      </c>
      <c r="B224" s="53" t="s">
        <v>25</v>
      </c>
      <c r="C224" s="64" t="s">
        <v>173</v>
      </c>
      <c r="D224" s="55"/>
      <c r="E224" s="12">
        <v>150000</v>
      </c>
      <c r="G224" s="22"/>
    </row>
    <row r="225" spans="1:7" ht="15" customHeight="1" x14ac:dyDescent="0.25">
      <c r="A225" s="52">
        <v>43066</v>
      </c>
      <c r="B225" s="53" t="s">
        <v>25</v>
      </c>
      <c r="C225" s="64" t="s">
        <v>174</v>
      </c>
      <c r="D225" s="55"/>
      <c r="E225" s="12">
        <v>40000</v>
      </c>
      <c r="G225" s="22"/>
    </row>
    <row r="226" spans="1:7" ht="15" customHeight="1" x14ac:dyDescent="0.25">
      <c r="A226" s="52">
        <v>43066</v>
      </c>
      <c r="B226" s="53" t="s">
        <v>175</v>
      </c>
      <c r="C226" s="64" t="s">
        <v>176</v>
      </c>
      <c r="D226" s="55"/>
      <c r="E226" s="12">
        <v>720000</v>
      </c>
      <c r="G226" s="22"/>
    </row>
    <row r="227" spans="1:7" ht="15" customHeight="1" x14ac:dyDescent="0.25">
      <c r="A227" s="52">
        <v>43066</v>
      </c>
      <c r="B227" s="53" t="s">
        <v>44</v>
      </c>
      <c r="C227" s="64" t="s">
        <v>45</v>
      </c>
      <c r="D227" s="55"/>
      <c r="E227" s="12">
        <v>50000</v>
      </c>
      <c r="G227" s="50"/>
    </row>
    <row r="228" spans="1:7" ht="15" customHeight="1" x14ac:dyDescent="0.25">
      <c r="A228" s="52">
        <v>43066</v>
      </c>
      <c r="B228" s="53" t="s">
        <v>25</v>
      </c>
      <c r="C228" s="64" t="s">
        <v>177</v>
      </c>
      <c r="D228" s="55"/>
      <c r="E228" s="12">
        <v>80000</v>
      </c>
      <c r="G228" s="22"/>
    </row>
    <row r="229" spans="1:7" ht="15" customHeight="1" x14ac:dyDescent="0.25">
      <c r="A229" s="52">
        <v>43066</v>
      </c>
      <c r="B229" s="61" t="s">
        <v>44</v>
      </c>
      <c r="C229" s="65" t="s">
        <v>178</v>
      </c>
      <c r="D229" s="66"/>
      <c r="E229" s="12">
        <v>500000</v>
      </c>
      <c r="G229" s="22"/>
    </row>
    <row r="230" spans="1:7" ht="15" customHeight="1" x14ac:dyDescent="0.25">
      <c r="A230" s="52">
        <v>43066</v>
      </c>
      <c r="B230" s="61" t="s">
        <v>38</v>
      </c>
      <c r="C230" s="65" t="s">
        <v>39</v>
      </c>
      <c r="D230" s="66"/>
      <c r="E230" s="12">
        <v>75000</v>
      </c>
      <c r="G230" s="22"/>
    </row>
    <row r="231" spans="1:7" ht="15" customHeight="1" x14ac:dyDescent="0.25">
      <c r="A231" s="52">
        <v>43066</v>
      </c>
      <c r="B231" s="53" t="s">
        <v>80</v>
      </c>
      <c r="C231" s="64" t="s">
        <v>36</v>
      </c>
      <c r="D231" s="55"/>
      <c r="E231" s="12">
        <v>160000</v>
      </c>
      <c r="G231" s="22"/>
    </row>
    <row r="232" spans="1:7" ht="15" customHeight="1" x14ac:dyDescent="0.25">
      <c r="A232" s="52">
        <v>43066</v>
      </c>
      <c r="B232" s="53" t="s">
        <v>80</v>
      </c>
      <c r="C232" s="70" t="s">
        <v>185</v>
      </c>
      <c r="D232" s="71"/>
      <c r="E232" s="20">
        <v>5000</v>
      </c>
      <c r="G232" s="22"/>
    </row>
    <row r="233" spans="1:7" ht="15" customHeight="1" x14ac:dyDescent="0.25">
      <c r="A233" s="52">
        <v>43066</v>
      </c>
      <c r="B233" s="67" t="s">
        <v>25</v>
      </c>
      <c r="C233" s="72" t="s">
        <v>179</v>
      </c>
      <c r="D233" s="73"/>
      <c r="E233" s="20">
        <v>60000</v>
      </c>
      <c r="G233" s="22"/>
    </row>
    <row r="234" spans="1:7" ht="15" customHeight="1" x14ac:dyDescent="0.25">
      <c r="A234" s="52">
        <v>43066</v>
      </c>
      <c r="B234" s="53" t="s">
        <v>29</v>
      </c>
      <c r="C234" s="59" t="s">
        <v>180</v>
      </c>
      <c r="D234" s="74"/>
      <c r="E234" s="12">
        <v>60000</v>
      </c>
      <c r="G234" s="22"/>
    </row>
    <row r="235" spans="1:7" ht="15" customHeight="1" x14ac:dyDescent="0.25">
      <c r="A235" s="75">
        <v>43066</v>
      </c>
      <c r="B235" s="53" t="s">
        <v>29</v>
      </c>
      <c r="C235" s="59" t="s">
        <v>181</v>
      </c>
      <c r="D235" s="74"/>
      <c r="E235" s="12">
        <v>17000</v>
      </c>
      <c r="G235" s="22"/>
    </row>
    <row r="236" spans="1:7" ht="15" customHeight="1" x14ac:dyDescent="0.25">
      <c r="A236" s="52">
        <v>43066</v>
      </c>
      <c r="B236" s="53" t="s">
        <v>12</v>
      </c>
      <c r="C236" s="59" t="s">
        <v>182</v>
      </c>
      <c r="D236" s="74"/>
      <c r="E236" s="12">
        <v>1750000</v>
      </c>
      <c r="G236" s="22"/>
    </row>
    <row r="237" spans="1:7" ht="15" customHeight="1" x14ac:dyDescent="0.25">
      <c r="A237" s="52">
        <v>43066</v>
      </c>
      <c r="B237" s="53" t="s">
        <v>12</v>
      </c>
      <c r="C237" s="38" t="s">
        <v>202</v>
      </c>
      <c r="D237" s="74"/>
      <c r="E237" s="12">
        <v>2000000</v>
      </c>
      <c r="G237" s="22"/>
    </row>
    <row r="238" spans="1:7" ht="15" customHeight="1" x14ac:dyDescent="0.25">
      <c r="A238" s="52">
        <v>43067</v>
      </c>
      <c r="B238" s="53" t="s">
        <v>12</v>
      </c>
      <c r="C238" s="64" t="s">
        <v>19</v>
      </c>
      <c r="D238" s="55"/>
      <c r="E238" s="12">
        <v>70000</v>
      </c>
      <c r="G238" s="22"/>
    </row>
    <row r="239" spans="1:7" ht="15" customHeight="1" x14ac:dyDescent="0.25">
      <c r="A239" s="52">
        <v>43067</v>
      </c>
      <c r="B239" s="53" t="s">
        <v>12</v>
      </c>
      <c r="C239" s="59" t="s">
        <v>183</v>
      </c>
      <c r="D239" s="55"/>
      <c r="E239" s="12">
        <v>500000</v>
      </c>
      <c r="G239" s="22"/>
    </row>
    <row r="240" spans="1:7" ht="15" customHeight="1" x14ac:dyDescent="0.25">
      <c r="A240" s="52">
        <v>43067</v>
      </c>
      <c r="B240" s="53" t="s">
        <v>23</v>
      </c>
      <c r="C240" s="59" t="s">
        <v>184</v>
      </c>
      <c r="D240" s="55"/>
      <c r="E240" s="12">
        <v>70000</v>
      </c>
      <c r="F240" s="24"/>
      <c r="G240" s="22"/>
    </row>
    <row r="241" spans="1:7" ht="15" customHeight="1" x14ac:dyDescent="0.25">
      <c r="A241" s="52">
        <v>43067</v>
      </c>
      <c r="B241" s="53" t="s">
        <v>12</v>
      </c>
      <c r="C241" s="59" t="s">
        <v>186</v>
      </c>
      <c r="D241" s="55"/>
      <c r="E241" s="12">
        <v>70000</v>
      </c>
      <c r="G241" s="22"/>
    </row>
    <row r="242" spans="1:7" ht="15" customHeight="1" x14ac:dyDescent="0.25">
      <c r="A242" s="52">
        <v>43067</v>
      </c>
      <c r="B242" s="53" t="s">
        <v>38</v>
      </c>
      <c r="C242" s="59" t="s">
        <v>187</v>
      </c>
      <c r="D242" s="55"/>
      <c r="E242" s="12">
        <v>25000</v>
      </c>
      <c r="G242" s="22"/>
    </row>
    <row r="243" spans="1:7" ht="15" customHeight="1" x14ac:dyDescent="0.25">
      <c r="A243" s="52">
        <v>43067</v>
      </c>
      <c r="B243" s="76" t="s">
        <v>12</v>
      </c>
      <c r="C243" s="59" t="s">
        <v>188</v>
      </c>
      <c r="D243" s="77"/>
      <c r="E243" s="47">
        <v>14000</v>
      </c>
      <c r="G243" s="22"/>
    </row>
    <row r="244" spans="1:7" ht="15" customHeight="1" x14ac:dyDescent="0.25">
      <c r="A244" s="52">
        <v>43067</v>
      </c>
      <c r="B244" s="53" t="s">
        <v>12</v>
      </c>
      <c r="C244" s="64" t="s">
        <v>189</v>
      </c>
      <c r="D244" s="55"/>
      <c r="E244" s="12">
        <v>400000</v>
      </c>
      <c r="G244" s="22"/>
    </row>
    <row r="245" spans="1:7" ht="15" customHeight="1" x14ac:dyDescent="0.25">
      <c r="A245" s="52">
        <v>43067</v>
      </c>
      <c r="B245" s="53" t="s">
        <v>80</v>
      </c>
      <c r="C245" s="64" t="s">
        <v>190</v>
      </c>
      <c r="D245" s="55"/>
      <c r="E245" s="12">
        <v>10000</v>
      </c>
      <c r="G245" s="22"/>
    </row>
    <row r="246" spans="1:7" ht="15" customHeight="1" x14ac:dyDescent="0.25">
      <c r="A246" s="52">
        <v>43067</v>
      </c>
      <c r="B246" s="53" t="s">
        <v>175</v>
      </c>
      <c r="C246" s="64" t="s">
        <v>191</v>
      </c>
      <c r="D246" s="55"/>
      <c r="E246" s="12">
        <v>100000</v>
      </c>
      <c r="G246" s="22"/>
    </row>
    <row r="247" spans="1:7" ht="15" customHeight="1" x14ac:dyDescent="0.25">
      <c r="A247" s="52">
        <v>43067</v>
      </c>
      <c r="B247" s="53" t="s">
        <v>175</v>
      </c>
      <c r="C247" s="64" t="s">
        <v>192</v>
      </c>
      <c r="D247" s="55"/>
      <c r="E247" s="12">
        <v>15000</v>
      </c>
      <c r="G247" s="22"/>
    </row>
    <row r="248" spans="1:7" ht="15" customHeight="1" x14ac:dyDescent="0.25">
      <c r="A248" s="52">
        <v>43067</v>
      </c>
      <c r="B248" s="53" t="s">
        <v>25</v>
      </c>
      <c r="C248" s="64" t="s">
        <v>193</v>
      </c>
      <c r="D248" s="55"/>
      <c r="E248" s="12">
        <v>70000</v>
      </c>
      <c r="G248" s="22"/>
    </row>
    <row r="249" spans="1:7" ht="15" customHeight="1" x14ac:dyDescent="0.25">
      <c r="A249" s="52">
        <v>43067</v>
      </c>
      <c r="B249" s="53" t="s">
        <v>23</v>
      </c>
      <c r="C249" s="64" t="s">
        <v>42</v>
      </c>
      <c r="D249" s="55"/>
      <c r="E249" s="12">
        <v>150000</v>
      </c>
      <c r="F249" s="23"/>
      <c r="G249" s="22"/>
    </row>
    <row r="250" spans="1:7" ht="15" customHeight="1" x14ac:dyDescent="0.25">
      <c r="A250" s="52">
        <v>43067</v>
      </c>
      <c r="B250" s="53" t="s">
        <v>80</v>
      </c>
      <c r="C250" s="64" t="s">
        <v>36</v>
      </c>
      <c r="D250" s="55"/>
      <c r="E250" s="12">
        <v>160000</v>
      </c>
      <c r="G250" s="22"/>
    </row>
    <row r="251" spans="1:7" ht="15" customHeight="1" x14ac:dyDescent="0.25">
      <c r="A251" s="52">
        <v>43067</v>
      </c>
      <c r="B251" s="53" t="s">
        <v>80</v>
      </c>
      <c r="C251" s="64" t="s">
        <v>194</v>
      </c>
      <c r="D251" s="55"/>
      <c r="E251" s="12">
        <v>840000</v>
      </c>
    </row>
    <row r="252" spans="1:7" ht="15" customHeight="1" x14ac:dyDescent="0.25">
      <c r="A252" s="52">
        <v>43067</v>
      </c>
      <c r="B252" s="67" t="s">
        <v>12</v>
      </c>
      <c r="C252" s="64" t="s">
        <v>194</v>
      </c>
      <c r="D252" s="73"/>
      <c r="E252" s="20">
        <v>20000</v>
      </c>
    </row>
    <row r="253" spans="1:7" ht="15" customHeight="1" x14ac:dyDescent="0.25">
      <c r="A253" s="52">
        <v>43068</v>
      </c>
      <c r="B253" s="53" t="s">
        <v>38</v>
      </c>
      <c r="C253" s="59" t="s">
        <v>195</v>
      </c>
      <c r="D253" s="74"/>
      <c r="E253" s="12">
        <v>65000</v>
      </c>
    </row>
    <row r="254" spans="1:7" ht="15" customHeight="1" x14ac:dyDescent="0.25">
      <c r="A254" s="52">
        <v>43068</v>
      </c>
      <c r="B254" s="53" t="s">
        <v>12</v>
      </c>
      <c r="C254" s="59" t="s">
        <v>196</v>
      </c>
      <c r="D254" s="55"/>
      <c r="E254" s="12">
        <v>1800000</v>
      </c>
    </row>
    <row r="255" spans="1:7" ht="15" customHeight="1" x14ac:dyDescent="0.25">
      <c r="A255" s="52">
        <v>43068</v>
      </c>
      <c r="B255" s="53" t="s">
        <v>80</v>
      </c>
      <c r="C255" s="59" t="s">
        <v>197</v>
      </c>
      <c r="D255" s="55"/>
      <c r="E255" s="12">
        <v>200000</v>
      </c>
    </row>
    <row r="256" spans="1:7" ht="15" customHeight="1" x14ac:dyDescent="0.25">
      <c r="A256" s="52">
        <v>43068</v>
      </c>
      <c r="B256" s="76" t="s">
        <v>15</v>
      </c>
      <c r="C256" s="78" t="s">
        <v>16</v>
      </c>
      <c r="D256" s="77"/>
      <c r="E256" s="47">
        <v>35000</v>
      </c>
    </row>
    <row r="257" spans="1:7" ht="15" customHeight="1" x14ac:dyDescent="0.25">
      <c r="A257" s="52">
        <v>43068</v>
      </c>
      <c r="B257" s="53" t="s">
        <v>80</v>
      </c>
      <c r="C257" s="64" t="s">
        <v>198</v>
      </c>
      <c r="D257" s="55"/>
      <c r="E257" s="12">
        <v>400000</v>
      </c>
    </row>
    <row r="258" spans="1:7" ht="15" customHeight="1" x14ac:dyDescent="0.25">
      <c r="A258" s="276">
        <v>43068</v>
      </c>
      <c r="B258" s="277" t="s">
        <v>12</v>
      </c>
      <c r="C258" s="278" t="s">
        <v>201</v>
      </c>
      <c r="D258" s="279">
        <v>206000</v>
      </c>
      <c r="E258" s="279"/>
    </row>
    <row r="259" spans="1:7" ht="15" customHeight="1" x14ac:dyDescent="0.25">
      <c r="A259" s="52">
        <v>43068</v>
      </c>
      <c r="B259" s="53" t="s">
        <v>34</v>
      </c>
      <c r="C259" s="64" t="s">
        <v>204</v>
      </c>
      <c r="D259" s="55"/>
      <c r="E259" s="12">
        <v>75000</v>
      </c>
    </row>
    <row r="260" spans="1:7" ht="15" customHeight="1" x14ac:dyDescent="0.25">
      <c r="A260" s="52">
        <v>43068</v>
      </c>
      <c r="B260" s="53" t="s">
        <v>44</v>
      </c>
      <c r="C260" s="64" t="s">
        <v>203</v>
      </c>
      <c r="D260" s="55"/>
      <c r="E260" s="12">
        <v>60000</v>
      </c>
    </row>
    <row r="261" spans="1:7" ht="15" customHeight="1" x14ac:dyDescent="0.25">
      <c r="A261" s="276">
        <v>43068</v>
      </c>
      <c r="B261" s="277" t="s">
        <v>12</v>
      </c>
      <c r="C261" s="278" t="s">
        <v>205</v>
      </c>
      <c r="D261" s="279">
        <v>16500</v>
      </c>
      <c r="E261" s="279"/>
    </row>
    <row r="262" spans="1:7" ht="15" customHeight="1" x14ac:dyDescent="0.25">
      <c r="A262" s="52">
        <v>43068</v>
      </c>
      <c r="B262" s="53" t="s">
        <v>12</v>
      </c>
      <c r="C262" s="64" t="s">
        <v>206</v>
      </c>
      <c r="D262" s="55"/>
      <c r="E262" s="12">
        <v>700000</v>
      </c>
    </row>
    <row r="263" spans="1:7" ht="15" customHeight="1" x14ac:dyDescent="0.25">
      <c r="A263" s="276">
        <v>43068</v>
      </c>
      <c r="B263" s="277" t="s">
        <v>12</v>
      </c>
      <c r="C263" s="278" t="s">
        <v>207</v>
      </c>
      <c r="D263" s="279">
        <v>1621000</v>
      </c>
      <c r="E263" s="279"/>
    </row>
    <row r="264" spans="1:7" ht="15" customHeight="1" x14ac:dyDescent="0.25">
      <c r="A264" s="52">
        <v>43068</v>
      </c>
      <c r="B264" s="53" t="s">
        <v>25</v>
      </c>
      <c r="C264" s="64" t="s">
        <v>208</v>
      </c>
      <c r="D264" s="55"/>
      <c r="E264" s="12">
        <v>70000</v>
      </c>
    </row>
    <row r="265" spans="1:7" ht="15" customHeight="1" x14ac:dyDescent="0.25">
      <c r="A265" s="52">
        <v>43069</v>
      </c>
      <c r="B265" s="53" t="s">
        <v>38</v>
      </c>
      <c r="C265" s="64" t="s">
        <v>640</v>
      </c>
      <c r="D265" s="55"/>
      <c r="E265" s="12">
        <v>70000</v>
      </c>
    </row>
    <row r="266" spans="1:7" ht="15" customHeight="1" x14ac:dyDescent="0.25">
      <c r="A266" s="52">
        <v>43068</v>
      </c>
      <c r="B266" s="53" t="s">
        <v>9</v>
      </c>
      <c r="C266" s="64" t="s">
        <v>209</v>
      </c>
      <c r="D266" s="55"/>
      <c r="E266" s="12">
        <v>150000</v>
      </c>
      <c r="G266" s="22"/>
    </row>
    <row r="267" spans="1:7" ht="15" customHeight="1" x14ac:dyDescent="0.25">
      <c r="A267" s="276">
        <v>43068</v>
      </c>
      <c r="B267" s="277" t="s">
        <v>12</v>
      </c>
      <c r="C267" s="278" t="s">
        <v>501</v>
      </c>
      <c r="D267" s="279">
        <v>32000</v>
      </c>
      <c r="E267" s="279"/>
    </row>
    <row r="268" spans="1:7" ht="15" customHeight="1" x14ac:dyDescent="0.25">
      <c r="A268" s="52">
        <v>43069</v>
      </c>
      <c r="B268" s="53" t="s">
        <v>12</v>
      </c>
      <c r="C268" s="64" t="s">
        <v>210</v>
      </c>
      <c r="D268" s="55"/>
      <c r="E268" s="12">
        <v>8000</v>
      </c>
    </row>
    <row r="269" spans="1:7" ht="15" customHeight="1" x14ac:dyDescent="0.25">
      <c r="A269" s="52">
        <v>43069</v>
      </c>
      <c r="B269" s="53" t="s">
        <v>18</v>
      </c>
      <c r="C269" s="64" t="s">
        <v>211</v>
      </c>
      <c r="D269" s="55"/>
      <c r="E269" s="12">
        <v>65000</v>
      </c>
    </row>
    <row r="270" spans="1:7" ht="15" customHeight="1" x14ac:dyDescent="0.25">
      <c r="A270" s="271">
        <v>43069</v>
      </c>
      <c r="B270" s="272" t="s">
        <v>12</v>
      </c>
      <c r="C270" s="273" t="s">
        <v>213</v>
      </c>
      <c r="D270" s="274">
        <v>14000000</v>
      </c>
      <c r="E270" s="274"/>
    </row>
    <row r="271" spans="1:7" ht="15" customHeight="1" x14ac:dyDescent="0.25">
      <c r="A271" s="271">
        <v>43069</v>
      </c>
      <c r="B271" s="272" t="s">
        <v>12</v>
      </c>
      <c r="C271" s="273" t="s">
        <v>214</v>
      </c>
      <c r="D271" s="274">
        <v>8000000</v>
      </c>
      <c r="E271" s="274"/>
    </row>
    <row r="272" spans="1:7" ht="15" customHeight="1" x14ac:dyDescent="0.25">
      <c r="A272" s="52">
        <v>43069</v>
      </c>
      <c r="B272" s="53" t="s">
        <v>12</v>
      </c>
      <c r="C272" s="64" t="s">
        <v>217</v>
      </c>
      <c r="D272" s="12"/>
      <c r="E272" s="12">
        <v>4313750</v>
      </c>
    </row>
    <row r="273" spans="1:6" ht="15" customHeight="1" x14ac:dyDescent="0.25">
      <c r="A273" s="52">
        <v>43069</v>
      </c>
      <c r="B273" s="53" t="s">
        <v>12</v>
      </c>
      <c r="C273" s="64" t="s">
        <v>219</v>
      </c>
      <c r="D273" s="12"/>
      <c r="E273" s="12">
        <v>1600000</v>
      </c>
    </row>
    <row r="274" spans="1:6" ht="15" customHeight="1" x14ac:dyDescent="0.25">
      <c r="A274" s="52">
        <v>43069</v>
      </c>
      <c r="B274" s="53" t="s">
        <v>12</v>
      </c>
      <c r="C274" s="64" t="s">
        <v>218</v>
      </c>
      <c r="D274" s="12"/>
      <c r="E274" s="12">
        <v>1600000</v>
      </c>
    </row>
    <row r="275" spans="1:6" ht="15" customHeight="1" x14ac:dyDescent="0.25">
      <c r="A275" s="52">
        <v>43069</v>
      </c>
      <c r="B275" s="53" t="s">
        <v>12</v>
      </c>
      <c r="C275" s="64" t="s">
        <v>220</v>
      </c>
      <c r="D275" s="12"/>
      <c r="E275" s="12">
        <v>600000</v>
      </c>
    </row>
    <row r="276" spans="1:6" ht="15" customHeight="1" x14ac:dyDescent="0.25">
      <c r="A276" s="52">
        <v>43069</v>
      </c>
      <c r="B276" s="53" t="s">
        <v>44</v>
      </c>
      <c r="C276" s="64" t="s">
        <v>215</v>
      </c>
      <c r="D276" s="55"/>
      <c r="E276" s="12">
        <v>1200000</v>
      </c>
    </row>
    <row r="277" spans="1:6" ht="15" customHeight="1" x14ac:dyDescent="0.25">
      <c r="A277" s="52">
        <v>43069</v>
      </c>
      <c r="B277" s="53" t="s">
        <v>15</v>
      </c>
      <c r="C277" s="64" t="s">
        <v>221</v>
      </c>
      <c r="D277" s="55"/>
      <c r="E277" s="12">
        <v>1174500</v>
      </c>
    </row>
    <row r="278" spans="1:6" ht="15" customHeight="1" x14ac:dyDescent="0.25">
      <c r="A278" s="52">
        <v>43069</v>
      </c>
      <c r="B278" s="53" t="s">
        <v>175</v>
      </c>
      <c r="C278" s="64" t="s">
        <v>227</v>
      </c>
      <c r="D278" s="55"/>
      <c r="E278" s="12">
        <v>500000</v>
      </c>
    </row>
    <row r="279" spans="1:6" ht="15" customHeight="1" x14ac:dyDescent="0.25">
      <c r="A279" s="52">
        <v>43069</v>
      </c>
      <c r="B279" s="53" t="s">
        <v>175</v>
      </c>
      <c r="C279" s="64" t="s">
        <v>228</v>
      </c>
      <c r="D279" s="55"/>
      <c r="E279" s="12">
        <v>85000</v>
      </c>
    </row>
    <row r="280" spans="1:6" ht="15" customHeight="1" x14ac:dyDescent="0.25">
      <c r="A280" s="52">
        <v>43069</v>
      </c>
      <c r="B280" s="53" t="s">
        <v>175</v>
      </c>
      <c r="C280" s="64" t="s">
        <v>229</v>
      </c>
      <c r="D280" s="55"/>
      <c r="E280" s="12">
        <v>50000</v>
      </c>
    </row>
    <row r="281" spans="1:6" ht="15" customHeight="1" x14ac:dyDescent="0.25">
      <c r="A281" s="52">
        <v>43069</v>
      </c>
      <c r="B281" s="53" t="s">
        <v>18</v>
      </c>
      <c r="C281" s="64" t="s">
        <v>216</v>
      </c>
      <c r="D281" s="55"/>
      <c r="E281" s="12">
        <v>125000</v>
      </c>
    </row>
    <row r="282" spans="1:6" ht="15" customHeight="1" x14ac:dyDescent="0.25">
      <c r="A282" s="52">
        <v>43069</v>
      </c>
      <c r="B282" s="53" t="s">
        <v>18</v>
      </c>
      <c r="C282" s="64" t="s">
        <v>232</v>
      </c>
      <c r="D282" s="55"/>
      <c r="E282" s="12">
        <v>875000</v>
      </c>
    </row>
    <row r="283" spans="1:6" ht="15" customHeight="1" x14ac:dyDescent="0.25">
      <c r="A283" s="52">
        <v>43069</v>
      </c>
      <c r="B283" s="53" t="s">
        <v>23</v>
      </c>
      <c r="C283" s="64" t="s">
        <v>222</v>
      </c>
      <c r="D283" s="55"/>
      <c r="E283" s="12">
        <v>60000</v>
      </c>
      <c r="F283" s="24"/>
    </row>
    <row r="284" spans="1:6" ht="15" customHeight="1" x14ac:dyDescent="0.25">
      <c r="A284" s="52">
        <v>43069</v>
      </c>
      <c r="B284" s="53" t="s">
        <v>15</v>
      </c>
      <c r="C284" s="64" t="s">
        <v>223</v>
      </c>
      <c r="D284" s="55"/>
      <c r="E284" s="12">
        <v>56000</v>
      </c>
    </row>
    <row r="285" spans="1:6" ht="15" customHeight="1" x14ac:dyDescent="0.25">
      <c r="A285" s="52">
        <v>43069</v>
      </c>
      <c r="B285" s="53" t="s">
        <v>25</v>
      </c>
      <c r="C285" s="64" t="s">
        <v>224</v>
      </c>
      <c r="D285" s="55"/>
      <c r="E285" s="12">
        <v>35000</v>
      </c>
    </row>
    <row r="286" spans="1:6" ht="15" customHeight="1" x14ac:dyDescent="0.25">
      <c r="A286" s="52">
        <v>43069</v>
      </c>
      <c r="B286" s="53" t="s">
        <v>18</v>
      </c>
      <c r="C286" s="64" t="s">
        <v>225</v>
      </c>
      <c r="D286" s="55"/>
      <c r="E286" s="12">
        <v>70000</v>
      </c>
    </row>
    <row r="287" spans="1:6" ht="15" customHeight="1" x14ac:dyDescent="0.25">
      <c r="A287" s="52">
        <v>43069</v>
      </c>
      <c r="B287" s="53" t="s">
        <v>12</v>
      </c>
      <c r="C287" s="64" t="s">
        <v>230</v>
      </c>
      <c r="D287" s="55"/>
      <c r="E287" s="12">
        <v>4136000</v>
      </c>
    </row>
    <row r="288" spans="1:6" ht="15" customHeight="1" x14ac:dyDescent="0.25">
      <c r="A288" s="52">
        <v>43069</v>
      </c>
      <c r="B288" s="53" t="s">
        <v>12</v>
      </c>
      <c r="C288" s="64" t="s">
        <v>231</v>
      </c>
      <c r="D288" s="55"/>
      <c r="E288" s="12">
        <v>50000</v>
      </c>
    </row>
    <row r="289" spans="1:8" ht="15" customHeight="1" x14ac:dyDescent="0.25">
      <c r="A289" s="276">
        <v>43069</v>
      </c>
      <c r="B289" s="277" t="s">
        <v>12</v>
      </c>
      <c r="C289" s="278" t="s">
        <v>500</v>
      </c>
      <c r="D289" s="279">
        <v>50000</v>
      </c>
      <c r="E289" s="279"/>
    </row>
    <row r="290" spans="1:8" ht="15" customHeight="1" x14ac:dyDescent="0.25">
      <c r="A290" s="52">
        <v>43069</v>
      </c>
      <c r="B290" s="53" t="s">
        <v>12</v>
      </c>
      <c r="C290" s="64" t="s">
        <v>19</v>
      </c>
      <c r="D290" s="55"/>
      <c r="E290" s="12">
        <v>70000</v>
      </c>
    </row>
    <row r="291" spans="1:8" ht="15.75" customHeight="1" x14ac:dyDescent="0.25">
      <c r="A291" s="13"/>
      <c r="B291" s="13"/>
      <c r="C291" s="14" t="s">
        <v>6</v>
      </c>
      <c r="D291" s="175">
        <f>SUM(D7:D290)</f>
        <v>110373867</v>
      </c>
      <c r="E291" s="175">
        <f>SUM(E7:E290)</f>
        <v>88945595</v>
      </c>
    </row>
    <row r="292" spans="1:8" ht="15.75" customHeight="1" x14ac:dyDescent="0.25">
      <c r="A292" s="15"/>
      <c r="B292" s="15"/>
      <c r="C292" s="288" t="s">
        <v>235</v>
      </c>
      <c r="D292" s="177">
        <f>+D291-E291</f>
        <v>21428272</v>
      </c>
      <c r="E292" s="287"/>
    </row>
    <row r="293" spans="1:8" x14ac:dyDescent="0.25">
      <c r="E293" s="31"/>
      <c r="F293" s="21"/>
    </row>
    <row r="298" spans="1:8" x14ac:dyDescent="0.25">
      <c r="D298" s="41"/>
      <c r="E298" s="87"/>
      <c r="F298" s="41"/>
      <c r="G298" s="23"/>
      <c r="H298" s="23"/>
    </row>
    <row r="299" spans="1:8" x14ac:dyDescent="0.25">
      <c r="D299" s="41"/>
      <c r="E299" s="87"/>
      <c r="F299" s="41"/>
      <c r="G299" s="23"/>
      <c r="H299" s="23"/>
    </row>
    <row r="300" spans="1:8" x14ac:dyDescent="0.25">
      <c r="D300" s="41"/>
      <c r="E300" s="87"/>
      <c r="F300" s="41"/>
      <c r="G300" s="23"/>
      <c r="H300" s="23"/>
    </row>
    <row r="301" spans="1:8" x14ac:dyDescent="0.25">
      <c r="D301" s="41"/>
      <c r="E301" s="87"/>
      <c r="F301" s="41"/>
      <c r="G301" s="23"/>
      <c r="H301" s="23"/>
    </row>
    <row r="302" spans="1:8" x14ac:dyDescent="0.25">
      <c r="D302" s="41"/>
      <c r="E302" s="87"/>
      <c r="F302" s="23"/>
      <c r="G302" s="23"/>
      <c r="H302" s="23"/>
    </row>
    <row r="303" spans="1:8" x14ac:dyDescent="0.25">
      <c r="D303" s="41"/>
      <c r="E303" s="87"/>
      <c r="F303" s="23"/>
      <c r="G303" s="23"/>
      <c r="H303" s="23"/>
    </row>
    <row r="304" spans="1:8" x14ac:dyDescent="0.25">
      <c r="D304" s="23"/>
      <c r="E304" s="23"/>
      <c r="F304" s="23"/>
      <c r="G304" s="23"/>
      <c r="H304" s="23"/>
    </row>
    <row r="305" spans="4:8" x14ac:dyDescent="0.25">
      <c r="D305" s="23"/>
      <c r="E305" s="88"/>
      <c r="F305" s="48"/>
      <c r="G305" s="48"/>
      <c r="H305" s="23"/>
    </row>
    <row r="306" spans="4:8" x14ac:dyDescent="0.25">
      <c r="D306" s="23"/>
      <c r="E306" s="23"/>
      <c r="F306" s="23"/>
      <c r="G306" s="48"/>
      <c r="H306" s="23"/>
    </row>
    <row r="307" spans="4:8" x14ac:dyDescent="0.25">
      <c r="D307" s="23"/>
      <c r="E307" s="23"/>
      <c r="F307" s="23"/>
      <c r="G307" s="48"/>
      <c r="H307" s="23"/>
    </row>
    <row r="308" spans="4:8" x14ac:dyDescent="0.25">
      <c r="D308" s="23"/>
      <c r="E308" s="23"/>
      <c r="F308" s="23"/>
      <c r="G308" s="48"/>
      <c r="H308" s="23"/>
    </row>
    <row r="309" spans="4:8" x14ac:dyDescent="0.25">
      <c r="D309" s="23"/>
      <c r="E309" s="23"/>
      <c r="F309" s="23"/>
      <c r="G309" s="23"/>
      <c r="H309" s="23"/>
    </row>
    <row r="310" spans="4:8" x14ac:dyDescent="0.25">
      <c r="D310" s="23"/>
      <c r="E310" s="23"/>
      <c r="F310" s="23"/>
      <c r="G310" s="23"/>
      <c r="H310" s="23"/>
    </row>
    <row r="311" spans="4:8" x14ac:dyDescent="0.25">
      <c r="D311" s="23"/>
      <c r="E311" s="23"/>
      <c r="F311" s="23"/>
      <c r="G311" s="23"/>
      <c r="H311" s="23"/>
    </row>
    <row r="312" spans="4:8" x14ac:dyDescent="0.25">
      <c r="D312" s="23"/>
      <c r="E312" s="23"/>
      <c r="F312" s="23"/>
      <c r="G312" s="23"/>
      <c r="H312" s="23"/>
    </row>
    <row r="313" spans="4:8" x14ac:dyDescent="0.25">
      <c r="D313" s="23"/>
      <c r="E313" s="23"/>
      <c r="F313" s="23"/>
      <c r="G313" s="23"/>
      <c r="H313" s="23"/>
    </row>
    <row r="314" spans="4:8" x14ac:dyDescent="0.25">
      <c r="D314" s="23"/>
      <c r="E314" s="23"/>
      <c r="F314" s="23"/>
      <c r="G314" s="23"/>
      <c r="H314" s="23"/>
    </row>
    <row r="315" spans="4:8" x14ac:dyDescent="0.25">
      <c r="D315" s="23"/>
      <c r="E315" s="23"/>
      <c r="F315" s="23"/>
      <c r="G315" s="23"/>
      <c r="H315" s="23"/>
    </row>
    <row r="316" spans="4:8" x14ac:dyDescent="0.25">
      <c r="D316" s="23"/>
      <c r="E316" s="23"/>
      <c r="F316" s="23"/>
      <c r="G316" s="23"/>
      <c r="H316" s="23"/>
    </row>
    <row r="317" spans="4:8" x14ac:dyDescent="0.25">
      <c r="D317" s="23"/>
      <c r="E317" s="23"/>
      <c r="F317" s="23"/>
      <c r="G317" s="23"/>
      <c r="H317" s="23"/>
    </row>
    <row r="318" spans="4:8" x14ac:dyDescent="0.25">
      <c r="D318" s="23"/>
      <c r="E318" s="23"/>
      <c r="F318" s="23"/>
      <c r="G318" s="23"/>
      <c r="H318" s="23"/>
    </row>
    <row r="319" spans="4:8" x14ac:dyDescent="0.25">
      <c r="D319" s="23"/>
      <c r="E319" s="23"/>
      <c r="F319" s="23"/>
      <c r="G319" s="23"/>
      <c r="H319" s="23"/>
    </row>
    <row r="320" spans="4:8" x14ac:dyDescent="0.25">
      <c r="D320" s="23"/>
      <c r="E320" s="23"/>
      <c r="F320" s="23"/>
      <c r="G320" s="23"/>
      <c r="H320" s="23"/>
    </row>
    <row r="321" spans="4:8" x14ac:dyDescent="0.25">
      <c r="D321" s="23"/>
      <c r="E321" s="23"/>
      <c r="F321" s="23"/>
      <c r="G321" s="23"/>
      <c r="H321" s="23"/>
    </row>
    <row r="322" spans="4:8" x14ac:dyDescent="0.25">
      <c r="D322" s="23"/>
      <c r="E322" s="23"/>
      <c r="F322" s="23"/>
      <c r="G322" s="23"/>
      <c r="H322" s="23"/>
    </row>
    <row r="323" spans="4:8" x14ac:dyDescent="0.25">
      <c r="D323" s="23"/>
      <c r="E323" s="23"/>
      <c r="F323" s="23"/>
      <c r="G323" s="23"/>
      <c r="H323" s="23"/>
    </row>
    <row r="324" spans="4:8" x14ac:dyDescent="0.25">
      <c r="D324" s="23"/>
      <c r="E324" s="23"/>
      <c r="F324" s="23"/>
      <c r="G324" s="23"/>
      <c r="H324" s="23"/>
    </row>
    <row r="325" spans="4:8" x14ac:dyDescent="0.25">
      <c r="D325" s="23"/>
      <c r="E325" s="23"/>
      <c r="F325" s="23"/>
      <c r="G325" s="23"/>
      <c r="H325" s="23"/>
    </row>
    <row r="326" spans="4:8" x14ac:dyDescent="0.25">
      <c r="D326" s="23"/>
      <c r="E326" s="23"/>
      <c r="F326" s="23"/>
      <c r="G326" s="23"/>
      <c r="H326" s="23"/>
    </row>
    <row r="327" spans="4:8" x14ac:dyDescent="0.25">
      <c r="D327" s="23"/>
      <c r="E327" s="23"/>
      <c r="F327" s="23"/>
      <c r="G327" s="23"/>
      <c r="H327" s="23"/>
    </row>
    <row r="328" spans="4:8" x14ac:dyDescent="0.25">
      <c r="D328" s="23"/>
      <c r="E328" s="23"/>
      <c r="F328" s="23"/>
      <c r="G328" s="23"/>
      <c r="H328" s="23"/>
    </row>
    <row r="329" spans="4:8" x14ac:dyDescent="0.25">
      <c r="D329" s="23"/>
      <c r="E329" s="23"/>
      <c r="F329" s="23"/>
      <c r="G329" s="23"/>
      <c r="H329" s="23"/>
    </row>
    <row r="330" spans="4:8" x14ac:dyDescent="0.25">
      <c r="D330" s="23"/>
      <c r="E330" s="23"/>
      <c r="F330" s="23"/>
      <c r="G330" s="23"/>
      <c r="H330" s="23"/>
    </row>
    <row r="331" spans="4:8" x14ac:dyDescent="0.25">
      <c r="D331" s="23"/>
      <c r="E331" s="23"/>
      <c r="F331" s="23"/>
      <c r="G331" s="23"/>
      <c r="H331" s="23"/>
    </row>
  </sheetData>
  <autoFilter ref="A5:E29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9"/>
  <sheetViews>
    <sheetView workbookViewId="0">
      <selection activeCell="E15" sqref="E15"/>
    </sheetView>
  </sheetViews>
  <sheetFormatPr baseColWidth="10" defaultRowHeight="15" x14ac:dyDescent="0.25"/>
  <cols>
    <col min="1" max="1" width="21" customWidth="1"/>
    <col min="2" max="2" width="27.140625" customWidth="1"/>
    <col min="10" max="10" width="19.5703125" customWidth="1"/>
  </cols>
  <sheetData>
    <row r="3" spans="1:2" x14ac:dyDescent="0.25">
      <c r="A3" s="28" t="s">
        <v>237</v>
      </c>
      <c r="B3" t="s">
        <v>884</v>
      </c>
    </row>
    <row r="4" spans="1:2" x14ac:dyDescent="0.25">
      <c r="A4" s="29" t="s">
        <v>18</v>
      </c>
      <c r="B4" s="27">
        <v>1779000</v>
      </c>
    </row>
    <row r="5" spans="1:2" x14ac:dyDescent="0.25">
      <c r="A5" s="29" t="s">
        <v>875</v>
      </c>
      <c r="B5" s="27">
        <v>28100150</v>
      </c>
    </row>
    <row r="6" spans="1:2" x14ac:dyDescent="0.25">
      <c r="A6" s="29" t="s">
        <v>876</v>
      </c>
      <c r="B6" s="27">
        <v>180000</v>
      </c>
    </row>
    <row r="7" spans="1:2" x14ac:dyDescent="0.25">
      <c r="A7" s="29" t="s">
        <v>23</v>
      </c>
      <c r="B7" s="27">
        <v>5974000</v>
      </c>
    </row>
    <row r="8" spans="1:2" x14ac:dyDescent="0.25">
      <c r="A8" s="29" t="s">
        <v>367</v>
      </c>
      <c r="B8" s="27">
        <v>1420000</v>
      </c>
    </row>
    <row r="9" spans="1:2" x14ac:dyDescent="0.25">
      <c r="A9" s="29" t="s">
        <v>9</v>
      </c>
      <c r="B9" s="27">
        <v>4588500</v>
      </c>
    </row>
    <row r="10" spans="1:2" x14ac:dyDescent="0.25">
      <c r="A10" s="29" t="s">
        <v>15</v>
      </c>
      <c r="B10" s="27">
        <v>4687000</v>
      </c>
    </row>
    <row r="11" spans="1:2" x14ac:dyDescent="0.25">
      <c r="A11" s="29" t="s">
        <v>34</v>
      </c>
      <c r="B11" s="27">
        <v>4430000</v>
      </c>
    </row>
    <row r="12" spans="1:2" x14ac:dyDescent="0.25">
      <c r="A12" s="29" t="s">
        <v>38</v>
      </c>
      <c r="B12" s="27">
        <v>1003000</v>
      </c>
    </row>
    <row r="13" spans="1:2" x14ac:dyDescent="0.25">
      <c r="A13" s="29" t="s">
        <v>12</v>
      </c>
      <c r="B13" s="27">
        <v>33950745</v>
      </c>
    </row>
    <row r="14" spans="1:2" x14ac:dyDescent="0.25">
      <c r="A14" s="29" t="s">
        <v>29</v>
      </c>
      <c r="B14" s="27">
        <v>974000</v>
      </c>
    </row>
    <row r="15" spans="1:2" x14ac:dyDescent="0.25">
      <c r="A15" s="29" t="s">
        <v>272</v>
      </c>
      <c r="B15" s="27">
        <v>5167500</v>
      </c>
    </row>
    <row r="16" spans="1:2" x14ac:dyDescent="0.25">
      <c r="A16" s="29" t="s">
        <v>80</v>
      </c>
      <c r="B16" s="27">
        <v>9673000</v>
      </c>
    </row>
    <row r="17" spans="1:2" x14ac:dyDescent="0.25">
      <c r="A17" s="29" t="s">
        <v>25</v>
      </c>
      <c r="B17" s="27">
        <v>3811500</v>
      </c>
    </row>
    <row r="18" spans="1:2" x14ac:dyDescent="0.25">
      <c r="A18" s="29" t="s">
        <v>44</v>
      </c>
      <c r="B18" s="27">
        <v>4272000</v>
      </c>
    </row>
    <row r="19" spans="1:2" x14ac:dyDescent="0.25">
      <c r="A19" s="29" t="s">
        <v>239</v>
      </c>
      <c r="B19" s="27">
        <v>110010395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G11" sqref="G11"/>
    </sheetView>
  </sheetViews>
  <sheetFormatPr baseColWidth="10" defaultRowHeight="15" x14ac:dyDescent="0.25"/>
  <cols>
    <col min="2" max="2" width="15.42578125" customWidth="1"/>
    <col min="3" max="3" width="17.42578125" customWidth="1"/>
    <col min="4" max="4" width="17.7109375" customWidth="1"/>
    <col min="5" max="5" width="14.85546875" customWidth="1"/>
    <col min="6" max="6" width="14.5703125" customWidth="1"/>
    <col min="7" max="7" width="13.140625" customWidth="1"/>
    <col min="9" max="9" width="14.5703125" customWidth="1"/>
    <col min="10" max="10" width="16.85546875" customWidth="1"/>
  </cols>
  <sheetData>
    <row r="1" spans="1:10" ht="51.75" x14ac:dyDescent="0.25">
      <c r="A1" s="90" t="s">
        <v>888</v>
      </c>
      <c r="B1" s="90" t="s">
        <v>889</v>
      </c>
      <c r="C1" s="91" t="s">
        <v>919</v>
      </c>
      <c r="D1" s="91" t="s">
        <v>890</v>
      </c>
      <c r="E1" s="91" t="s">
        <v>891</v>
      </c>
      <c r="F1" s="91" t="s">
        <v>892</v>
      </c>
      <c r="G1" s="91" t="s">
        <v>893</v>
      </c>
      <c r="H1" s="92" t="s">
        <v>894</v>
      </c>
      <c r="I1" s="92" t="s">
        <v>895</v>
      </c>
      <c r="J1" s="91" t="s">
        <v>918</v>
      </c>
    </row>
    <row r="2" spans="1:10" x14ac:dyDescent="0.25">
      <c r="A2" s="93" t="s">
        <v>18</v>
      </c>
      <c r="B2" s="94" t="s">
        <v>251</v>
      </c>
      <c r="C2" s="95"/>
      <c r="D2" s="96">
        <f>+GETPIVOTDATA("SORTIES",'Reçu caisse individuel'!$A$3,"Nom","Baldé")</f>
        <v>3525000</v>
      </c>
      <c r="E2" s="97">
        <f>+GETPIVOTDATA("Montant dépensé",Individuel!$A$3,"Nom","Baldé")</f>
        <v>1779000</v>
      </c>
      <c r="F2" s="97"/>
      <c r="G2" s="98"/>
      <c r="H2" s="95"/>
      <c r="I2" s="98">
        <v>1621000</v>
      </c>
      <c r="J2" s="99">
        <f t="shared" ref="J2:J13" si="0">+C2+D2-E2-I2</f>
        <v>125000</v>
      </c>
    </row>
    <row r="3" spans="1:10" x14ac:dyDescent="0.25">
      <c r="A3" s="93" t="s">
        <v>23</v>
      </c>
      <c r="B3" s="94" t="s">
        <v>251</v>
      </c>
      <c r="C3" s="100">
        <v>130000</v>
      </c>
      <c r="D3" s="96">
        <f>+GETPIVOTDATA("SORTIES",'Reçu caisse individuel'!$A$3,"Nom","Castro")</f>
        <v>6085000</v>
      </c>
      <c r="E3" s="97">
        <f>+GETPIVOTDATA("Montant dépensé",Individuel!$A$3,"Nom","Castro")</f>
        <v>5974000</v>
      </c>
      <c r="F3" s="97"/>
      <c r="G3" s="98"/>
      <c r="H3" s="95"/>
      <c r="I3" s="98">
        <v>206000</v>
      </c>
      <c r="J3" s="99">
        <f t="shared" si="0"/>
        <v>35000</v>
      </c>
    </row>
    <row r="4" spans="1:10" x14ac:dyDescent="0.25">
      <c r="A4" s="93" t="s">
        <v>175</v>
      </c>
      <c r="B4" s="94" t="s">
        <v>368</v>
      </c>
      <c r="C4" s="100"/>
      <c r="D4" s="96">
        <f>+GETPIVOTDATA("SORTIES",'Reçu caisse individuel'!$A$3,"Nom","Charlotte ")</f>
        <v>1470000</v>
      </c>
      <c r="E4" s="97">
        <f>+GETPIVOTDATA("Montant dépensé",Individuel!$A$3,"Nom","Charlotte")</f>
        <v>1420000</v>
      </c>
      <c r="F4" s="97"/>
      <c r="G4" s="98"/>
      <c r="H4" s="95"/>
      <c r="I4" s="98">
        <v>50000</v>
      </c>
      <c r="J4" s="99">
        <f t="shared" si="0"/>
        <v>0</v>
      </c>
    </row>
    <row r="5" spans="1:10" x14ac:dyDescent="0.25">
      <c r="A5" s="93" t="s">
        <v>15</v>
      </c>
      <c r="B5" s="94" t="s">
        <v>306</v>
      </c>
      <c r="C5" s="100">
        <v>13000</v>
      </c>
      <c r="D5" s="94">
        <f>+GETPIVOTDATA("SORTIES",'Reçu caisse individuel'!$A$3,"Nom","E17")+GETPIVOTDATA("SORTIES",'Reçu caisse individuel'!$A$3,"Nom","E17 ")</f>
        <v>5889500</v>
      </c>
      <c r="E5" s="97">
        <f>+GETPIVOTDATA("Montant dépensé",Individuel!$A$3,"Nom","E17")</f>
        <v>4687000</v>
      </c>
      <c r="F5" s="97"/>
      <c r="G5" s="98"/>
      <c r="H5" s="95"/>
      <c r="I5" s="98"/>
      <c r="J5" s="99">
        <f t="shared" si="0"/>
        <v>1215500</v>
      </c>
    </row>
    <row r="6" spans="1:10" x14ac:dyDescent="0.25">
      <c r="A6" s="93" t="s">
        <v>34</v>
      </c>
      <c r="B6" s="94" t="s">
        <v>306</v>
      </c>
      <c r="C6" s="100">
        <v>-5000</v>
      </c>
      <c r="D6" s="96">
        <f>+GETPIVOTDATA("SORTIES",'Reçu caisse individuel'!$A$3,"Nom","E19")</f>
        <v>4514500</v>
      </c>
      <c r="E6" s="97">
        <f>+GETPIVOTDATA("Montant dépensé",Individuel!$A$3,"Nom","E19")</f>
        <v>4430000</v>
      </c>
      <c r="F6" s="97"/>
      <c r="G6" s="98"/>
      <c r="H6" s="95"/>
      <c r="I6" s="98"/>
      <c r="J6" s="99">
        <f t="shared" si="0"/>
        <v>79500</v>
      </c>
    </row>
    <row r="7" spans="1:10" x14ac:dyDescent="0.25">
      <c r="A7" s="93" t="s">
        <v>38</v>
      </c>
      <c r="B7" s="94" t="s">
        <v>306</v>
      </c>
      <c r="C7" s="100">
        <v>45000</v>
      </c>
      <c r="D7" s="94">
        <f>+GETPIVOTDATA("SORTIES",'Reçu caisse individuel'!$A$3,"Nom","E37")</f>
        <v>973000</v>
      </c>
      <c r="E7" s="97">
        <f>+GETPIVOTDATA("Montant dépensé",Individuel!$A$3,"Nom","E37")</f>
        <v>1003000</v>
      </c>
      <c r="F7" s="97"/>
      <c r="G7" s="98"/>
      <c r="H7" s="95"/>
      <c r="I7" s="98"/>
      <c r="J7" s="99">
        <f t="shared" si="0"/>
        <v>15000</v>
      </c>
    </row>
    <row r="8" spans="1:10" x14ac:dyDescent="0.25">
      <c r="A8" s="93" t="s">
        <v>9</v>
      </c>
      <c r="B8" s="94" t="s">
        <v>306</v>
      </c>
      <c r="C8" s="100"/>
      <c r="D8" s="94">
        <f>+GETPIVOTDATA("SORTIES",'Reçu caisse individuel'!$A$3,"Nom","E14")</f>
        <v>4853850</v>
      </c>
      <c r="E8" s="97">
        <f>+GETPIVOTDATA("Montant dépensé",Individuel!$A$3,"Nom","E14")</f>
        <v>4588500</v>
      </c>
      <c r="F8" s="97"/>
      <c r="G8" s="98"/>
      <c r="H8" s="95"/>
      <c r="I8" s="98">
        <v>32000</v>
      </c>
      <c r="J8" s="99">
        <f t="shared" si="0"/>
        <v>233350</v>
      </c>
    </row>
    <row r="9" spans="1:10" x14ac:dyDescent="0.25">
      <c r="A9" s="93" t="s">
        <v>12</v>
      </c>
      <c r="B9" s="94" t="s">
        <v>308</v>
      </c>
      <c r="C9" s="100"/>
      <c r="D9" s="94">
        <f>+GETPIVOTDATA("SORTIES",'Reçu caisse individuel'!$A$3,"Nom","Moné")</f>
        <v>38086745</v>
      </c>
      <c r="E9" s="97">
        <f>+GETPIVOTDATA("Montant dépensé",Individuel!$A$3,"Nom","Moné")</f>
        <v>33950745</v>
      </c>
      <c r="F9" s="97"/>
      <c r="G9" s="98"/>
      <c r="H9" s="95"/>
      <c r="I9" s="98"/>
      <c r="J9" s="99">
        <f t="shared" si="0"/>
        <v>4136000</v>
      </c>
    </row>
    <row r="10" spans="1:10" x14ac:dyDescent="0.25">
      <c r="A10" s="93" t="s">
        <v>29</v>
      </c>
      <c r="B10" s="94" t="s">
        <v>251</v>
      </c>
      <c r="C10" s="100">
        <v>6500</v>
      </c>
      <c r="D10" s="94">
        <f>+GETPIVOTDATA("SORTIES",'Reçu caisse individuel'!$A$3,"Nom","Odette")</f>
        <v>6135000</v>
      </c>
      <c r="E10" s="97">
        <f>+GETPIVOTDATA("Montant dépensé",Individuel!$A$3,"Nom","Odette")+GETPIVOTDATA("Montant dépensé",Individuel!$A$3,"Nom","Odette ")</f>
        <v>6141500</v>
      </c>
      <c r="F10" s="97"/>
      <c r="G10" s="98"/>
      <c r="H10" s="95"/>
      <c r="I10" s="98"/>
      <c r="J10" s="99">
        <f t="shared" si="0"/>
        <v>0</v>
      </c>
    </row>
    <row r="11" spans="1:10" x14ac:dyDescent="0.25">
      <c r="A11" s="93" t="s">
        <v>80</v>
      </c>
      <c r="B11" s="94" t="s">
        <v>368</v>
      </c>
      <c r="C11" s="100"/>
      <c r="D11" s="94">
        <f>+GETPIVOTDATA("SORTIES",'Reçu caisse individuel'!$A$3,"Nom","Saidou")</f>
        <v>10055000</v>
      </c>
      <c r="E11" s="97">
        <f>+GETPIVOTDATA("Montant dépensé",Individuel!$A$3,"Nom","Saidou")</f>
        <v>9673000</v>
      </c>
      <c r="F11" s="97"/>
      <c r="G11" s="98"/>
      <c r="H11" s="95"/>
      <c r="I11" s="98">
        <v>382000</v>
      </c>
      <c r="J11" s="99">
        <f t="shared" si="0"/>
        <v>0</v>
      </c>
    </row>
    <row r="12" spans="1:10" x14ac:dyDescent="0.25">
      <c r="A12" s="93" t="s">
        <v>25</v>
      </c>
      <c r="B12" s="94" t="s">
        <v>251</v>
      </c>
      <c r="C12" s="100">
        <v>66000</v>
      </c>
      <c r="D12" s="94">
        <f>+GETPIVOTDATA("SORTIES",'Reçu caisse individuel'!$A$3,"Nom","Sessou")</f>
        <v>3796000</v>
      </c>
      <c r="E12" s="97">
        <f>+GETPIVOTDATA("Montant dépensé",Individuel!$A$3,"Nom","Sessou")</f>
        <v>3811500</v>
      </c>
      <c r="F12" s="97"/>
      <c r="G12" s="98"/>
      <c r="H12" s="95"/>
      <c r="I12" s="98">
        <v>16500</v>
      </c>
      <c r="J12" s="99">
        <f t="shared" si="0"/>
        <v>34000</v>
      </c>
    </row>
    <row r="13" spans="1:10" x14ac:dyDescent="0.25">
      <c r="A13" s="93" t="s">
        <v>44</v>
      </c>
      <c r="B13" s="94" t="s">
        <v>814</v>
      </c>
      <c r="C13" s="100">
        <v>950000</v>
      </c>
      <c r="D13" s="94">
        <f>+GETPIVOTDATA("SORTIES",'Reçu caisse individuel'!$A$3,"Nom","Tamba")</f>
        <v>3562000</v>
      </c>
      <c r="E13" s="97">
        <f>+GETPIVOTDATA("Montant dépensé",Individuel!$A$3,"Nom","Tamba")</f>
        <v>4272000</v>
      </c>
      <c r="F13" s="97"/>
      <c r="G13" s="98"/>
      <c r="H13" s="95"/>
      <c r="I13" s="98"/>
      <c r="J13" s="99">
        <f t="shared" si="0"/>
        <v>240000</v>
      </c>
    </row>
    <row r="14" spans="1:10" x14ac:dyDescent="0.25">
      <c r="A14" s="101" t="s">
        <v>896</v>
      </c>
      <c r="B14" s="102"/>
      <c r="C14" s="103">
        <f>SUM(C3:C13)</f>
        <v>1205500</v>
      </c>
      <c r="D14" s="104">
        <f>SUM(D2:D13)</f>
        <v>88945595</v>
      </c>
      <c r="E14" s="104">
        <f>SUM(E2:E13)</f>
        <v>81730245</v>
      </c>
      <c r="F14" s="104"/>
      <c r="G14" s="103">
        <f>SUM(G3:G13)</f>
        <v>0</v>
      </c>
      <c r="H14" s="103">
        <f>SUM(H3:H13)</f>
        <v>0</v>
      </c>
      <c r="I14" s="103">
        <f>SUM(I3:I13)</f>
        <v>686500</v>
      </c>
      <c r="J14" s="105">
        <f>SUM(J2:J13)</f>
        <v>6113350</v>
      </c>
    </row>
    <row r="15" spans="1:10" x14ac:dyDescent="0.25">
      <c r="A15" s="106" t="s">
        <v>897</v>
      </c>
      <c r="B15" s="107" t="s">
        <v>898</v>
      </c>
      <c r="C15" s="108">
        <v>18510300</v>
      </c>
      <c r="D15" s="108"/>
      <c r="E15" s="108">
        <f>+GETPIVOTDATA("Montant dépensé",Individuel!$A$3,"Nom","BPMG GNF")</f>
        <v>28100150</v>
      </c>
      <c r="F15" s="108">
        <f>90000000+44114700</f>
        <v>134114700</v>
      </c>
      <c r="G15" s="108">
        <f>8000000+8000000+8500000+8000000+9000000+8000000+8000000+6000000+8000000+14000000+8000000</f>
        <v>93500000</v>
      </c>
      <c r="H15" s="109"/>
      <c r="I15" s="108">
        <v>0</v>
      </c>
      <c r="J15" s="110">
        <f>+C15+D15-E15+F15-G15+H15</f>
        <v>31024850</v>
      </c>
    </row>
    <row r="16" spans="1:10" x14ac:dyDescent="0.25">
      <c r="A16" s="111" t="s">
        <v>899</v>
      </c>
      <c r="B16" s="112" t="s">
        <v>900</v>
      </c>
      <c r="C16" s="113">
        <v>129392971</v>
      </c>
      <c r="D16" s="114"/>
      <c r="E16" s="115">
        <f>+GETPIVOTDATA("Montant dépensé",Individuel!$A$3,"Nom","BPMG USD")</f>
        <v>180000</v>
      </c>
      <c r="F16" s="115">
        <v>-134114700</v>
      </c>
      <c r="G16" s="116"/>
      <c r="H16" s="114"/>
      <c r="I16" s="115"/>
      <c r="J16" s="117">
        <f>+C16+D16-E16+F16-G16+H16</f>
        <v>-4901729</v>
      </c>
    </row>
    <row r="17" spans="1:10" x14ac:dyDescent="0.25">
      <c r="A17" s="118"/>
      <c r="B17" s="119">
        <v>0</v>
      </c>
      <c r="C17" s="119"/>
      <c r="D17" s="119"/>
      <c r="E17" s="119"/>
      <c r="F17" s="119"/>
      <c r="G17" s="120"/>
      <c r="H17" s="119"/>
      <c r="I17" s="119"/>
      <c r="J17" s="117">
        <f>+C17+D17-E17+G17</f>
        <v>0</v>
      </c>
    </row>
    <row r="18" spans="1:10" ht="15.75" thickBot="1" x14ac:dyDescent="0.3">
      <c r="A18" s="121" t="s">
        <v>901</v>
      </c>
      <c r="B18" s="121"/>
      <c r="C18" s="122">
        <f t="shared" ref="C18:J18" si="1">SUM(C15:C17)</f>
        <v>147903271</v>
      </c>
      <c r="D18" s="122">
        <f t="shared" si="1"/>
        <v>0</v>
      </c>
      <c r="E18" s="122">
        <f t="shared" si="1"/>
        <v>28280150</v>
      </c>
      <c r="F18" s="122">
        <f t="shared" si="1"/>
        <v>0</v>
      </c>
      <c r="G18" s="122">
        <f t="shared" si="1"/>
        <v>93500000</v>
      </c>
      <c r="H18" s="123">
        <f t="shared" si="1"/>
        <v>0</v>
      </c>
      <c r="I18" s="124">
        <f t="shared" si="1"/>
        <v>0</v>
      </c>
      <c r="J18" s="125">
        <f t="shared" si="1"/>
        <v>26123121</v>
      </c>
    </row>
    <row r="19" spans="1:10" ht="15.75" thickBot="1" x14ac:dyDescent="0.3">
      <c r="A19" s="126" t="s">
        <v>902</v>
      </c>
      <c r="B19" s="127"/>
      <c r="C19" s="128">
        <f>+C14+C18</f>
        <v>149108771</v>
      </c>
      <c r="D19" s="128">
        <f>+D14+D18</f>
        <v>88945595</v>
      </c>
      <c r="E19" s="128">
        <f>+E14+E18</f>
        <v>110010395</v>
      </c>
      <c r="F19" s="128"/>
      <c r="G19" s="128">
        <f>+G14+G18</f>
        <v>93500000</v>
      </c>
      <c r="H19" s="128">
        <f>+H14+H18</f>
        <v>0</v>
      </c>
      <c r="I19" s="128">
        <f>+I14+I18</f>
        <v>686500</v>
      </c>
      <c r="J19" s="129">
        <f>+J14+J18</f>
        <v>32236471</v>
      </c>
    </row>
    <row r="20" spans="1:10" x14ac:dyDescent="0.25">
      <c r="A20" s="130"/>
      <c r="B20" s="130"/>
      <c r="C20" s="130"/>
      <c r="D20" s="130"/>
      <c r="E20" s="131"/>
      <c r="F20" s="130"/>
      <c r="G20" s="130"/>
      <c r="H20" s="130"/>
      <c r="I20" s="130"/>
      <c r="J20" s="130"/>
    </row>
    <row r="21" spans="1:10" x14ac:dyDescent="0.25">
      <c r="A21" s="132" t="s">
        <v>903</v>
      </c>
      <c r="B21" s="133"/>
      <c r="C21" s="134">
        <v>14566367</v>
      </c>
      <c r="D21" s="133">
        <v>95807500</v>
      </c>
      <c r="E21" s="133">
        <v>88945595</v>
      </c>
      <c r="F21" s="133"/>
      <c r="G21" s="133"/>
      <c r="H21" s="133"/>
      <c r="I21" s="133">
        <f>C21+D21-E21</f>
        <v>21428272</v>
      </c>
      <c r="J21" s="130"/>
    </row>
    <row r="22" spans="1:10" x14ac:dyDescent="0.25">
      <c r="A22" s="135"/>
      <c r="B22" s="135"/>
      <c r="C22" s="135"/>
      <c r="D22" s="135"/>
      <c r="E22" s="135"/>
      <c r="F22" s="135"/>
      <c r="G22" s="135"/>
      <c r="H22" s="135"/>
      <c r="I22" s="135"/>
      <c r="J22" s="130"/>
    </row>
    <row r="23" spans="1:10" x14ac:dyDescent="0.25">
      <c r="A23" s="136" t="s">
        <v>920</v>
      </c>
      <c r="B23" s="137"/>
      <c r="C23" s="135"/>
      <c r="D23" s="136" t="s">
        <v>904</v>
      </c>
      <c r="E23" s="137"/>
      <c r="F23" s="138"/>
      <c r="G23" s="135"/>
      <c r="H23" s="136" t="s">
        <v>921</v>
      </c>
      <c r="I23" s="137"/>
      <c r="J23" s="139"/>
    </row>
    <row r="24" spans="1:10" x14ac:dyDescent="0.25">
      <c r="A24" s="140" t="s">
        <v>905</v>
      </c>
      <c r="B24" s="141">
        <f>+C21</f>
        <v>14566367</v>
      </c>
      <c r="C24" s="135"/>
      <c r="D24" s="140" t="s">
        <v>906</v>
      </c>
      <c r="E24" s="142">
        <f>+D18</f>
        <v>0</v>
      </c>
      <c r="F24" s="138"/>
      <c r="G24" s="135"/>
      <c r="H24" s="140" t="s">
        <v>905</v>
      </c>
      <c r="I24" s="142">
        <f>+I21</f>
        <v>21428272</v>
      </c>
      <c r="J24" s="130"/>
    </row>
    <row r="25" spans="1:10" x14ac:dyDescent="0.25">
      <c r="A25" s="140" t="s">
        <v>907</v>
      </c>
      <c r="B25" s="142">
        <f>+C18</f>
        <v>147903271</v>
      </c>
      <c r="C25" s="135"/>
      <c r="D25" s="140" t="s">
        <v>908</v>
      </c>
      <c r="E25" s="142">
        <f>+E19</f>
        <v>110010395</v>
      </c>
      <c r="F25" s="138"/>
      <c r="G25" s="135"/>
      <c r="H25" s="140" t="s">
        <v>907</v>
      </c>
      <c r="I25" s="142">
        <f>+J18</f>
        <v>26123121</v>
      </c>
      <c r="J25" s="130"/>
    </row>
    <row r="26" spans="1:10" x14ac:dyDescent="0.25">
      <c r="A26" s="140" t="s">
        <v>909</v>
      </c>
      <c r="B26" s="142">
        <f>+C14</f>
        <v>1205500</v>
      </c>
      <c r="C26" s="135"/>
      <c r="D26" s="140"/>
      <c r="E26" s="142"/>
      <c r="F26" s="138"/>
      <c r="G26" s="135"/>
      <c r="H26" s="140" t="s">
        <v>910</v>
      </c>
      <c r="I26" s="142">
        <f>+J14</f>
        <v>6113350</v>
      </c>
      <c r="J26" s="130"/>
    </row>
    <row r="27" spans="1:10" x14ac:dyDescent="0.25">
      <c r="A27" s="143" t="s">
        <v>911</v>
      </c>
      <c r="B27" s="144">
        <f>SUM(B24:B26)</f>
        <v>163675138</v>
      </c>
      <c r="C27" s="135"/>
      <c r="D27" s="143"/>
      <c r="E27" s="144">
        <f>+E24-E25-E26</f>
        <v>-110010395</v>
      </c>
      <c r="F27" s="138"/>
      <c r="G27" s="135"/>
      <c r="H27" s="143" t="s">
        <v>911</v>
      </c>
      <c r="I27" s="144">
        <f>SUM(I24:I26)</f>
        <v>53664743</v>
      </c>
      <c r="J27" s="130"/>
    </row>
    <row r="28" spans="1:10" x14ac:dyDescent="0.25">
      <c r="A28" s="135"/>
      <c r="B28" s="135"/>
      <c r="C28" s="135"/>
      <c r="D28" s="135"/>
      <c r="E28" s="135"/>
      <c r="F28" s="135"/>
      <c r="G28" s="135"/>
      <c r="H28" s="135"/>
      <c r="I28" s="135"/>
      <c r="J28" s="130"/>
    </row>
    <row r="29" spans="1:10" x14ac:dyDescent="0.25">
      <c r="A29" s="135" t="s">
        <v>912</v>
      </c>
      <c r="B29" s="135">
        <f>+B27+E27</f>
        <v>53664743</v>
      </c>
      <c r="C29" s="135"/>
      <c r="D29" s="135"/>
      <c r="E29" s="135"/>
      <c r="F29" s="135"/>
      <c r="G29" s="135"/>
      <c r="H29" s="135"/>
      <c r="I29" s="135"/>
      <c r="J29" s="145"/>
    </row>
    <row r="30" spans="1:10" x14ac:dyDescent="0.25">
      <c r="A30" s="135" t="s">
        <v>913</v>
      </c>
      <c r="B30" s="135">
        <f>+I27</f>
        <v>53664743</v>
      </c>
    </row>
    <row r="31" spans="1:10" x14ac:dyDescent="0.25">
      <c r="A31" s="146" t="s">
        <v>914</v>
      </c>
      <c r="B31" s="146">
        <f>+B29-B30</f>
        <v>0</v>
      </c>
      <c r="C31" s="147"/>
      <c r="D31" s="14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5"/>
  <sheetViews>
    <sheetView workbookViewId="0">
      <selection activeCell="G20" sqref="G20"/>
    </sheetView>
  </sheetViews>
  <sheetFormatPr baseColWidth="10" defaultRowHeight="15" x14ac:dyDescent="0.25"/>
  <cols>
    <col min="1" max="1" width="27.140625" bestFit="1" customWidth="1"/>
    <col min="2" max="2" width="23.85546875" bestFit="1" customWidth="1"/>
    <col min="3" max="3" width="9" customWidth="1"/>
    <col min="4" max="4" width="11.85546875" bestFit="1" customWidth="1"/>
    <col min="5" max="5" width="8" customWidth="1"/>
    <col min="6" max="6" width="8.28515625" customWidth="1"/>
    <col min="7" max="7" width="11.85546875" bestFit="1" customWidth="1"/>
    <col min="8" max="8" width="15.28515625" bestFit="1" customWidth="1"/>
    <col min="9" max="9" width="10" customWidth="1"/>
    <col min="10" max="10" width="14.28515625" customWidth="1"/>
    <col min="11" max="11" width="10.5703125" customWidth="1"/>
    <col min="12" max="12" width="12.85546875" customWidth="1"/>
    <col min="13" max="13" width="9.42578125" customWidth="1"/>
    <col min="14" max="14" width="17.42578125" customWidth="1"/>
    <col min="15" max="15" width="13.140625" customWidth="1"/>
    <col min="16" max="16" width="8.28515625" customWidth="1"/>
    <col min="17" max="17" width="12.5703125" customWidth="1"/>
    <col min="18" max="18" width="17.42578125" bestFit="1" customWidth="1"/>
    <col min="19" max="19" width="15.85546875" bestFit="1" customWidth="1"/>
    <col min="20" max="20" width="13.140625" bestFit="1" customWidth="1"/>
    <col min="21" max="21" width="12.5703125" bestFit="1" customWidth="1"/>
  </cols>
  <sheetData>
    <row r="3" spans="1:17" x14ac:dyDescent="0.25">
      <c r="A3" s="28" t="s">
        <v>884</v>
      </c>
      <c r="B3" s="28" t="s">
        <v>951</v>
      </c>
    </row>
    <row r="4" spans="1:17" x14ac:dyDescent="0.25">
      <c r="A4" s="28" t="s">
        <v>237</v>
      </c>
      <c r="B4" t="s">
        <v>874</v>
      </c>
      <c r="C4" t="s">
        <v>250</v>
      </c>
      <c r="D4" t="s">
        <v>528</v>
      </c>
      <c r="E4" t="s">
        <v>373</v>
      </c>
      <c r="F4" t="s">
        <v>276</v>
      </c>
      <c r="G4" t="s">
        <v>551</v>
      </c>
      <c r="H4" t="s">
        <v>371</v>
      </c>
      <c r="I4" t="s">
        <v>369</v>
      </c>
      <c r="J4" t="s">
        <v>375</v>
      </c>
      <c r="K4" t="s">
        <v>327</v>
      </c>
      <c r="L4" t="s">
        <v>372</v>
      </c>
      <c r="M4" t="s">
        <v>249</v>
      </c>
      <c r="N4" t="s">
        <v>284</v>
      </c>
      <c r="O4" t="s">
        <v>685</v>
      </c>
      <c r="P4" t="s">
        <v>983</v>
      </c>
      <c r="Q4" t="s">
        <v>239</v>
      </c>
    </row>
    <row r="5" spans="1:17" x14ac:dyDescent="0.25">
      <c r="A5" s="29" t="s">
        <v>869</v>
      </c>
      <c r="B5" s="27">
        <v>243900</v>
      </c>
      <c r="C5" s="27">
        <v>14970000</v>
      </c>
      <c r="D5" s="27">
        <v>800000</v>
      </c>
      <c r="E5" s="27">
        <v>2999000</v>
      </c>
      <c r="F5" s="27">
        <v>188000</v>
      </c>
      <c r="G5" s="27">
        <v>4625000</v>
      </c>
      <c r="H5" s="27">
        <v>4894000</v>
      </c>
      <c r="I5" s="27">
        <v>31636250</v>
      </c>
      <c r="J5" s="27">
        <v>258745</v>
      </c>
      <c r="K5" s="27">
        <v>2525000</v>
      </c>
      <c r="L5" s="27">
        <v>265000</v>
      </c>
      <c r="M5" s="27">
        <v>29384500</v>
      </c>
      <c r="N5" s="27">
        <v>11015000</v>
      </c>
      <c r="O5" s="27">
        <v>466000</v>
      </c>
      <c r="P5" s="27">
        <v>5740000</v>
      </c>
      <c r="Q5" s="27">
        <v>110010395</v>
      </c>
    </row>
    <row r="6" spans="1:17" x14ac:dyDescent="0.25">
      <c r="A6" s="187" t="s">
        <v>306</v>
      </c>
      <c r="B6" s="27"/>
      <c r="C6" s="27">
        <v>5200000</v>
      </c>
      <c r="D6" s="27"/>
      <c r="E6" s="27"/>
      <c r="F6" s="27"/>
      <c r="G6" s="27"/>
      <c r="H6" s="27"/>
      <c r="I6" s="27">
        <v>7400000</v>
      </c>
      <c r="J6" s="27"/>
      <c r="K6" s="27">
        <v>225000</v>
      </c>
      <c r="L6" s="27"/>
      <c r="M6" s="27">
        <v>4875500</v>
      </c>
      <c r="N6" s="27">
        <v>9890000</v>
      </c>
      <c r="O6" s="27">
        <v>466000</v>
      </c>
      <c r="P6" s="27"/>
      <c r="Q6" s="27">
        <v>28056500</v>
      </c>
    </row>
    <row r="7" spans="1:17" x14ac:dyDescent="0.25">
      <c r="A7" s="187" t="s">
        <v>307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>
        <v>67000</v>
      </c>
      <c r="N7" s="27"/>
      <c r="O7" s="27"/>
      <c r="P7" s="27"/>
      <c r="Q7" s="27">
        <v>67000</v>
      </c>
    </row>
    <row r="8" spans="1:17" x14ac:dyDescent="0.25">
      <c r="A8" s="187" t="s">
        <v>251</v>
      </c>
      <c r="B8" s="27"/>
      <c r="C8" s="27">
        <v>5000000</v>
      </c>
      <c r="D8" s="27">
        <v>800000</v>
      </c>
      <c r="E8" s="27"/>
      <c r="F8" s="27">
        <v>188000</v>
      </c>
      <c r="G8" s="27">
        <v>4625000</v>
      </c>
      <c r="H8" s="27">
        <v>20000</v>
      </c>
      <c r="I8" s="27">
        <v>9955000</v>
      </c>
      <c r="J8" s="27"/>
      <c r="K8" s="27"/>
      <c r="L8" s="27"/>
      <c r="M8" s="27">
        <v>5714500</v>
      </c>
      <c r="N8" s="27"/>
      <c r="O8" s="27"/>
      <c r="P8" s="27">
        <v>150000</v>
      </c>
      <c r="Q8" s="27">
        <v>26452500</v>
      </c>
    </row>
    <row r="9" spans="1:17" x14ac:dyDescent="0.25">
      <c r="A9" s="187" t="s">
        <v>368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>
        <v>16180500</v>
      </c>
      <c r="N9" s="27">
        <v>1125000</v>
      </c>
      <c r="O9" s="27"/>
      <c r="P9" s="27">
        <v>15000</v>
      </c>
      <c r="Q9" s="27">
        <v>17320500</v>
      </c>
    </row>
    <row r="10" spans="1:17" x14ac:dyDescent="0.25">
      <c r="A10" s="187" t="s">
        <v>814</v>
      </c>
      <c r="B10" s="27"/>
      <c r="C10" s="27">
        <v>3120000</v>
      </c>
      <c r="D10" s="27"/>
      <c r="E10" s="27"/>
      <c r="F10" s="27"/>
      <c r="G10" s="27"/>
      <c r="H10" s="27"/>
      <c r="I10" s="27">
        <v>2613750</v>
      </c>
      <c r="J10" s="27"/>
      <c r="K10" s="27"/>
      <c r="L10" s="27"/>
      <c r="M10" s="27">
        <v>522000</v>
      </c>
      <c r="N10" s="27"/>
      <c r="O10" s="27"/>
      <c r="P10" s="27"/>
      <c r="Q10" s="27">
        <v>6255750</v>
      </c>
    </row>
    <row r="11" spans="1:17" x14ac:dyDescent="0.25">
      <c r="A11" s="187" t="s">
        <v>308</v>
      </c>
      <c r="B11" s="27">
        <v>243900</v>
      </c>
      <c r="C11" s="27"/>
      <c r="D11" s="27"/>
      <c r="E11" s="27">
        <v>2999000</v>
      </c>
      <c r="F11" s="27"/>
      <c r="G11" s="27"/>
      <c r="H11" s="27">
        <v>2959000</v>
      </c>
      <c r="I11" s="27">
        <v>5463750</v>
      </c>
      <c r="J11" s="27">
        <v>258745</v>
      </c>
      <c r="K11" s="27">
        <v>1200000</v>
      </c>
      <c r="L11" s="27">
        <v>265000</v>
      </c>
      <c r="M11" s="27">
        <v>1155000</v>
      </c>
      <c r="N11" s="27"/>
      <c r="O11" s="27"/>
      <c r="P11" s="27">
        <v>5075000</v>
      </c>
      <c r="Q11" s="27">
        <v>19619395</v>
      </c>
    </row>
    <row r="12" spans="1:17" x14ac:dyDescent="0.25">
      <c r="A12" s="187" t="s">
        <v>370</v>
      </c>
      <c r="B12" s="27"/>
      <c r="C12" s="27"/>
      <c r="D12" s="27"/>
      <c r="E12" s="27"/>
      <c r="F12" s="27"/>
      <c r="G12" s="27"/>
      <c r="H12" s="27">
        <v>1915000</v>
      </c>
      <c r="I12" s="27">
        <v>4313750</v>
      </c>
      <c r="J12" s="27"/>
      <c r="K12" s="27">
        <v>1100000</v>
      </c>
      <c r="L12" s="27"/>
      <c r="M12" s="27">
        <v>660000</v>
      </c>
      <c r="N12" s="27"/>
      <c r="O12" s="27"/>
      <c r="P12" s="27">
        <v>500000</v>
      </c>
      <c r="Q12" s="27">
        <v>8488750</v>
      </c>
    </row>
    <row r="13" spans="1:17" x14ac:dyDescent="0.25">
      <c r="A13" s="187" t="s">
        <v>380</v>
      </c>
      <c r="B13" s="27"/>
      <c r="C13" s="27">
        <v>1650000</v>
      </c>
      <c r="D13" s="27"/>
      <c r="E13" s="27"/>
      <c r="F13" s="27"/>
      <c r="G13" s="27"/>
      <c r="H13" s="27"/>
      <c r="I13" s="27"/>
      <c r="J13" s="27"/>
      <c r="K13" s="27"/>
      <c r="L13" s="27"/>
      <c r="M13" s="27">
        <v>210000</v>
      </c>
      <c r="N13" s="27"/>
      <c r="O13" s="27"/>
      <c r="P13" s="27"/>
      <c r="Q13" s="27">
        <v>1860000</v>
      </c>
    </row>
    <row r="14" spans="1:17" x14ac:dyDescent="0.25">
      <c r="A14" s="187" t="s">
        <v>278</v>
      </c>
      <c r="B14" s="27"/>
      <c r="C14" s="27"/>
      <c r="D14" s="27"/>
      <c r="E14" s="27"/>
      <c r="F14" s="27"/>
      <c r="G14" s="27"/>
      <c r="H14" s="27"/>
      <c r="I14" s="27">
        <v>1890000</v>
      </c>
      <c r="J14" s="27"/>
      <c r="K14" s="27"/>
      <c r="L14" s="27"/>
      <c r="M14" s="27"/>
      <c r="N14" s="27"/>
      <c r="O14" s="27"/>
      <c r="P14" s="27"/>
      <c r="Q14" s="27">
        <v>1890000</v>
      </c>
    </row>
    <row r="15" spans="1:17" x14ac:dyDescent="0.25">
      <c r="A15" s="29" t="s">
        <v>239</v>
      </c>
      <c r="B15" s="27">
        <v>243900</v>
      </c>
      <c r="C15" s="27">
        <v>14970000</v>
      </c>
      <c r="D15" s="27">
        <v>800000</v>
      </c>
      <c r="E15" s="27">
        <v>2999000</v>
      </c>
      <c r="F15" s="27">
        <v>188000</v>
      </c>
      <c r="G15" s="27">
        <v>4625000</v>
      </c>
      <c r="H15" s="27">
        <v>4894000</v>
      </c>
      <c r="I15" s="27">
        <v>31636250</v>
      </c>
      <c r="J15" s="27">
        <v>258745</v>
      </c>
      <c r="K15" s="27">
        <v>2525000</v>
      </c>
      <c r="L15" s="27">
        <v>265000</v>
      </c>
      <c r="M15" s="27">
        <v>29384500</v>
      </c>
      <c r="N15" s="27">
        <v>11015000</v>
      </c>
      <c r="O15" s="27">
        <v>466000</v>
      </c>
      <c r="P15" s="27">
        <v>5740000</v>
      </c>
      <c r="Q15" s="27">
        <v>110010395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76"/>
  <sheetViews>
    <sheetView tabSelected="1" workbookViewId="0">
      <selection activeCell="K12" sqref="K12"/>
    </sheetView>
  </sheetViews>
  <sheetFormatPr baseColWidth="10" defaultRowHeight="15" x14ac:dyDescent="0.25"/>
  <cols>
    <col min="2" max="2" width="25.7109375" customWidth="1"/>
    <col min="3" max="3" width="13.85546875" customWidth="1"/>
    <col min="4" max="4" width="12.140625" customWidth="1"/>
    <col min="8" max="8" width="20.7109375" customWidth="1"/>
    <col min="12" max="12" width="12.85546875" bestFit="1" customWidth="1"/>
  </cols>
  <sheetData>
    <row r="1" spans="1:12" ht="30" x14ac:dyDescent="0.25">
      <c r="A1" s="85" t="s">
        <v>240</v>
      </c>
      <c r="B1" s="30" t="s">
        <v>241</v>
      </c>
      <c r="C1" s="30" t="s">
        <v>242</v>
      </c>
      <c r="D1" s="30" t="s">
        <v>243</v>
      </c>
      <c r="E1" s="86" t="s">
        <v>244</v>
      </c>
      <c r="F1" s="30" t="s">
        <v>2</v>
      </c>
      <c r="G1" s="30" t="s">
        <v>245</v>
      </c>
      <c r="H1" s="30" t="s">
        <v>246</v>
      </c>
      <c r="I1" s="30" t="s">
        <v>247</v>
      </c>
    </row>
    <row r="2" spans="1:12" x14ac:dyDescent="0.25">
      <c r="A2" s="82">
        <v>43009</v>
      </c>
      <c r="B2" s="34" t="s">
        <v>273</v>
      </c>
      <c r="C2" s="34" t="s">
        <v>249</v>
      </c>
      <c r="D2" s="34" t="s">
        <v>251</v>
      </c>
      <c r="E2" s="41">
        <v>16000</v>
      </c>
      <c r="F2" s="34" t="s">
        <v>25</v>
      </c>
      <c r="G2" s="38" t="s">
        <v>869</v>
      </c>
      <c r="H2" s="34" t="s">
        <v>390</v>
      </c>
      <c r="I2" s="34" t="s">
        <v>248</v>
      </c>
      <c r="J2" s="31"/>
      <c r="K2" s="31"/>
    </row>
    <row r="3" spans="1:12" x14ac:dyDescent="0.25">
      <c r="A3" s="82">
        <v>43040</v>
      </c>
      <c r="B3" s="34" t="s">
        <v>252</v>
      </c>
      <c r="C3" s="34" t="s">
        <v>249</v>
      </c>
      <c r="D3" s="34" t="s">
        <v>253</v>
      </c>
      <c r="E3" s="41">
        <v>30000</v>
      </c>
      <c r="F3" s="34" t="s">
        <v>23</v>
      </c>
      <c r="G3" s="38" t="s">
        <v>869</v>
      </c>
      <c r="H3" s="34" t="s">
        <v>569</v>
      </c>
      <c r="I3" s="34" t="s">
        <v>248</v>
      </c>
      <c r="J3" s="31"/>
      <c r="K3" s="31"/>
    </row>
    <row r="4" spans="1:12" x14ac:dyDescent="0.25">
      <c r="A4" s="82">
        <v>43040</v>
      </c>
      <c r="B4" s="34" t="s">
        <v>264</v>
      </c>
      <c r="C4" s="34" t="s">
        <v>249</v>
      </c>
      <c r="D4" s="34" t="s">
        <v>253</v>
      </c>
      <c r="E4" s="41">
        <v>6500</v>
      </c>
      <c r="F4" s="34" t="s">
        <v>272</v>
      </c>
      <c r="G4" s="38" t="s">
        <v>869</v>
      </c>
      <c r="H4" s="34" t="s">
        <v>607</v>
      </c>
      <c r="I4" s="34" t="s">
        <v>248</v>
      </c>
      <c r="J4" s="31"/>
      <c r="K4" s="31"/>
    </row>
    <row r="5" spans="1:12" x14ac:dyDescent="0.25">
      <c r="A5" s="82">
        <v>43040</v>
      </c>
      <c r="B5" s="34" t="s">
        <v>291</v>
      </c>
      <c r="C5" s="34" t="s">
        <v>249</v>
      </c>
      <c r="D5" s="34" t="s">
        <v>306</v>
      </c>
      <c r="E5" s="41">
        <v>15000</v>
      </c>
      <c r="F5" s="37" t="s">
        <v>38</v>
      </c>
      <c r="G5" s="38" t="s">
        <v>869</v>
      </c>
      <c r="H5" s="34" t="s">
        <v>390</v>
      </c>
      <c r="I5" s="34" t="s">
        <v>248</v>
      </c>
      <c r="J5" s="31"/>
      <c r="K5" s="31"/>
    </row>
    <row r="6" spans="1:12" x14ac:dyDescent="0.25">
      <c r="A6" s="82">
        <v>43040</v>
      </c>
      <c r="B6" s="34" t="s">
        <v>334</v>
      </c>
      <c r="C6" s="34" t="s">
        <v>249</v>
      </c>
      <c r="D6" s="34" t="s">
        <v>306</v>
      </c>
      <c r="E6" s="41">
        <v>56000</v>
      </c>
      <c r="F6" s="34" t="s">
        <v>15</v>
      </c>
      <c r="G6" s="38" t="s">
        <v>869</v>
      </c>
      <c r="H6" s="34" t="s">
        <v>711</v>
      </c>
      <c r="I6" s="34" t="s">
        <v>248</v>
      </c>
      <c r="J6" s="31"/>
      <c r="K6" s="31"/>
    </row>
    <row r="7" spans="1:12" x14ac:dyDescent="0.25">
      <c r="A7" s="69">
        <v>43040</v>
      </c>
      <c r="B7" s="38" t="s">
        <v>386</v>
      </c>
      <c r="C7" s="34" t="s">
        <v>250</v>
      </c>
      <c r="D7" s="34" t="s">
        <v>306</v>
      </c>
      <c r="E7" s="41">
        <v>300000</v>
      </c>
      <c r="F7" s="83" t="s">
        <v>12</v>
      </c>
      <c r="G7" s="38" t="s">
        <v>869</v>
      </c>
      <c r="H7" s="34" t="s">
        <v>474</v>
      </c>
      <c r="I7" s="34" t="s">
        <v>248</v>
      </c>
      <c r="J7" s="31"/>
      <c r="K7" s="31"/>
    </row>
    <row r="8" spans="1:12" x14ac:dyDescent="0.25">
      <c r="A8" s="69">
        <v>43040</v>
      </c>
      <c r="B8" s="38" t="s">
        <v>13</v>
      </c>
      <c r="C8" s="34" t="s">
        <v>249</v>
      </c>
      <c r="D8" s="34" t="s">
        <v>370</v>
      </c>
      <c r="E8" s="41">
        <v>60000</v>
      </c>
      <c r="F8" s="34" t="s">
        <v>12</v>
      </c>
      <c r="G8" s="38" t="s">
        <v>869</v>
      </c>
      <c r="H8" s="34" t="s">
        <v>390</v>
      </c>
      <c r="I8" s="34" t="s">
        <v>248</v>
      </c>
      <c r="J8" s="31"/>
      <c r="K8" s="31"/>
    </row>
    <row r="9" spans="1:12" x14ac:dyDescent="0.25">
      <c r="A9" s="69">
        <v>43040</v>
      </c>
      <c r="B9" s="34" t="s">
        <v>19</v>
      </c>
      <c r="C9" s="34" t="s">
        <v>249</v>
      </c>
      <c r="D9" s="34" t="s">
        <v>370</v>
      </c>
      <c r="E9" s="41">
        <v>70000</v>
      </c>
      <c r="F9" s="34" t="s">
        <v>12</v>
      </c>
      <c r="G9" s="38" t="s">
        <v>869</v>
      </c>
      <c r="H9" s="34" t="s">
        <v>392</v>
      </c>
      <c r="I9" s="34" t="s">
        <v>248</v>
      </c>
      <c r="J9" s="31"/>
      <c r="K9" s="31"/>
    </row>
    <row r="10" spans="1:12" x14ac:dyDescent="0.25">
      <c r="A10" s="69">
        <v>43040</v>
      </c>
      <c r="B10" s="34" t="s">
        <v>20</v>
      </c>
      <c r="C10" s="34" t="s">
        <v>983</v>
      </c>
      <c r="D10" s="34" t="s">
        <v>370</v>
      </c>
      <c r="E10" s="81">
        <v>500000</v>
      </c>
      <c r="F10" s="34" t="s">
        <v>12</v>
      </c>
      <c r="G10" s="38" t="s">
        <v>869</v>
      </c>
      <c r="H10" s="34" t="s">
        <v>393</v>
      </c>
      <c r="I10" s="34" t="s">
        <v>248</v>
      </c>
      <c r="J10" s="31"/>
      <c r="K10" s="31"/>
    </row>
    <row r="11" spans="1:12" x14ac:dyDescent="0.25">
      <c r="A11" s="69">
        <v>43040</v>
      </c>
      <c r="B11" s="34" t="s">
        <v>22</v>
      </c>
      <c r="C11" s="34" t="s">
        <v>369</v>
      </c>
      <c r="D11" s="34" t="s">
        <v>278</v>
      </c>
      <c r="E11" s="81">
        <v>28000</v>
      </c>
      <c r="F11" s="34" t="s">
        <v>12</v>
      </c>
      <c r="G11" s="38" t="s">
        <v>869</v>
      </c>
      <c r="H11" s="34" t="s">
        <v>394</v>
      </c>
      <c r="I11" s="34" t="s">
        <v>248</v>
      </c>
      <c r="J11" s="31"/>
      <c r="K11" s="31"/>
    </row>
    <row r="12" spans="1:12" x14ac:dyDescent="0.25">
      <c r="A12" s="80">
        <v>43040</v>
      </c>
      <c r="B12" s="38" t="s">
        <v>10</v>
      </c>
      <c r="C12" s="34" t="s">
        <v>327</v>
      </c>
      <c r="D12" s="34" t="s">
        <v>306</v>
      </c>
      <c r="E12" s="41">
        <v>5000</v>
      </c>
      <c r="F12" s="83" t="s">
        <v>9</v>
      </c>
      <c r="G12" s="38" t="s">
        <v>869</v>
      </c>
      <c r="H12" s="34" t="s">
        <v>473</v>
      </c>
      <c r="I12" s="34" t="s">
        <v>248</v>
      </c>
      <c r="J12" s="31"/>
      <c r="K12" s="31"/>
    </row>
    <row r="13" spans="1:12" x14ac:dyDescent="0.25">
      <c r="A13" s="80">
        <v>43040</v>
      </c>
      <c r="B13" s="38" t="s">
        <v>17</v>
      </c>
      <c r="C13" s="34" t="s">
        <v>249</v>
      </c>
      <c r="D13" s="34" t="s">
        <v>306</v>
      </c>
      <c r="E13" s="41">
        <v>65000</v>
      </c>
      <c r="F13" s="83" t="s">
        <v>9</v>
      </c>
      <c r="G13" s="38" t="s">
        <v>869</v>
      </c>
      <c r="H13" s="34" t="s">
        <v>475</v>
      </c>
      <c r="I13" s="34" t="s">
        <v>248</v>
      </c>
      <c r="J13" s="31"/>
      <c r="K13" s="31"/>
    </row>
    <row r="14" spans="1:12" x14ac:dyDescent="0.25">
      <c r="A14" s="80">
        <v>43040</v>
      </c>
      <c r="B14" s="34" t="s">
        <v>21</v>
      </c>
      <c r="C14" s="34" t="s">
        <v>249</v>
      </c>
      <c r="D14" s="34" t="s">
        <v>306</v>
      </c>
      <c r="E14" s="81">
        <v>18000</v>
      </c>
      <c r="F14" s="83" t="s">
        <v>9</v>
      </c>
      <c r="G14" s="38" t="s">
        <v>869</v>
      </c>
      <c r="H14" s="34" t="s">
        <v>499</v>
      </c>
      <c r="I14" s="34" t="s">
        <v>248</v>
      </c>
      <c r="J14" s="31"/>
      <c r="K14" s="31"/>
    </row>
    <row r="15" spans="1:12" x14ac:dyDescent="0.25">
      <c r="A15" s="82">
        <v>43040</v>
      </c>
      <c r="B15" s="34" t="s">
        <v>915</v>
      </c>
      <c r="C15" s="34" t="s">
        <v>249</v>
      </c>
      <c r="D15" s="34" t="s">
        <v>814</v>
      </c>
      <c r="E15" s="41">
        <v>5000</v>
      </c>
      <c r="F15" s="34" t="s">
        <v>44</v>
      </c>
      <c r="G15" s="38" t="s">
        <v>869</v>
      </c>
      <c r="H15" s="34" t="s">
        <v>390</v>
      </c>
      <c r="I15" s="34" t="s">
        <v>248</v>
      </c>
      <c r="J15" s="31"/>
      <c r="K15" s="31"/>
    </row>
    <row r="16" spans="1:12" x14ac:dyDescent="0.25">
      <c r="A16" s="82">
        <v>43040</v>
      </c>
      <c r="B16" s="34" t="s">
        <v>916</v>
      </c>
      <c r="C16" s="34" t="s">
        <v>249</v>
      </c>
      <c r="D16" s="34" t="s">
        <v>814</v>
      </c>
      <c r="E16" s="41">
        <v>10000</v>
      </c>
      <c r="F16" s="34" t="s">
        <v>44</v>
      </c>
      <c r="G16" s="38" t="s">
        <v>869</v>
      </c>
      <c r="H16" s="34" t="s">
        <v>390</v>
      </c>
      <c r="I16" s="34" t="s">
        <v>248</v>
      </c>
      <c r="J16" s="31"/>
      <c r="K16" s="31"/>
      <c r="L16" s="41"/>
    </row>
    <row r="17" spans="1:14" x14ac:dyDescent="0.25">
      <c r="A17" s="82">
        <v>43041</v>
      </c>
      <c r="B17" s="34" t="s">
        <v>254</v>
      </c>
      <c r="C17" s="34" t="s">
        <v>249</v>
      </c>
      <c r="D17" s="34" t="s">
        <v>253</v>
      </c>
      <c r="E17" s="41">
        <v>60000</v>
      </c>
      <c r="F17" s="34" t="s">
        <v>23</v>
      </c>
      <c r="G17" s="38" t="s">
        <v>869</v>
      </c>
      <c r="H17" s="34" t="s">
        <v>513</v>
      </c>
      <c r="I17" s="34" t="s">
        <v>248</v>
      </c>
      <c r="J17" s="31"/>
      <c r="K17" s="31"/>
    </row>
    <row r="18" spans="1:14" x14ac:dyDescent="0.25">
      <c r="A18" s="82">
        <v>43041</v>
      </c>
      <c r="B18" s="34" t="s">
        <v>255</v>
      </c>
      <c r="C18" s="34" t="s">
        <v>249</v>
      </c>
      <c r="D18" s="34" t="s">
        <v>253</v>
      </c>
      <c r="E18" s="41">
        <v>30000</v>
      </c>
      <c r="F18" s="34" t="s">
        <v>23</v>
      </c>
      <c r="G18" s="38" t="s">
        <v>869</v>
      </c>
      <c r="H18" s="34" t="s">
        <v>569</v>
      </c>
      <c r="I18" s="34" t="s">
        <v>248</v>
      </c>
      <c r="J18" s="31"/>
      <c r="K18" s="31"/>
    </row>
    <row r="19" spans="1:14" x14ac:dyDescent="0.25">
      <c r="A19" s="80">
        <v>43041</v>
      </c>
      <c r="B19" s="38" t="s">
        <v>556</v>
      </c>
      <c r="C19" s="34" t="s">
        <v>249</v>
      </c>
      <c r="D19" s="34" t="s">
        <v>253</v>
      </c>
      <c r="E19" s="41">
        <v>60000</v>
      </c>
      <c r="F19" s="34" t="s">
        <v>29</v>
      </c>
      <c r="G19" s="38" t="s">
        <v>869</v>
      </c>
      <c r="H19" s="34" t="s">
        <v>516</v>
      </c>
      <c r="I19" s="34" t="s">
        <v>248</v>
      </c>
      <c r="J19" s="31"/>
      <c r="K19" s="31"/>
    </row>
    <row r="20" spans="1:14" x14ac:dyDescent="0.25">
      <c r="A20" s="80">
        <v>43041</v>
      </c>
      <c r="B20" s="34" t="s">
        <v>557</v>
      </c>
      <c r="C20" s="34" t="s">
        <v>249</v>
      </c>
      <c r="D20" s="34" t="s">
        <v>253</v>
      </c>
      <c r="E20" s="41">
        <v>13000</v>
      </c>
      <c r="F20" s="34" t="s">
        <v>29</v>
      </c>
      <c r="G20" s="38" t="s">
        <v>869</v>
      </c>
      <c r="H20" s="34" t="s">
        <v>590</v>
      </c>
      <c r="I20" s="34" t="s">
        <v>248</v>
      </c>
      <c r="J20" s="31"/>
      <c r="K20" s="31"/>
    </row>
    <row r="21" spans="1:14" x14ac:dyDescent="0.25">
      <c r="A21" s="82">
        <v>43041</v>
      </c>
      <c r="B21" s="34" t="s">
        <v>273</v>
      </c>
      <c r="C21" s="34" t="s">
        <v>249</v>
      </c>
      <c r="D21" s="34" t="s">
        <v>251</v>
      </c>
      <c r="E21" s="41">
        <v>16000</v>
      </c>
      <c r="F21" s="34" t="s">
        <v>25</v>
      </c>
      <c r="G21" s="38" t="s">
        <v>869</v>
      </c>
      <c r="H21" s="34" t="s">
        <v>14</v>
      </c>
      <c r="I21" s="34" t="s">
        <v>248</v>
      </c>
      <c r="J21" s="31"/>
      <c r="K21" s="31"/>
    </row>
    <row r="22" spans="1:14" x14ac:dyDescent="0.25">
      <c r="A22" s="82">
        <v>43041</v>
      </c>
      <c r="B22" s="34" t="s">
        <v>274</v>
      </c>
      <c r="C22" s="34" t="s">
        <v>249</v>
      </c>
      <c r="D22" s="34" t="s">
        <v>251</v>
      </c>
      <c r="E22" s="41">
        <v>60000</v>
      </c>
      <c r="F22" s="34" t="s">
        <v>25</v>
      </c>
      <c r="G22" s="38" t="s">
        <v>869</v>
      </c>
      <c r="H22" s="34" t="s">
        <v>27</v>
      </c>
      <c r="I22" s="34" t="s">
        <v>248</v>
      </c>
      <c r="J22" s="31"/>
      <c r="K22" s="31"/>
    </row>
    <row r="23" spans="1:14" x14ac:dyDescent="0.25">
      <c r="A23" s="82">
        <v>43041</v>
      </c>
      <c r="B23" s="34" t="s">
        <v>275</v>
      </c>
      <c r="C23" s="34" t="s">
        <v>276</v>
      </c>
      <c r="D23" s="34" t="s">
        <v>251</v>
      </c>
      <c r="E23" s="41">
        <v>17000</v>
      </c>
      <c r="F23" s="34" t="s">
        <v>25</v>
      </c>
      <c r="G23" s="38" t="s">
        <v>869</v>
      </c>
      <c r="H23" s="34" t="s">
        <v>622</v>
      </c>
      <c r="I23" s="34" t="s">
        <v>248</v>
      </c>
      <c r="J23" s="31"/>
      <c r="K23" s="31"/>
    </row>
    <row r="24" spans="1:14" x14ac:dyDescent="0.25">
      <c r="A24" s="82">
        <v>43041</v>
      </c>
      <c r="B24" s="34" t="s">
        <v>277</v>
      </c>
      <c r="C24" s="34" t="s">
        <v>369</v>
      </c>
      <c r="D24" s="34" t="s">
        <v>278</v>
      </c>
      <c r="E24" s="41">
        <v>30000</v>
      </c>
      <c r="F24" s="34" t="s">
        <v>25</v>
      </c>
      <c r="G24" s="38" t="s">
        <v>869</v>
      </c>
      <c r="H24" s="34" t="s">
        <v>623</v>
      </c>
      <c r="I24" s="34" t="s">
        <v>248</v>
      </c>
      <c r="J24" s="31"/>
      <c r="K24" s="31"/>
      <c r="L24" s="43"/>
      <c r="M24" s="35"/>
      <c r="N24" s="22"/>
    </row>
    <row r="25" spans="1:14" x14ac:dyDescent="0.25">
      <c r="A25" s="82">
        <v>43041</v>
      </c>
      <c r="B25" s="34" t="s">
        <v>310</v>
      </c>
      <c r="C25" s="34" t="s">
        <v>249</v>
      </c>
      <c r="D25" s="34" t="s">
        <v>306</v>
      </c>
      <c r="E25" s="41">
        <v>15000</v>
      </c>
      <c r="F25" s="34" t="s">
        <v>34</v>
      </c>
      <c r="G25" s="38" t="s">
        <v>869</v>
      </c>
      <c r="H25" s="34" t="s">
        <v>601</v>
      </c>
      <c r="I25" s="34" t="s">
        <v>248</v>
      </c>
      <c r="J25" s="31"/>
      <c r="K25" s="31"/>
      <c r="L25" s="22"/>
      <c r="M25" s="22"/>
      <c r="N25" s="22"/>
    </row>
    <row r="26" spans="1:14" x14ac:dyDescent="0.25">
      <c r="A26" s="82">
        <v>43041</v>
      </c>
      <c r="B26" s="34" t="s">
        <v>309</v>
      </c>
      <c r="C26" s="34" t="s">
        <v>249</v>
      </c>
      <c r="D26" s="34" t="s">
        <v>306</v>
      </c>
      <c r="E26" s="41">
        <v>30000</v>
      </c>
      <c r="F26" s="34" t="s">
        <v>34</v>
      </c>
      <c r="G26" s="38" t="s">
        <v>869</v>
      </c>
      <c r="H26" s="34" t="s">
        <v>659</v>
      </c>
      <c r="I26" s="34" t="s">
        <v>248</v>
      </c>
      <c r="J26" s="31"/>
      <c r="K26" s="31"/>
      <c r="L26" s="22"/>
      <c r="M26" s="22"/>
      <c r="N26" s="22"/>
    </row>
    <row r="27" spans="1:14" x14ac:dyDescent="0.25">
      <c r="A27" s="82">
        <v>43041</v>
      </c>
      <c r="B27" s="34" t="s">
        <v>335</v>
      </c>
      <c r="C27" s="34" t="s">
        <v>249</v>
      </c>
      <c r="D27" s="34" t="s">
        <v>306</v>
      </c>
      <c r="E27" s="41">
        <v>67000</v>
      </c>
      <c r="F27" s="34" t="s">
        <v>15</v>
      </c>
      <c r="G27" s="38" t="s">
        <v>869</v>
      </c>
      <c r="H27" s="34" t="s">
        <v>644</v>
      </c>
      <c r="I27" s="34" t="s">
        <v>248</v>
      </c>
      <c r="J27" s="31"/>
      <c r="K27" s="31"/>
      <c r="L27" s="22"/>
      <c r="M27" s="22"/>
      <c r="N27" s="22"/>
    </row>
    <row r="28" spans="1:14" x14ac:dyDescent="0.25">
      <c r="A28" s="69">
        <v>43041</v>
      </c>
      <c r="B28" s="38" t="s">
        <v>52</v>
      </c>
      <c r="C28" s="34" t="s">
        <v>371</v>
      </c>
      <c r="D28" s="34" t="s">
        <v>370</v>
      </c>
      <c r="E28" s="41">
        <v>1105000</v>
      </c>
      <c r="F28" s="34" t="s">
        <v>12</v>
      </c>
      <c r="G28" s="38" t="s">
        <v>869</v>
      </c>
      <c r="H28" s="34" t="s">
        <v>395</v>
      </c>
      <c r="I28" s="34" t="s">
        <v>248</v>
      </c>
      <c r="J28" s="31"/>
      <c r="K28" s="31"/>
      <c r="L28" s="22"/>
      <c r="M28" s="22"/>
      <c r="N28" s="22"/>
    </row>
    <row r="29" spans="1:14" x14ac:dyDescent="0.25">
      <c r="A29" s="69">
        <v>43041</v>
      </c>
      <c r="B29" s="38" t="s">
        <v>32</v>
      </c>
      <c r="C29" s="34" t="s">
        <v>249</v>
      </c>
      <c r="D29" s="34" t="s">
        <v>368</v>
      </c>
      <c r="E29" s="41">
        <v>80000</v>
      </c>
      <c r="F29" s="34" t="s">
        <v>80</v>
      </c>
      <c r="G29" s="38" t="s">
        <v>869</v>
      </c>
      <c r="H29" s="34" t="s">
        <v>447</v>
      </c>
      <c r="I29" s="34" t="s">
        <v>248</v>
      </c>
      <c r="J29" s="31"/>
      <c r="K29" s="31"/>
      <c r="L29" s="43"/>
      <c r="M29" s="35"/>
      <c r="N29" s="22"/>
    </row>
    <row r="30" spans="1:14" x14ac:dyDescent="0.25">
      <c r="A30" s="69">
        <v>43041</v>
      </c>
      <c r="B30" s="34" t="s">
        <v>33</v>
      </c>
      <c r="C30" s="34" t="s">
        <v>249</v>
      </c>
      <c r="D30" s="34" t="s">
        <v>368</v>
      </c>
      <c r="E30" s="81">
        <v>40000</v>
      </c>
      <c r="F30" s="34" t="s">
        <v>80</v>
      </c>
      <c r="G30" s="38" t="s">
        <v>869</v>
      </c>
      <c r="H30" s="34" t="s">
        <v>448</v>
      </c>
      <c r="I30" s="34" t="s">
        <v>248</v>
      </c>
      <c r="J30" s="31"/>
      <c r="K30" s="31"/>
      <c r="L30" s="43"/>
      <c r="M30" s="44"/>
      <c r="N30" s="22"/>
    </row>
    <row r="31" spans="1:14" x14ac:dyDescent="0.25">
      <c r="A31" s="69">
        <v>43041</v>
      </c>
      <c r="B31" s="34" t="s">
        <v>74</v>
      </c>
      <c r="C31" s="34" t="s">
        <v>249</v>
      </c>
      <c r="D31" s="34" t="s">
        <v>368</v>
      </c>
      <c r="E31" s="41">
        <v>50000</v>
      </c>
      <c r="F31" s="34" t="s">
        <v>80</v>
      </c>
      <c r="G31" s="38" t="s">
        <v>869</v>
      </c>
      <c r="H31" s="34" t="s">
        <v>449</v>
      </c>
      <c r="I31" s="34" t="s">
        <v>248</v>
      </c>
      <c r="J31" s="31"/>
      <c r="K31" s="31"/>
      <c r="L31" s="22"/>
      <c r="M31" s="22"/>
      <c r="N31" s="22"/>
    </row>
    <row r="32" spans="1:14" x14ac:dyDescent="0.25">
      <c r="A32" s="80">
        <v>43041</v>
      </c>
      <c r="B32" s="38" t="s">
        <v>21</v>
      </c>
      <c r="C32" s="34" t="s">
        <v>249</v>
      </c>
      <c r="D32" s="34" t="s">
        <v>306</v>
      </c>
      <c r="E32" s="41">
        <v>26500</v>
      </c>
      <c r="F32" s="83" t="s">
        <v>9</v>
      </c>
      <c r="G32" s="38" t="s">
        <v>869</v>
      </c>
      <c r="H32" s="34" t="s">
        <v>498</v>
      </c>
      <c r="I32" s="34" t="s">
        <v>248</v>
      </c>
      <c r="J32" s="31"/>
      <c r="K32" s="31"/>
      <c r="L32" s="22"/>
      <c r="M32" s="22"/>
      <c r="N32" s="22"/>
    </row>
    <row r="33" spans="1:14" x14ac:dyDescent="0.25">
      <c r="A33" s="80">
        <v>43041</v>
      </c>
      <c r="B33" s="38" t="s">
        <v>10</v>
      </c>
      <c r="C33" s="34" t="s">
        <v>327</v>
      </c>
      <c r="D33" s="34" t="s">
        <v>306</v>
      </c>
      <c r="E33" s="41">
        <v>5000</v>
      </c>
      <c r="F33" s="83" t="s">
        <v>9</v>
      </c>
      <c r="G33" s="38" t="s">
        <v>869</v>
      </c>
      <c r="H33" s="34" t="s">
        <v>497</v>
      </c>
      <c r="I33" s="34" t="s">
        <v>248</v>
      </c>
      <c r="J33" s="31"/>
      <c r="K33" s="31"/>
      <c r="L33" s="22"/>
      <c r="M33" s="22"/>
      <c r="N33" s="22"/>
    </row>
    <row r="34" spans="1:14" x14ac:dyDescent="0.25">
      <c r="A34" s="82">
        <v>43041</v>
      </c>
      <c r="B34" s="34" t="s">
        <v>782</v>
      </c>
      <c r="C34" s="34" t="s">
        <v>250</v>
      </c>
      <c r="D34" s="34" t="s">
        <v>814</v>
      </c>
      <c r="E34" s="41">
        <v>210000</v>
      </c>
      <c r="F34" s="34" t="s">
        <v>44</v>
      </c>
      <c r="G34" s="38" t="s">
        <v>869</v>
      </c>
      <c r="H34" s="34" t="s">
        <v>827</v>
      </c>
      <c r="I34" s="34" t="s">
        <v>248</v>
      </c>
      <c r="J34" s="31"/>
      <c r="K34" s="31"/>
      <c r="L34" s="41"/>
      <c r="M34" s="22"/>
      <c r="N34" s="22"/>
    </row>
    <row r="35" spans="1:14" x14ac:dyDescent="0.25">
      <c r="A35" s="82">
        <v>43041</v>
      </c>
      <c r="B35" s="34" t="s">
        <v>783</v>
      </c>
      <c r="C35" s="34" t="s">
        <v>250</v>
      </c>
      <c r="D35" s="34" t="s">
        <v>814</v>
      </c>
      <c r="E35" s="41">
        <v>100000</v>
      </c>
      <c r="F35" s="34" t="s">
        <v>44</v>
      </c>
      <c r="G35" s="38" t="s">
        <v>869</v>
      </c>
      <c r="H35" s="34" t="s">
        <v>828</v>
      </c>
      <c r="I35" s="34" t="s">
        <v>248</v>
      </c>
      <c r="J35" s="31"/>
      <c r="K35" s="31"/>
      <c r="L35" s="41"/>
      <c r="M35" s="22"/>
      <c r="N35" s="22"/>
    </row>
    <row r="36" spans="1:14" x14ac:dyDescent="0.25">
      <c r="A36" s="82">
        <v>43041</v>
      </c>
      <c r="B36" s="34" t="s">
        <v>784</v>
      </c>
      <c r="C36" s="34" t="s">
        <v>250</v>
      </c>
      <c r="D36" s="34" t="s">
        <v>814</v>
      </c>
      <c r="E36" s="41">
        <v>100000</v>
      </c>
      <c r="F36" s="34" t="s">
        <v>44</v>
      </c>
      <c r="G36" s="38" t="s">
        <v>869</v>
      </c>
      <c r="H36" s="34" t="s">
        <v>829</v>
      </c>
      <c r="I36" s="34" t="s">
        <v>248</v>
      </c>
      <c r="J36" s="31"/>
      <c r="K36" s="31"/>
      <c r="L36" s="41"/>
      <c r="M36" s="44"/>
      <c r="N36" s="22"/>
    </row>
    <row r="37" spans="1:14" x14ac:dyDescent="0.25">
      <c r="A37" s="82">
        <v>43041</v>
      </c>
      <c r="B37" s="34" t="s">
        <v>785</v>
      </c>
      <c r="C37" s="34" t="s">
        <v>250</v>
      </c>
      <c r="D37" s="34" t="s">
        <v>814</v>
      </c>
      <c r="E37" s="41">
        <v>100000</v>
      </c>
      <c r="F37" s="34" t="s">
        <v>44</v>
      </c>
      <c r="G37" s="38" t="s">
        <v>869</v>
      </c>
      <c r="H37" s="34" t="s">
        <v>830</v>
      </c>
      <c r="I37" s="34" t="s">
        <v>248</v>
      </c>
      <c r="J37" s="31"/>
      <c r="K37" s="31"/>
      <c r="L37" s="41"/>
      <c r="M37" s="22"/>
      <c r="N37" s="22"/>
    </row>
    <row r="38" spans="1:14" x14ac:dyDescent="0.25">
      <c r="A38" s="82">
        <v>43041</v>
      </c>
      <c r="B38" s="34" t="s">
        <v>786</v>
      </c>
      <c r="C38" s="34" t="s">
        <v>250</v>
      </c>
      <c r="D38" s="34" t="s">
        <v>814</v>
      </c>
      <c r="E38" s="41">
        <v>100000</v>
      </c>
      <c r="F38" s="34" t="s">
        <v>44</v>
      </c>
      <c r="G38" s="38" t="s">
        <v>869</v>
      </c>
      <c r="H38" s="34" t="s">
        <v>831</v>
      </c>
      <c r="I38" s="34" t="s">
        <v>248</v>
      </c>
      <c r="J38" s="31"/>
      <c r="K38" s="31"/>
      <c r="L38" s="41"/>
      <c r="M38" s="22"/>
      <c r="N38" s="22"/>
    </row>
    <row r="39" spans="1:14" x14ac:dyDescent="0.25">
      <c r="A39" s="82">
        <v>43041</v>
      </c>
      <c r="B39" s="34" t="s">
        <v>787</v>
      </c>
      <c r="C39" s="34" t="s">
        <v>250</v>
      </c>
      <c r="D39" s="34" t="s">
        <v>814</v>
      </c>
      <c r="E39" s="41">
        <v>100000</v>
      </c>
      <c r="F39" s="34" t="s">
        <v>44</v>
      </c>
      <c r="G39" s="38" t="s">
        <v>869</v>
      </c>
      <c r="H39" s="34" t="s">
        <v>832</v>
      </c>
      <c r="I39" s="34" t="s">
        <v>248</v>
      </c>
      <c r="J39" s="31"/>
      <c r="K39" s="31"/>
      <c r="L39" s="41"/>
      <c r="M39" s="22"/>
      <c r="N39" s="22"/>
    </row>
    <row r="40" spans="1:14" x14ac:dyDescent="0.25">
      <c r="A40" s="82">
        <v>43041</v>
      </c>
      <c r="B40" s="34" t="s">
        <v>788</v>
      </c>
      <c r="C40" s="34" t="s">
        <v>249</v>
      </c>
      <c r="D40" s="34" t="s">
        <v>814</v>
      </c>
      <c r="E40" s="41">
        <v>10000</v>
      </c>
      <c r="F40" s="34" t="s">
        <v>44</v>
      </c>
      <c r="G40" s="38" t="s">
        <v>869</v>
      </c>
      <c r="H40" s="34" t="s">
        <v>847</v>
      </c>
      <c r="I40" s="34" t="s">
        <v>248</v>
      </c>
      <c r="J40" s="31"/>
      <c r="K40" s="31"/>
      <c r="L40" s="41"/>
      <c r="M40" s="22"/>
      <c r="N40" s="22"/>
    </row>
    <row r="41" spans="1:14" x14ac:dyDescent="0.25">
      <c r="A41" s="82">
        <v>43042</v>
      </c>
      <c r="B41" s="34" t="s">
        <v>256</v>
      </c>
      <c r="C41" s="34" t="s">
        <v>249</v>
      </c>
      <c r="D41" s="34" t="s">
        <v>253</v>
      </c>
      <c r="E41" s="41">
        <v>30000</v>
      </c>
      <c r="F41" s="34" t="s">
        <v>23</v>
      </c>
      <c r="G41" s="38" t="s">
        <v>869</v>
      </c>
      <c r="H41" s="34" t="s">
        <v>569</v>
      </c>
      <c r="I41" s="34" t="s">
        <v>248</v>
      </c>
      <c r="J41" s="31"/>
      <c r="K41" s="31"/>
      <c r="L41" s="43"/>
      <c r="M41" s="22"/>
      <c r="N41" s="22"/>
    </row>
    <row r="42" spans="1:14" x14ac:dyDescent="0.25">
      <c r="A42" s="80">
        <v>43042</v>
      </c>
      <c r="B42" s="34" t="s">
        <v>558</v>
      </c>
      <c r="C42" s="34" t="s">
        <v>249</v>
      </c>
      <c r="D42" s="34" t="s">
        <v>253</v>
      </c>
      <c r="E42" s="41">
        <v>13000</v>
      </c>
      <c r="F42" s="34" t="s">
        <v>29</v>
      </c>
      <c r="G42" s="38" t="s">
        <v>869</v>
      </c>
      <c r="H42" s="34" t="s">
        <v>590</v>
      </c>
      <c r="I42" s="34" t="s">
        <v>248</v>
      </c>
      <c r="J42" s="31"/>
      <c r="K42" s="31"/>
      <c r="L42" s="43"/>
      <c r="M42" s="22"/>
      <c r="N42" s="22"/>
    </row>
    <row r="43" spans="1:14" x14ac:dyDescent="0.25">
      <c r="A43" s="80">
        <v>43042</v>
      </c>
      <c r="B43" s="38" t="s">
        <v>75</v>
      </c>
      <c r="C43" s="34" t="s">
        <v>249</v>
      </c>
      <c r="D43" s="34" t="s">
        <v>253</v>
      </c>
      <c r="E43" s="41">
        <v>70000</v>
      </c>
      <c r="F43" s="34" t="s">
        <v>29</v>
      </c>
      <c r="G43" s="38" t="s">
        <v>869</v>
      </c>
      <c r="H43" s="34" t="s">
        <v>449</v>
      </c>
      <c r="I43" s="34" t="s">
        <v>248</v>
      </c>
      <c r="J43" s="31"/>
      <c r="K43" s="31"/>
      <c r="L43" s="43"/>
      <c r="M43" s="22"/>
      <c r="N43" s="22"/>
    </row>
    <row r="44" spans="1:14" x14ac:dyDescent="0.25">
      <c r="A44" s="82">
        <v>43042</v>
      </c>
      <c r="B44" s="34" t="s">
        <v>273</v>
      </c>
      <c r="C44" s="34" t="s">
        <v>249</v>
      </c>
      <c r="D44" s="34" t="s">
        <v>251</v>
      </c>
      <c r="E44" s="41">
        <v>16000</v>
      </c>
      <c r="F44" s="34" t="s">
        <v>25</v>
      </c>
      <c r="G44" s="38" t="s">
        <v>869</v>
      </c>
      <c r="H44" s="34" t="s">
        <v>390</v>
      </c>
      <c r="I44" s="34" t="s">
        <v>248</v>
      </c>
      <c r="J44" s="31"/>
      <c r="K44" s="31"/>
      <c r="L44" s="22"/>
      <c r="M44" s="22"/>
      <c r="N44" s="22"/>
    </row>
    <row r="45" spans="1:14" x14ac:dyDescent="0.25">
      <c r="A45" s="82">
        <v>43042</v>
      </c>
      <c r="B45" s="34" t="s">
        <v>291</v>
      </c>
      <c r="C45" s="34" t="s">
        <v>249</v>
      </c>
      <c r="D45" s="34" t="s">
        <v>306</v>
      </c>
      <c r="E45" s="41">
        <v>15000</v>
      </c>
      <c r="F45" s="37" t="s">
        <v>38</v>
      </c>
      <c r="G45" s="38" t="s">
        <v>869</v>
      </c>
      <c r="H45" s="34" t="s">
        <v>390</v>
      </c>
      <c r="I45" s="34" t="s">
        <v>248</v>
      </c>
      <c r="J45" s="31"/>
      <c r="K45" s="31"/>
      <c r="L45" s="22"/>
      <c r="M45" s="22"/>
      <c r="N45" s="22"/>
    </row>
    <row r="46" spans="1:14" x14ac:dyDescent="0.25">
      <c r="A46" s="82">
        <v>43042</v>
      </c>
      <c r="B46" s="34" t="s">
        <v>310</v>
      </c>
      <c r="C46" s="34" t="s">
        <v>249</v>
      </c>
      <c r="D46" s="34" t="s">
        <v>306</v>
      </c>
      <c r="E46" s="41">
        <v>15000</v>
      </c>
      <c r="F46" s="34" t="s">
        <v>34</v>
      </c>
      <c r="G46" s="38" t="s">
        <v>869</v>
      </c>
      <c r="H46" s="34" t="s">
        <v>602</v>
      </c>
      <c r="I46" s="34" t="s">
        <v>248</v>
      </c>
      <c r="J46" s="31"/>
      <c r="K46" s="31"/>
      <c r="L46" s="22"/>
      <c r="M46" s="22"/>
      <c r="N46" s="22"/>
    </row>
    <row r="47" spans="1:14" x14ac:dyDescent="0.25">
      <c r="A47" s="82">
        <v>43042</v>
      </c>
      <c r="B47" s="34" t="s">
        <v>712</v>
      </c>
      <c r="C47" s="34" t="s">
        <v>249</v>
      </c>
      <c r="D47" s="34" t="s">
        <v>306</v>
      </c>
      <c r="E47" s="41">
        <v>14500</v>
      </c>
      <c r="F47" s="34" t="s">
        <v>15</v>
      </c>
      <c r="G47" s="38" t="s">
        <v>869</v>
      </c>
      <c r="H47" s="34" t="s">
        <v>102</v>
      </c>
      <c r="I47" s="34" t="s">
        <v>248</v>
      </c>
      <c r="J47" s="31"/>
      <c r="K47" s="31"/>
      <c r="L47" s="43"/>
      <c r="M47" s="22"/>
      <c r="N47" s="22"/>
    </row>
    <row r="48" spans="1:14" x14ac:dyDescent="0.25">
      <c r="A48" s="69">
        <v>43042</v>
      </c>
      <c r="B48" s="38" t="s">
        <v>36</v>
      </c>
      <c r="C48" s="34" t="s">
        <v>249</v>
      </c>
      <c r="D48" s="34" t="s">
        <v>368</v>
      </c>
      <c r="E48" s="41">
        <v>160000</v>
      </c>
      <c r="F48" s="34" t="s">
        <v>80</v>
      </c>
      <c r="G48" s="38" t="s">
        <v>869</v>
      </c>
      <c r="H48" s="34" t="s">
        <v>450</v>
      </c>
      <c r="I48" s="34" t="s">
        <v>248</v>
      </c>
      <c r="J48" s="31"/>
      <c r="K48" s="31"/>
      <c r="L48" s="43"/>
      <c r="M48" s="22"/>
      <c r="N48" s="22"/>
    </row>
    <row r="49" spans="1:14" x14ac:dyDescent="0.25">
      <c r="A49" s="82">
        <v>43042</v>
      </c>
      <c r="B49" s="34" t="s">
        <v>788</v>
      </c>
      <c r="C49" s="34" t="s">
        <v>249</v>
      </c>
      <c r="D49" s="34" t="s">
        <v>814</v>
      </c>
      <c r="E49" s="41">
        <v>10000</v>
      </c>
      <c r="F49" s="34" t="s">
        <v>44</v>
      </c>
      <c r="G49" s="38" t="s">
        <v>869</v>
      </c>
      <c r="H49" s="34" t="s">
        <v>847</v>
      </c>
      <c r="I49" s="34" t="s">
        <v>248</v>
      </c>
      <c r="J49" s="31"/>
      <c r="K49" s="31"/>
      <c r="L49" s="41"/>
      <c r="M49" s="22"/>
      <c r="N49" s="22"/>
    </row>
    <row r="50" spans="1:14" x14ac:dyDescent="0.25">
      <c r="A50" s="80">
        <v>43045</v>
      </c>
      <c r="B50" s="34" t="s">
        <v>76</v>
      </c>
      <c r="C50" s="31" t="s">
        <v>249</v>
      </c>
      <c r="D50" s="31" t="s">
        <v>253</v>
      </c>
      <c r="E50" s="81">
        <v>35000</v>
      </c>
      <c r="F50" s="31" t="s">
        <v>18</v>
      </c>
      <c r="G50" s="33" t="s">
        <v>869</v>
      </c>
      <c r="H50" s="34" t="s">
        <v>560</v>
      </c>
      <c r="I50" s="34" t="s">
        <v>248</v>
      </c>
      <c r="J50" s="31"/>
      <c r="K50" s="31"/>
      <c r="L50" s="43"/>
      <c r="M50" s="22"/>
      <c r="N50" s="22"/>
    </row>
    <row r="51" spans="1:14" x14ac:dyDescent="0.25">
      <c r="A51" s="80">
        <v>43045</v>
      </c>
      <c r="B51" s="34" t="s">
        <v>77</v>
      </c>
      <c r="C51" s="34" t="s">
        <v>249</v>
      </c>
      <c r="D51" s="34" t="s">
        <v>253</v>
      </c>
      <c r="E51" s="81">
        <v>30000</v>
      </c>
      <c r="F51" s="34" t="s">
        <v>18</v>
      </c>
      <c r="G51" s="38" t="s">
        <v>869</v>
      </c>
      <c r="H51" s="34" t="s">
        <v>561</v>
      </c>
      <c r="I51" s="34" t="s">
        <v>248</v>
      </c>
      <c r="J51" s="31"/>
      <c r="K51" s="31"/>
      <c r="L51" s="22"/>
      <c r="M51" s="22"/>
      <c r="N51" s="22"/>
    </row>
    <row r="52" spans="1:14" x14ac:dyDescent="0.25">
      <c r="A52" s="82">
        <v>43045</v>
      </c>
      <c r="B52" s="34" t="s">
        <v>256</v>
      </c>
      <c r="C52" s="34" t="s">
        <v>249</v>
      </c>
      <c r="D52" s="34" t="s">
        <v>253</v>
      </c>
      <c r="E52" s="41">
        <v>30000</v>
      </c>
      <c r="F52" s="34" t="s">
        <v>23</v>
      </c>
      <c r="G52" s="38" t="s">
        <v>869</v>
      </c>
      <c r="H52" s="34" t="s">
        <v>569</v>
      </c>
      <c r="I52" s="34" t="s">
        <v>248</v>
      </c>
      <c r="J52" s="31"/>
      <c r="K52" s="31"/>
      <c r="L52" s="43"/>
      <c r="M52" s="22"/>
      <c r="N52" s="22"/>
    </row>
    <row r="53" spans="1:14" x14ac:dyDescent="0.25">
      <c r="A53" s="80">
        <v>43045</v>
      </c>
      <c r="B53" s="34" t="s">
        <v>558</v>
      </c>
      <c r="C53" s="34" t="s">
        <v>249</v>
      </c>
      <c r="D53" s="34" t="s">
        <v>253</v>
      </c>
      <c r="E53" s="41">
        <v>13000</v>
      </c>
      <c r="F53" s="34" t="s">
        <v>29</v>
      </c>
      <c r="G53" s="38" t="s">
        <v>869</v>
      </c>
      <c r="H53" s="34" t="s">
        <v>591</v>
      </c>
      <c r="I53" s="34" t="s">
        <v>248</v>
      </c>
      <c r="J53" s="31"/>
      <c r="K53" s="31"/>
      <c r="L53" s="22"/>
      <c r="M53" s="22"/>
      <c r="N53" s="22"/>
    </row>
    <row r="54" spans="1:14" x14ac:dyDescent="0.25">
      <c r="A54" s="80">
        <v>43045</v>
      </c>
      <c r="B54" s="34" t="s">
        <v>43</v>
      </c>
      <c r="C54" s="34" t="s">
        <v>249</v>
      </c>
      <c r="D54" s="34" t="s">
        <v>253</v>
      </c>
      <c r="E54" s="41">
        <v>70000</v>
      </c>
      <c r="F54" s="34" t="s">
        <v>29</v>
      </c>
      <c r="G54" s="38" t="s">
        <v>869</v>
      </c>
      <c r="H54" s="34" t="s">
        <v>472</v>
      </c>
      <c r="I54" s="34" t="s">
        <v>248</v>
      </c>
      <c r="J54" s="31"/>
      <c r="K54" s="31"/>
      <c r="L54" s="22"/>
      <c r="M54" s="22"/>
      <c r="N54" s="22"/>
    </row>
    <row r="55" spans="1:14" x14ac:dyDescent="0.25">
      <c r="A55" s="80">
        <v>43045</v>
      </c>
      <c r="B55" s="34" t="s">
        <v>28</v>
      </c>
      <c r="C55" s="34" t="s">
        <v>276</v>
      </c>
      <c r="D55" s="34" t="s">
        <v>253</v>
      </c>
      <c r="E55" s="41">
        <v>17000</v>
      </c>
      <c r="F55" s="34" t="s">
        <v>29</v>
      </c>
      <c r="G55" s="38" t="s">
        <v>869</v>
      </c>
      <c r="H55" s="34" t="s">
        <v>592</v>
      </c>
      <c r="I55" s="34" t="s">
        <v>248</v>
      </c>
      <c r="J55" s="31"/>
      <c r="K55" s="31"/>
      <c r="L55" s="22"/>
      <c r="M55" s="22"/>
      <c r="N55" s="22"/>
    </row>
    <row r="56" spans="1:14" x14ac:dyDescent="0.25">
      <c r="A56" s="80">
        <v>43045</v>
      </c>
      <c r="B56" s="34" t="s">
        <v>55</v>
      </c>
      <c r="C56" s="34" t="s">
        <v>249</v>
      </c>
      <c r="D56" s="34" t="s">
        <v>253</v>
      </c>
      <c r="E56" s="81">
        <v>60000</v>
      </c>
      <c r="F56" s="34" t="s">
        <v>29</v>
      </c>
      <c r="G56" s="38" t="s">
        <v>869</v>
      </c>
      <c r="H56" s="34" t="s">
        <v>511</v>
      </c>
      <c r="I56" s="34" t="s">
        <v>248</v>
      </c>
      <c r="J56" s="31"/>
      <c r="K56" s="31"/>
      <c r="L56" s="22"/>
      <c r="M56" s="22"/>
      <c r="N56" s="22"/>
    </row>
    <row r="57" spans="1:14" x14ac:dyDescent="0.25">
      <c r="A57" s="80">
        <v>43045</v>
      </c>
      <c r="B57" s="34" t="s">
        <v>56</v>
      </c>
      <c r="C57" s="34" t="s">
        <v>983</v>
      </c>
      <c r="D57" s="34" t="s">
        <v>253</v>
      </c>
      <c r="E57" s="81">
        <v>150000</v>
      </c>
      <c r="F57" s="34" t="s">
        <v>29</v>
      </c>
      <c r="G57" s="38" t="s">
        <v>869</v>
      </c>
      <c r="H57" s="34" t="s">
        <v>593</v>
      </c>
      <c r="I57" s="34" t="s">
        <v>248</v>
      </c>
      <c r="J57" s="31"/>
      <c r="K57" s="31"/>
      <c r="L57" s="22"/>
      <c r="M57" s="22"/>
      <c r="N57" s="22"/>
    </row>
    <row r="58" spans="1:14" x14ac:dyDescent="0.25">
      <c r="A58" s="82">
        <v>43045</v>
      </c>
      <c r="B58" s="34" t="s">
        <v>273</v>
      </c>
      <c r="C58" s="34" t="s">
        <v>249</v>
      </c>
      <c r="D58" s="34" t="s">
        <v>251</v>
      </c>
      <c r="E58" s="41">
        <v>16000</v>
      </c>
      <c r="F58" s="34" t="s">
        <v>25</v>
      </c>
      <c r="G58" s="38" t="s">
        <v>869</v>
      </c>
      <c r="H58" s="34" t="s">
        <v>624</v>
      </c>
      <c r="I58" s="34" t="s">
        <v>248</v>
      </c>
      <c r="J58" s="31"/>
      <c r="K58" s="31"/>
      <c r="L58" s="22"/>
      <c r="M58" s="22"/>
      <c r="N58" s="22"/>
    </row>
    <row r="59" spans="1:14" x14ac:dyDescent="0.25">
      <c r="A59" s="82">
        <v>43045</v>
      </c>
      <c r="B59" s="34" t="s">
        <v>633</v>
      </c>
      <c r="C59" s="34" t="s">
        <v>371</v>
      </c>
      <c r="D59" s="34" t="s">
        <v>308</v>
      </c>
      <c r="E59" s="81">
        <v>150000</v>
      </c>
      <c r="F59" s="34" t="s">
        <v>25</v>
      </c>
      <c r="G59" s="38" t="s">
        <v>869</v>
      </c>
      <c r="H59" s="34" t="s">
        <v>625</v>
      </c>
      <c r="I59" s="34" t="s">
        <v>248</v>
      </c>
      <c r="J59" s="31"/>
      <c r="K59" s="31"/>
      <c r="L59" s="22"/>
      <c r="M59" s="22"/>
      <c r="N59" s="22"/>
    </row>
    <row r="60" spans="1:14" x14ac:dyDescent="0.25">
      <c r="A60" s="82">
        <v>43045</v>
      </c>
      <c r="B60" s="34" t="s">
        <v>292</v>
      </c>
      <c r="C60" s="34" t="s">
        <v>249</v>
      </c>
      <c r="D60" s="34" t="s">
        <v>306</v>
      </c>
      <c r="E60" s="41">
        <v>15000</v>
      </c>
      <c r="F60" s="37" t="s">
        <v>38</v>
      </c>
      <c r="G60" s="38" t="s">
        <v>869</v>
      </c>
      <c r="H60" s="34" t="s">
        <v>390</v>
      </c>
      <c r="I60" s="34" t="s">
        <v>248</v>
      </c>
      <c r="J60" s="31"/>
      <c r="K60" s="31"/>
      <c r="L60" s="22"/>
      <c r="M60" s="22"/>
      <c r="N60" s="22"/>
    </row>
    <row r="61" spans="1:14" x14ac:dyDescent="0.25">
      <c r="A61" s="82">
        <v>43045</v>
      </c>
      <c r="B61" s="34" t="s">
        <v>336</v>
      </c>
      <c r="C61" s="34" t="s">
        <v>249</v>
      </c>
      <c r="D61" s="34" t="s">
        <v>306</v>
      </c>
      <c r="E61" s="41">
        <v>25000</v>
      </c>
      <c r="F61" s="34" t="s">
        <v>15</v>
      </c>
      <c r="G61" s="38" t="s">
        <v>869</v>
      </c>
      <c r="H61" s="34" t="s">
        <v>645</v>
      </c>
      <c r="I61" s="34" t="s">
        <v>248</v>
      </c>
      <c r="J61" s="31"/>
      <c r="K61" s="31"/>
      <c r="L61" s="22"/>
      <c r="M61" s="22"/>
      <c r="N61" s="22"/>
    </row>
    <row r="62" spans="1:14" x14ac:dyDescent="0.25">
      <c r="A62" s="82">
        <v>43045</v>
      </c>
      <c r="B62" s="34" t="s">
        <v>337</v>
      </c>
      <c r="C62" s="34" t="s">
        <v>249</v>
      </c>
      <c r="D62" s="34" t="s">
        <v>306</v>
      </c>
      <c r="E62" s="41">
        <v>15000</v>
      </c>
      <c r="F62" s="34" t="s">
        <v>15</v>
      </c>
      <c r="G62" s="38" t="s">
        <v>869</v>
      </c>
      <c r="H62" s="34" t="s">
        <v>646</v>
      </c>
      <c r="I62" s="34" t="s">
        <v>248</v>
      </c>
      <c r="J62" s="31"/>
      <c r="K62" s="31"/>
      <c r="L62" s="22"/>
      <c r="M62" s="22"/>
      <c r="N62" s="22"/>
    </row>
    <row r="63" spans="1:14" x14ac:dyDescent="0.25">
      <c r="A63" s="69">
        <v>43045</v>
      </c>
      <c r="B63" s="34" t="s">
        <v>46</v>
      </c>
      <c r="C63" s="34" t="s">
        <v>249</v>
      </c>
      <c r="D63" s="34" t="s">
        <v>370</v>
      </c>
      <c r="E63" s="81">
        <v>150000</v>
      </c>
      <c r="F63" s="34" t="s">
        <v>12</v>
      </c>
      <c r="G63" s="38" t="s">
        <v>869</v>
      </c>
      <c r="H63" s="34" t="s">
        <v>396</v>
      </c>
      <c r="I63" s="34" t="s">
        <v>248</v>
      </c>
      <c r="J63" s="31"/>
      <c r="K63" s="31"/>
      <c r="L63" s="22"/>
      <c r="M63" s="22"/>
      <c r="N63" s="22"/>
    </row>
    <row r="64" spans="1:14" x14ac:dyDescent="0.25">
      <c r="A64" s="69">
        <v>43045</v>
      </c>
      <c r="B64" s="34" t="s">
        <v>53</v>
      </c>
      <c r="C64" s="34" t="s">
        <v>371</v>
      </c>
      <c r="D64" s="34" t="s">
        <v>370</v>
      </c>
      <c r="E64" s="81">
        <v>285000</v>
      </c>
      <c r="F64" s="34" t="s">
        <v>12</v>
      </c>
      <c r="G64" s="38" t="s">
        <v>869</v>
      </c>
      <c r="H64" s="34" t="s">
        <v>397</v>
      </c>
      <c r="I64" s="34" t="s">
        <v>248</v>
      </c>
      <c r="J64" s="31"/>
      <c r="K64" s="31"/>
      <c r="L64" s="22"/>
      <c r="M64" s="22"/>
      <c r="N64" s="22"/>
    </row>
    <row r="65" spans="1:14" x14ac:dyDescent="0.25">
      <c r="A65" s="69">
        <v>43045</v>
      </c>
      <c r="B65" s="38" t="s">
        <v>36</v>
      </c>
      <c r="C65" s="34" t="s">
        <v>249</v>
      </c>
      <c r="D65" s="34" t="s">
        <v>368</v>
      </c>
      <c r="E65" s="41">
        <v>160000</v>
      </c>
      <c r="F65" s="34" t="s">
        <v>80</v>
      </c>
      <c r="G65" s="38" t="s">
        <v>869</v>
      </c>
      <c r="H65" s="34" t="s">
        <v>451</v>
      </c>
      <c r="I65" s="34" t="s">
        <v>248</v>
      </c>
      <c r="J65" s="31"/>
      <c r="K65" s="31"/>
      <c r="L65" s="22"/>
      <c r="M65" s="22"/>
      <c r="N65" s="22"/>
    </row>
    <row r="66" spans="1:14" x14ac:dyDescent="0.25">
      <c r="A66" s="80">
        <v>43045</v>
      </c>
      <c r="B66" s="34" t="s">
        <v>21</v>
      </c>
      <c r="C66" s="34" t="s">
        <v>249</v>
      </c>
      <c r="D66" s="34" t="s">
        <v>306</v>
      </c>
      <c r="E66" s="81">
        <v>41500</v>
      </c>
      <c r="F66" s="83" t="s">
        <v>9</v>
      </c>
      <c r="G66" s="38" t="s">
        <v>869</v>
      </c>
      <c r="H66" s="34" t="s">
        <v>496</v>
      </c>
      <c r="I66" s="34" t="s">
        <v>248</v>
      </c>
      <c r="J66" s="31"/>
      <c r="K66" s="31"/>
      <c r="L66" s="22"/>
      <c r="M66" s="22"/>
      <c r="N66" s="22"/>
    </row>
    <row r="67" spans="1:14" x14ac:dyDescent="0.25">
      <c r="A67" s="80">
        <v>43045</v>
      </c>
      <c r="B67" s="34" t="s">
        <v>10</v>
      </c>
      <c r="C67" s="34" t="s">
        <v>327</v>
      </c>
      <c r="D67" s="34" t="s">
        <v>306</v>
      </c>
      <c r="E67" s="81">
        <v>5000</v>
      </c>
      <c r="F67" s="83" t="s">
        <v>9</v>
      </c>
      <c r="G67" s="38" t="s">
        <v>869</v>
      </c>
      <c r="H67" s="34" t="s">
        <v>495</v>
      </c>
      <c r="I67" s="34" t="s">
        <v>248</v>
      </c>
      <c r="J67" s="31"/>
      <c r="K67" s="31"/>
      <c r="L67" s="22"/>
      <c r="M67" s="22"/>
      <c r="N67" s="22"/>
    </row>
    <row r="68" spans="1:14" x14ac:dyDescent="0.25">
      <c r="A68" s="82">
        <v>43045</v>
      </c>
      <c r="B68" s="34" t="s">
        <v>788</v>
      </c>
      <c r="C68" s="34" t="s">
        <v>249</v>
      </c>
      <c r="D68" s="34" t="s">
        <v>814</v>
      </c>
      <c r="E68" s="41">
        <v>10000</v>
      </c>
      <c r="F68" s="34" t="s">
        <v>44</v>
      </c>
      <c r="G68" s="38" t="s">
        <v>869</v>
      </c>
      <c r="H68" s="34" t="s">
        <v>847</v>
      </c>
      <c r="I68" s="34" t="s">
        <v>248</v>
      </c>
      <c r="J68" s="31"/>
      <c r="K68" s="31"/>
      <c r="L68" s="41"/>
      <c r="M68" s="22"/>
      <c r="N68" s="22"/>
    </row>
    <row r="69" spans="1:14" x14ac:dyDescent="0.25">
      <c r="A69" s="80">
        <v>43046</v>
      </c>
      <c r="B69" s="34" t="s">
        <v>81</v>
      </c>
      <c r="C69" s="34" t="s">
        <v>249</v>
      </c>
      <c r="D69" s="34" t="s">
        <v>253</v>
      </c>
      <c r="E69" s="41">
        <v>70000</v>
      </c>
      <c r="F69" s="34" t="s">
        <v>18</v>
      </c>
      <c r="G69" s="38" t="s">
        <v>869</v>
      </c>
      <c r="H69" s="34" t="s">
        <v>562</v>
      </c>
      <c r="I69" s="34" t="s">
        <v>248</v>
      </c>
      <c r="J69" s="31"/>
      <c r="K69" s="31"/>
      <c r="L69" s="22"/>
      <c r="M69" s="22"/>
      <c r="N69" s="22"/>
    </row>
    <row r="70" spans="1:14" x14ac:dyDescent="0.25">
      <c r="A70" s="82">
        <v>43046</v>
      </c>
      <c r="B70" s="34" t="s">
        <v>252</v>
      </c>
      <c r="C70" s="34" t="s">
        <v>249</v>
      </c>
      <c r="D70" s="34" t="s">
        <v>253</v>
      </c>
      <c r="E70" s="41">
        <v>30000</v>
      </c>
      <c r="F70" s="34" t="s">
        <v>23</v>
      </c>
      <c r="G70" s="38" t="s">
        <v>869</v>
      </c>
      <c r="H70" s="34" t="s">
        <v>570</v>
      </c>
      <c r="I70" s="34" t="s">
        <v>248</v>
      </c>
      <c r="J70" s="31"/>
      <c r="K70" s="31"/>
      <c r="L70" s="22"/>
      <c r="M70" s="22"/>
      <c r="N70" s="22"/>
    </row>
    <row r="71" spans="1:14" x14ac:dyDescent="0.25">
      <c r="A71" s="82">
        <v>43046</v>
      </c>
      <c r="B71" s="34" t="s">
        <v>530</v>
      </c>
      <c r="C71" s="34" t="s">
        <v>249</v>
      </c>
      <c r="D71" s="34" t="s">
        <v>253</v>
      </c>
      <c r="E71" s="41">
        <v>40000</v>
      </c>
      <c r="F71" s="34" t="s">
        <v>23</v>
      </c>
      <c r="G71" s="38" t="s">
        <v>869</v>
      </c>
      <c r="H71" s="34" t="s">
        <v>431</v>
      </c>
      <c r="I71" s="34" t="s">
        <v>248</v>
      </c>
      <c r="J71" s="31"/>
      <c r="K71" s="31"/>
      <c r="L71" s="22"/>
      <c r="M71" s="22"/>
      <c r="N71" s="22"/>
    </row>
    <row r="72" spans="1:14" x14ac:dyDescent="0.25">
      <c r="A72" s="82">
        <v>43046</v>
      </c>
      <c r="B72" s="34" t="s">
        <v>252</v>
      </c>
      <c r="C72" s="34" t="s">
        <v>249</v>
      </c>
      <c r="D72" s="34" t="s">
        <v>253</v>
      </c>
      <c r="E72" s="41">
        <v>13000</v>
      </c>
      <c r="F72" s="34" t="s">
        <v>272</v>
      </c>
      <c r="G72" s="38" t="s">
        <v>869</v>
      </c>
      <c r="H72" s="34" t="s">
        <v>590</v>
      </c>
      <c r="I72" s="34" t="s">
        <v>248</v>
      </c>
      <c r="J72" s="31"/>
      <c r="K72" s="31"/>
      <c r="L72" s="22"/>
      <c r="M72" s="22"/>
      <c r="N72" s="22"/>
    </row>
    <row r="73" spans="1:14" x14ac:dyDescent="0.25">
      <c r="A73" s="82">
        <v>43046</v>
      </c>
      <c r="B73" s="34" t="s">
        <v>273</v>
      </c>
      <c r="C73" s="34" t="s">
        <v>249</v>
      </c>
      <c r="D73" s="34" t="s">
        <v>251</v>
      </c>
      <c r="E73" s="41">
        <v>16000</v>
      </c>
      <c r="F73" s="34" t="s">
        <v>25</v>
      </c>
      <c r="G73" s="38" t="s">
        <v>869</v>
      </c>
      <c r="H73" s="34" t="s">
        <v>624</v>
      </c>
      <c r="I73" s="34" t="s">
        <v>248</v>
      </c>
      <c r="J73" s="31"/>
      <c r="K73" s="31"/>
      <c r="L73" s="22"/>
      <c r="M73" s="22"/>
      <c r="N73" s="22"/>
    </row>
    <row r="74" spans="1:14" x14ac:dyDescent="0.25">
      <c r="A74" s="82">
        <v>43046</v>
      </c>
      <c r="B74" s="34" t="s">
        <v>293</v>
      </c>
      <c r="C74" s="34" t="s">
        <v>249</v>
      </c>
      <c r="D74" s="34" t="s">
        <v>306</v>
      </c>
      <c r="E74" s="41">
        <v>15000</v>
      </c>
      <c r="F74" s="34" t="s">
        <v>38</v>
      </c>
      <c r="G74" s="38" t="s">
        <v>869</v>
      </c>
      <c r="H74" s="34" t="s">
        <v>40</v>
      </c>
      <c r="I74" s="34" t="s">
        <v>248</v>
      </c>
      <c r="J74" s="31"/>
      <c r="K74" s="31"/>
      <c r="L74" s="43"/>
      <c r="M74" s="22"/>
      <c r="N74" s="22"/>
    </row>
    <row r="75" spans="1:14" x14ac:dyDescent="0.25">
      <c r="A75" s="82">
        <v>43046</v>
      </c>
      <c r="B75" s="34" t="s">
        <v>294</v>
      </c>
      <c r="C75" s="34" t="s">
        <v>249</v>
      </c>
      <c r="D75" s="34" t="s">
        <v>306</v>
      </c>
      <c r="E75" s="41">
        <v>70000</v>
      </c>
      <c r="F75" s="34" t="s">
        <v>38</v>
      </c>
      <c r="G75" s="38" t="s">
        <v>869</v>
      </c>
      <c r="H75" s="34" t="s">
        <v>452</v>
      </c>
      <c r="I75" s="34" t="s">
        <v>248</v>
      </c>
      <c r="J75" s="31"/>
      <c r="K75" s="31"/>
      <c r="L75" s="22"/>
      <c r="M75" s="22"/>
      <c r="N75" s="22"/>
    </row>
    <row r="76" spans="1:14" x14ac:dyDescent="0.25">
      <c r="A76" s="82">
        <v>43046</v>
      </c>
      <c r="B76" s="34" t="s">
        <v>337</v>
      </c>
      <c r="C76" s="34" t="s">
        <v>249</v>
      </c>
      <c r="D76" s="34" t="s">
        <v>306</v>
      </c>
      <c r="E76" s="41">
        <v>15000</v>
      </c>
      <c r="F76" s="34" t="s">
        <v>15</v>
      </c>
      <c r="G76" s="38" t="s">
        <v>869</v>
      </c>
      <c r="H76" s="34" t="s">
        <v>646</v>
      </c>
      <c r="I76" s="34" t="s">
        <v>248</v>
      </c>
      <c r="J76" s="31"/>
      <c r="K76" s="31"/>
      <c r="L76" s="43"/>
      <c r="M76" s="22"/>
      <c r="N76" s="22"/>
    </row>
    <row r="77" spans="1:14" x14ac:dyDescent="0.25">
      <c r="A77" s="82">
        <v>43046</v>
      </c>
      <c r="B77" s="34" t="s">
        <v>338</v>
      </c>
      <c r="C77" s="34" t="s">
        <v>249</v>
      </c>
      <c r="D77" s="34" t="s">
        <v>306</v>
      </c>
      <c r="E77" s="41">
        <v>25000</v>
      </c>
      <c r="F77" s="34" t="s">
        <v>15</v>
      </c>
      <c r="G77" s="38" t="s">
        <v>869</v>
      </c>
      <c r="H77" s="34" t="s">
        <v>647</v>
      </c>
      <c r="I77" s="34" t="s">
        <v>248</v>
      </c>
      <c r="J77" s="31"/>
      <c r="K77" s="31"/>
      <c r="L77" s="43"/>
      <c r="M77" s="22"/>
      <c r="N77" s="22"/>
    </row>
    <row r="78" spans="1:14" x14ac:dyDescent="0.25">
      <c r="A78" s="69">
        <v>43046</v>
      </c>
      <c r="B78" s="34" t="s">
        <v>48</v>
      </c>
      <c r="C78" s="34" t="s">
        <v>249</v>
      </c>
      <c r="D78" s="34" t="s">
        <v>370</v>
      </c>
      <c r="E78" s="81">
        <v>300000</v>
      </c>
      <c r="F78" s="34" t="s">
        <v>12</v>
      </c>
      <c r="G78" s="38" t="s">
        <v>869</v>
      </c>
      <c r="H78" s="34" t="s">
        <v>398</v>
      </c>
      <c r="I78" s="34" t="s">
        <v>248</v>
      </c>
      <c r="J78" s="31"/>
      <c r="K78" s="31"/>
      <c r="L78" s="22"/>
      <c r="M78" s="22"/>
      <c r="N78" s="22"/>
    </row>
    <row r="79" spans="1:14" x14ac:dyDescent="0.25">
      <c r="A79" s="69">
        <v>43046</v>
      </c>
      <c r="B79" s="34" t="s">
        <v>49</v>
      </c>
      <c r="C79" s="34" t="s">
        <v>327</v>
      </c>
      <c r="D79" s="34" t="s">
        <v>370</v>
      </c>
      <c r="E79" s="81">
        <v>400000</v>
      </c>
      <c r="F79" s="34" t="s">
        <v>12</v>
      </c>
      <c r="G79" s="38" t="s">
        <v>869</v>
      </c>
      <c r="H79" s="34" t="s">
        <v>399</v>
      </c>
      <c r="I79" s="34" t="s">
        <v>248</v>
      </c>
      <c r="J79" s="31"/>
      <c r="K79" s="31"/>
      <c r="L79" s="22"/>
      <c r="M79" s="22"/>
      <c r="N79" s="22"/>
    </row>
    <row r="80" spans="1:14" x14ac:dyDescent="0.25">
      <c r="A80" s="69">
        <v>43046</v>
      </c>
      <c r="B80" s="34" t="s">
        <v>64</v>
      </c>
      <c r="C80" s="34" t="s">
        <v>371</v>
      </c>
      <c r="D80" s="34" t="s">
        <v>370</v>
      </c>
      <c r="E80" s="81">
        <v>175000</v>
      </c>
      <c r="F80" s="34" t="s">
        <v>12</v>
      </c>
      <c r="G80" s="38" t="s">
        <v>869</v>
      </c>
      <c r="H80" s="34" t="s">
        <v>400</v>
      </c>
      <c r="I80" s="34" t="s">
        <v>248</v>
      </c>
      <c r="J80" s="31"/>
      <c r="K80" s="31"/>
      <c r="L80" s="22"/>
      <c r="M80" s="22"/>
      <c r="N80" s="22"/>
    </row>
    <row r="81" spans="1:14" x14ac:dyDescent="0.25">
      <c r="A81" s="69">
        <v>43046</v>
      </c>
      <c r="B81" s="34" t="s">
        <v>65</v>
      </c>
      <c r="C81" s="34" t="s">
        <v>369</v>
      </c>
      <c r="D81" s="34" t="s">
        <v>370</v>
      </c>
      <c r="E81" s="81">
        <v>4313750</v>
      </c>
      <c r="F81" s="34" t="s">
        <v>12</v>
      </c>
      <c r="G81" s="38" t="s">
        <v>869</v>
      </c>
      <c r="H81" s="34" t="s">
        <v>401</v>
      </c>
      <c r="I81" s="34" t="s">
        <v>248</v>
      </c>
      <c r="J81" s="31"/>
      <c r="K81" s="31"/>
      <c r="L81" s="22"/>
      <c r="M81" s="22"/>
      <c r="N81" s="22"/>
    </row>
    <row r="82" spans="1:14" x14ac:dyDescent="0.25">
      <c r="A82" s="69">
        <v>43046</v>
      </c>
      <c r="B82" s="34" t="s">
        <v>57</v>
      </c>
      <c r="C82" s="34" t="s">
        <v>249</v>
      </c>
      <c r="D82" s="34" t="s">
        <v>368</v>
      </c>
      <c r="E82" s="81">
        <v>80000</v>
      </c>
      <c r="F82" s="34" t="s">
        <v>80</v>
      </c>
      <c r="G82" s="38" t="s">
        <v>869</v>
      </c>
      <c r="H82" s="34" t="s">
        <v>452</v>
      </c>
      <c r="I82" s="34" t="s">
        <v>248</v>
      </c>
      <c r="J82" s="31"/>
      <c r="K82" s="31"/>
      <c r="L82" s="22"/>
      <c r="M82" s="22"/>
      <c r="N82" s="22"/>
    </row>
    <row r="83" spans="1:14" x14ac:dyDescent="0.25">
      <c r="A83" s="69">
        <v>43046</v>
      </c>
      <c r="B83" s="34" t="s">
        <v>36</v>
      </c>
      <c r="C83" s="34" t="s">
        <v>249</v>
      </c>
      <c r="D83" s="34" t="s">
        <v>368</v>
      </c>
      <c r="E83" s="81">
        <v>160000</v>
      </c>
      <c r="F83" s="34" t="s">
        <v>80</v>
      </c>
      <c r="G83" s="38" t="s">
        <v>869</v>
      </c>
      <c r="H83" s="34" t="s">
        <v>455</v>
      </c>
      <c r="I83" s="34" t="s">
        <v>248</v>
      </c>
      <c r="J83" s="31"/>
      <c r="K83" s="31"/>
      <c r="L83" s="22"/>
      <c r="M83" s="22"/>
      <c r="N83" s="22"/>
    </row>
    <row r="84" spans="1:14" x14ac:dyDescent="0.25">
      <c r="A84" s="80">
        <v>43046</v>
      </c>
      <c r="B84" s="34" t="s">
        <v>10</v>
      </c>
      <c r="C84" s="34" t="s">
        <v>327</v>
      </c>
      <c r="D84" s="34" t="s">
        <v>306</v>
      </c>
      <c r="E84" s="81">
        <v>5000</v>
      </c>
      <c r="F84" s="83" t="s">
        <v>9</v>
      </c>
      <c r="G84" s="38" t="s">
        <v>869</v>
      </c>
      <c r="H84" s="34" t="s">
        <v>494</v>
      </c>
      <c r="I84" s="34" t="s">
        <v>248</v>
      </c>
      <c r="J84" s="31"/>
      <c r="K84" s="31"/>
      <c r="L84" s="22"/>
      <c r="M84" s="22"/>
      <c r="N84" s="22"/>
    </row>
    <row r="85" spans="1:14" x14ac:dyDescent="0.25">
      <c r="A85" s="80">
        <v>43046</v>
      </c>
      <c r="B85" s="34" t="s">
        <v>21</v>
      </c>
      <c r="C85" s="34" t="s">
        <v>249</v>
      </c>
      <c r="D85" s="34" t="s">
        <v>306</v>
      </c>
      <c r="E85" s="81">
        <v>27500</v>
      </c>
      <c r="F85" s="83" t="s">
        <v>9</v>
      </c>
      <c r="G85" s="38" t="s">
        <v>869</v>
      </c>
      <c r="H85" s="34" t="s">
        <v>493</v>
      </c>
      <c r="I85" s="34" t="s">
        <v>248</v>
      </c>
      <c r="J85" s="31"/>
      <c r="K85" s="31"/>
      <c r="L85" s="22"/>
      <c r="M85" s="22"/>
      <c r="N85" s="22"/>
    </row>
    <row r="86" spans="1:14" x14ac:dyDescent="0.25">
      <c r="A86" s="82">
        <v>43046</v>
      </c>
      <c r="B86" s="34" t="s">
        <v>788</v>
      </c>
      <c r="C86" s="34" t="s">
        <v>249</v>
      </c>
      <c r="D86" s="34" t="s">
        <v>814</v>
      </c>
      <c r="E86" s="41">
        <v>10000</v>
      </c>
      <c r="F86" s="34" t="s">
        <v>44</v>
      </c>
      <c r="G86" s="38" t="s">
        <v>869</v>
      </c>
      <c r="H86" s="34" t="s">
        <v>847</v>
      </c>
      <c r="I86" s="34" t="s">
        <v>248</v>
      </c>
      <c r="J86" s="31"/>
      <c r="K86" s="31"/>
      <c r="L86" s="41"/>
      <c r="M86" s="22"/>
      <c r="N86" s="22"/>
    </row>
    <row r="87" spans="1:14" x14ac:dyDescent="0.25">
      <c r="A87" s="82">
        <v>43046</v>
      </c>
      <c r="B87" s="34" t="s">
        <v>845</v>
      </c>
      <c r="C87" s="34" t="s">
        <v>249</v>
      </c>
      <c r="D87" s="34" t="s">
        <v>814</v>
      </c>
      <c r="E87" s="41">
        <v>60000</v>
      </c>
      <c r="F87" s="34" t="s">
        <v>44</v>
      </c>
      <c r="G87" s="38" t="s">
        <v>869</v>
      </c>
      <c r="H87" s="34" t="s">
        <v>588</v>
      </c>
      <c r="I87" s="34" t="s">
        <v>248</v>
      </c>
      <c r="J87" s="31"/>
      <c r="K87" s="31"/>
      <c r="L87" s="41"/>
      <c r="M87" s="22"/>
      <c r="N87" s="22"/>
    </row>
    <row r="88" spans="1:14" x14ac:dyDescent="0.25">
      <c r="A88" s="82">
        <v>43047</v>
      </c>
      <c r="B88" s="34" t="s">
        <v>67</v>
      </c>
      <c r="C88" s="34" t="s">
        <v>249</v>
      </c>
      <c r="D88" s="34" t="s">
        <v>253</v>
      </c>
      <c r="E88" s="41">
        <v>20000</v>
      </c>
      <c r="F88" s="34" t="s">
        <v>23</v>
      </c>
      <c r="G88" s="38" t="s">
        <v>869</v>
      </c>
      <c r="H88" s="34" t="s">
        <v>388</v>
      </c>
      <c r="I88" s="34" t="s">
        <v>248</v>
      </c>
      <c r="J88" s="31"/>
      <c r="K88" s="31"/>
      <c r="L88" s="22"/>
      <c r="M88" s="22"/>
      <c r="N88" s="22"/>
    </row>
    <row r="89" spans="1:14" x14ac:dyDescent="0.25">
      <c r="A89" s="82">
        <v>43047</v>
      </c>
      <c r="B89" s="34" t="s">
        <v>256</v>
      </c>
      <c r="C89" s="34" t="s">
        <v>249</v>
      </c>
      <c r="D89" s="34" t="s">
        <v>253</v>
      </c>
      <c r="E89" s="41">
        <v>30000</v>
      </c>
      <c r="F89" s="34" t="s">
        <v>23</v>
      </c>
      <c r="G89" s="38" t="s">
        <v>869</v>
      </c>
      <c r="H89" s="34" t="s">
        <v>570</v>
      </c>
      <c r="I89" s="34" t="s">
        <v>248</v>
      </c>
      <c r="J89" s="31"/>
      <c r="K89" s="31"/>
      <c r="L89" s="22"/>
      <c r="M89" s="22"/>
      <c r="N89" s="22"/>
    </row>
    <row r="90" spans="1:14" x14ac:dyDescent="0.25">
      <c r="A90" s="82">
        <v>43047</v>
      </c>
      <c r="B90" s="34" t="s">
        <v>252</v>
      </c>
      <c r="C90" s="34" t="s">
        <v>249</v>
      </c>
      <c r="D90" s="34" t="s">
        <v>253</v>
      </c>
      <c r="E90" s="41">
        <v>13000</v>
      </c>
      <c r="F90" s="34" t="s">
        <v>272</v>
      </c>
      <c r="G90" s="38" t="s">
        <v>869</v>
      </c>
      <c r="H90" s="34" t="s">
        <v>590</v>
      </c>
      <c r="I90" s="34" t="s">
        <v>248</v>
      </c>
      <c r="J90" s="31"/>
      <c r="K90" s="31"/>
      <c r="L90" s="22"/>
      <c r="M90" s="22"/>
      <c r="N90" s="22"/>
    </row>
    <row r="91" spans="1:14" x14ac:dyDescent="0.25">
      <c r="A91" s="80">
        <v>43047</v>
      </c>
      <c r="B91" s="34" t="s">
        <v>68</v>
      </c>
      <c r="C91" s="34" t="s">
        <v>249</v>
      </c>
      <c r="D91" s="34" t="s">
        <v>253</v>
      </c>
      <c r="E91" s="41">
        <v>60000</v>
      </c>
      <c r="F91" s="34" t="s">
        <v>29</v>
      </c>
      <c r="G91" s="38" t="s">
        <v>869</v>
      </c>
      <c r="H91" s="34" t="s">
        <v>594</v>
      </c>
      <c r="I91" s="34" t="s">
        <v>248</v>
      </c>
      <c r="J91" s="31"/>
      <c r="K91" s="31"/>
      <c r="L91" s="22"/>
      <c r="M91" s="22"/>
      <c r="N91" s="22"/>
    </row>
    <row r="92" spans="1:14" x14ac:dyDescent="0.25">
      <c r="A92" s="82">
        <v>43047</v>
      </c>
      <c r="B92" s="34" t="s">
        <v>273</v>
      </c>
      <c r="C92" s="34" t="s">
        <v>249</v>
      </c>
      <c r="D92" s="34" t="s">
        <v>251</v>
      </c>
      <c r="E92" s="41">
        <v>16000</v>
      </c>
      <c r="F92" s="34" t="s">
        <v>25</v>
      </c>
      <c r="G92" s="38" t="s">
        <v>869</v>
      </c>
      <c r="H92" s="34" t="s">
        <v>624</v>
      </c>
      <c r="I92" s="34" t="s">
        <v>248</v>
      </c>
      <c r="J92" s="31"/>
      <c r="K92" s="31"/>
      <c r="L92" s="22"/>
      <c r="M92" s="22"/>
      <c r="N92" s="22"/>
    </row>
    <row r="93" spans="1:14" x14ac:dyDescent="0.25">
      <c r="A93" s="82">
        <v>43047</v>
      </c>
      <c r="B93" s="34" t="s">
        <v>279</v>
      </c>
      <c r="C93" s="34" t="s">
        <v>249</v>
      </c>
      <c r="D93" s="34" t="s">
        <v>251</v>
      </c>
      <c r="E93" s="41">
        <v>60000</v>
      </c>
      <c r="F93" s="34" t="s">
        <v>25</v>
      </c>
      <c r="G93" s="38" t="s">
        <v>869</v>
      </c>
      <c r="H93" s="34" t="s">
        <v>587</v>
      </c>
      <c r="I93" s="34" t="s">
        <v>248</v>
      </c>
      <c r="J93" s="31"/>
      <c r="K93" s="31"/>
      <c r="L93" s="22"/>
      <c r="M93" s="22"/>
      <c r="N93" s="22"/>
    </row>
    <row r="94" spans="1:14" x14ac:dyDescent="0.25">
      <c r="A94" s="82">
        <v>43047</v>
      </c>
      <c r="B94" s="34" t="s">
        <v>43</v>
      </c>
      <c r="C94" s="34" t="s">
        <v>249</v>
      </c>
      <c r="D94" s="34" t="s">
        <v>251</v>
      </c>
      <c r="E94" s="41">
        <v>60000</v>
      </c>
      <c r="F94" s="34" t="s">
        <v>25</v>
      </c>
      <c r="G94" s="38" t="s">
        <v>869</v>
      </c>
      <c r="H94" s="34" t="s">
        <v>626</v>
      </c>
      <c r="I94" s="34" t="s">
        <v>248</v>
      </c>
      <c r="J94" s="31"/>
      <c r="K94" s="31"/>
      <c r="L94" s="22"/>
      <c r="M94" s="22"/>
      <c r="N94" s="22"/>
    </row>
    <row r="95" spans="1:14" x14ac:dyDescent="0.25">
      <c r="A95" s="82">
        <v>43047</v>
      </c>
      <c r="B95" s="34" t="s">
        <v>28</v>
      </c>
      <c r="C95" s="34" t="s">
        <v>276</v>
      </c>
      <c r="D95" s="34" t="s">
        <v>251</v>
      </c>
      <c r="E95" s="41">
        <v>17000</v>
      </c>
      <c r="F95" s="34" t="s">
        <v>25</v>
      </c>
      <c r="G95" s="38" t="s">
        <v>869</v>
      </c>
      <c r="H95" s="34" t="s">
        <v>592</v>
      </c>
      <c r="I95" s="34" t="s">
        <v>248</v>
      </c>
      <c r="J95" s="31"/>
      <c r="K95" s="31"/>
      <c r="L95" s="22"/>
      <c r="M95" s="22"/>
      <c r="N95" s="22"/>
    </row>
    <row r="96" spans="1:14" x14ac:dyDescent="0.25">
      <c r="A96" s="82">
        <v>43047</v>
      </c>
      <c r="B96" s="34" t="s">
        <v>293</v>
      </c>
      <c r="C96" s="34" t="s">
        <v>249</v>
      </c>
      <c r="D96" s="34" t="s">
        <v>306</v>
      </c>
      <c r="E96" s="41">
        <v>15000</v>
      </c>
      <c r="F96" s="34" t="s">
        <v>38</v>
      </c>
      <c r="G96" s="38" t="s">
        <v>869</v>
      </c>
      <c r="H96" s="34" t="s">
        <v>40</v>
      </c>
      <c r="I96" s="34" t="s">
        <v>248</v>
      </c>
      <c r="J96" s="31"/>
      <c r="K96" s="31"/>
      <c r="L96" s="22"/>
      <c r="M96" s="22"/>
      <c r="N96" s="22"/>
    </row>
    <row r="97" spans="1:14" x14ac:dyDescent="0.25">
      <c r="A97" s="82">
        <v>43047</v>
      </c>
      <c r="B97" s="34" t="s">
        <v>310</v>
      </c>
      <c r="C97" s="34" t="s">
        <v>249</v>
      </c>
      <c r="D97" s="34" t="s">
        <v>306</v>
      </c>
      <c r="E97" s="41">
        <v>15000</v>
      </c>
      <c r="F97" s="34" t="s">
        <v>34</v>
      </c>
      <c r="G97" s="38" t="s">
        <v>869</v>
      </c>
      <c r="H97" s="34" t="s">
        <v>595</v>
      </c>
      <c r="I97" s="34" t="s">
        <v>248</v>
      </c>
      <c r="J97" s="31"/>
      <c r="K97" s="31"/>
      <c r="L97" s="22"/>
      <c r="M97" s="22"/>
      <c r="N97" s="22"/>
    </row>
    <row r="98" spans="1:14" x14ac:dyDescent="0.25">
      <c r="A98" s="82">
        <v>43047</v>
      </c>
      <c r="B98" s="34" t="s">
        <v>339</v>
      </c>
      <c r="C98" s="34" t="s">
        <v>249</v>
      </c>
      <c r="D98" s="34" t="s">
        <v>306</v>
      </c>
      <c r="E98" s="41">
        <v>15000</v>
      </c>
      <c r="F98" s="34" t="s">
        <v>15</v>
      </c>
      <c r="G98" s="38" t="s">
        <v>869</v>
      </c>
      <c r="H98" s="34" t="s">
        <v>646</v>
      </c>
      <c r="I98" s="34" t="s">
        <v>248</v>
      </c>
      <c r="J98" s="31"/>
      <c r="K98" s="31"/>
      <c r="L98" s="22"/>
      <c r="M98" s="22"/>
      <c r="N98" s="22"/>
    </row>
    <row r="99" spans="1:14" x14ac:dyDescent="0.25">
      <c r="A99" s="82">
        <v>43047</v>
      </c>
      <c r="B99" s="34" t="s">
        <v>340</v>
      </c>
      <c r="C99" s="34" t="s">
        <v>249</v>
      </c>
      <c r="D99" s="34" t="s">
        <v>306</v>
      </c>
      <c r="E99" s="41">
        <v>20000</v>
      </c>
      <c r="F99" s="34" t="s">
        <v>15</v>
      </c>
      <c r="G99" s="38" t="s">
        <v>869</v>
      </c>
      <c r="H99" s="34" t="s">
        <v>649</v>
      </c>
      <c r="I99" s="34" t="s">
        <v>248</v>
      </c>
      <c r="J99" s="31"/>
      <c r="K99" s="31"/>
      <c r="L99" s="22"/>
      <c r="M99" s="22"/>
      <c r="N99" s="22"/>
    </row>
    <row r="100" spans="1:14" x14ac:dyDescent="0.25">
      <c r="A100" s="82">
        <v>43047</v>
      </c>
      <c r="B100" s="34" t="s">
        <v>341</v>
      </c>
      <c r="C100" s="34" t="s">
        <v>685</v>
      </c>
      <c r="D100" s="34" t="s">
        <v>306</v>
      </c>
      <c r="E100" s="41">
        <v>140000</v>
      </c>
      <c r="F100" s="34" t="s">
        <v>15</v>
      </c>
      <c r="G100" s="38" t="s">
        <v>869</v>
      </c>
      <c r="H100" s="34" t="s">
        <v>648</v>
      </c>
      <c r="I100" s="34" t="s">
        <v>248</v>
      </c>
      <c r="J100" s="31"/>
      <c r="K100" s="31"/>
      <c r="L100" s="22"/>
      <c r="M100" s="22"/>
      <c r="N100" s="22"/>
    </row>
    <row r="101" spans="1:14" x14ac:dyDescent="0.25">
      <c r="A101" s="82">
        <v>43047</v>
      </c>
      <c r="B101" s="34" t="s">
        <v>342</v>
      </c>
      <c r="C101" s="34" t="s">
        <v>685</v>
      </c>
      <c r="D101" s="34" t="s">
        <v>306</v>
      </c>
      <c r="E101" s="41">
        <v>30000</v>
      </c>
      <c r="F101" s="34" t="s">
        <v>15</v>
      </c>
      <c r="G101" s="38" t="s">
        <v>869</v>
      </c>
      <c r="H101" s="34" t="s">
        <v>650</v>
      </c>
      <c r="I101" s="34" t="s">
        <v>248</v>
      </c>
      <c r="J101" s="31"/>
      <c r="K101" s="31"/>
      <c r="L101" s="22"/>
      <c r="M101" s="22"/>
      <c r="N101" s="22"/>
    </row>
    <row r="102" spans="1:14" x14ac:dyDescent="0.25">
      <c r="A102" s="69">
        <v>43047</v>
      </c>
      <c r="B102" s="34" t="s">
        <v>78</v>
      </c>
      <c r="C102" s="34" t="s">
        <v>369</v>
      </c>
      <c r="D102" s="34" t="s">
        <v>306</v>
      </c>
      <c r="E102" s="81">
        <v>1600000</v>
      </c>
      <c r="F102" s="34" t="s">
        <v>12</v>
      </c>
      <c r="G102" s="38" t="s">
        <v>869</v>
      </c>
      <c r="H102" s="34" t="s">
        <v>401</v>
      </c>
      <c r="I102" s="34" t="s">
        <v>248</v>
      </c>
      <c r="J102" s="31"/>
      <c r="K102" s="31"/>
      <c r="L102" s="22"/>
      <c r="M102" s="22"/>
      <c r="N102" s="22"/>
    </row>
    <row r="103" spans="1:14" x14ac:dyDescent="0.25">
      <c r="A103" s="69">
        <v>43047</v>
      </c>
      <c r="B103" s="34" t="s">
        <v>22</v>
      </c>
      <c r="C103" s="34" t="s">
        <v>369</v>
      </c>
      <c r="D103" s="34" t="s">
        <v>278</v>
      </c>
      <c r="E103" s="81">
        <v>28000</v>
      </c>
      <c r="F103" s="34" t="s">
        <v>12</v>
      </c>
      <c r="G103" s="38" t="s">
        <v>869</v>
      </c>
      <c r="H103" s="34" t="s">
        <v>402</v>
      </c>
      <c r="I103" s="34" t="s">
        <v>248</v>
      </c>
      <c r="J103" s="31"/>
      <c r="K103" s="31"/>
      <c r="L103" s="22"/>
      <c r="M103" s="22"/>
      <c r="N103" s="22"/>
    </row>
    <row r="104" spans="1:14" x14ac:dyDescent="0.25">
      <c r="A104" s="69">
        <v>43047</v>
      </c>
      <c r="B104" s="34" t="s">
        <v>66</v>
      </c>
      <c r="C104" s="34" t="s">
        <v>327</v>
      </c>
      <c r="D104" s="34" t="s">
        <v>370</v>
      </c>
      <c r="E104" s="81">
        <v>700000</v>
      </c>
      <c r="F104" s="34" t="s">
        <v>12</v>
      </c>
      <c r="G104" s="38" t="s">
        <v>869</v>
      </c>
      <c r="H104" s="34" t="s">
        <v>403</v>
      </c>
      <c r="I104" s="34" t="s">
        <v>248</v>
      </c>
      <c r="J104" s="31"/>
      <c r="K104" s="31"/>
      <c r="L104" s="22"/>
      <c r="M104" s="22"/>
      <c r="N104" s="22"/>
    </row>
    <row r="105" spans="1:14" x14ac:dyDescent="0.25">
      <c r="A105" s="80">
        <v>43047</v>
      </c>
      <c r="B105" s="34" t="s">
        <v>10</v>
      </c>
      <c r="C105" s="34" t="s">
        <v>327</v>
      </c>
      <c r="D105" s="34" t="s">
        <v>306</v>
      </c>
      <c r="E105" s="81">
        <v>5000</v>
      </c>
      <c r="F105" s="83" t="s">
        <v>9</v>
      </c>
      <c r="G105" s="38" t="s">
        <v>869</v>
      </c>
      <c r="H105" s="34" t="s">
        <v>492</v>
      </c>
      <c r="I105" s="34" t="s">
        <v>248</v>
      </c>
      <c r="J105" s="31"/>
      <c r="K105" s="31"/>
      <c r="L105" s="22"/>
      <c r="M105" s="22"/>
      <c r="N105" s="22"/>
    </row>
    <row r="106" spans="1:14" x14ac:dyDescent="0.25">
      <c r="A106" s="80">
        <v>43047</v>
      </c>
      <c r="B106" s="34" t="s">
        <v>17</v>
      </c>
      <c r="C106" s="34" t="s">
        <v>249</v>
      </c>
      <c r="D106" s="34" t="s">
        <v>306</v>
      </c>
      <c r="E106" s="81">
        <v>65000</v>
      </c>
      <c r="F106" s="83" t="s">
        <v>9</v>
      </c>
      <c r="G106" s="38" t="s">
        <v>869</v>
      </c>
      <c r="H106" s="34" t="s">
        <v>491</v>
      </c>
      <c r="I106" s="34" t="s">
        <v>248</v>
      </c>
      <c r="J106" s="31"/>
      <c r="K106" s="31"/>
      <c r="L106" s="22"/>
      <c r="M106" s="22"/>
      <c r="N106" s="22"/>
    </row>
    <row r="107" spans="1:14" x14ac:dyDescent="0.25">
      <c r="A107" s="82">
        <v>43047</v>
      </c>
      <c r="B107" s="34" t="s">
        <v>789</v>
      </c>
      <c r="C107" s="34" t="s">
        <v>249</v>
      </c>
      <c r="D107" s="34" t="s">
        <v>814</v>
      </c>
      <c r="E107" s="41">
        <v>5000</v>
      </c>
      <c r="F107" s="34" t="s">
        <v>44</v>
      </c>
      <c r="G107" s="38" t="s">
        <v>869</v>
      </c>
      <c r="H107" s="34" t="s">
        <v>847</v>
      </c>
      <c r="I107" s="34" t="s">
        <v>248</v>
      </c>
      <c r="J107" s="31"/>
      <c r="K107" s="31"/>
      <c r="L107" s="41"/>
      <c r="M107" s="22"/>
      <c r="N107" s="22"/>
    </row>
    <row r="108" spans="1:14" x14ac:dyDescent="0.25">
      <c r="A108" s="82">
        <v>43048</v>
      </c>
      <c r="B108" s="34" t="s">
        <v>257</v>
      </c>
      <c r="C108" s="34" t="s">
        <v>249</v>
      </c>
      <c r="D108" s="34" t="s">
        <v>253</v>
      </c>
      <c r="E108" s="41">
        <v>30000</v>
      </c>
      <c r="F108" s="34" t="s">
        <v>23</v>
      </c>
      <c r="G108" s="38" t="s">
        <v>869</v>
      </c>
      <c r="H108" s="34" t="s">
        <v>570</v>
      </c>
      <c r="I108" s="34" t="s">
        <v>248</v>
      </c>
      <c r="J108" s="31"/>
      <c r="K108" s="31"/>
      <c r="L108" s="22"/>
      <c r="M108" s="22"/>
      <c r="N108" s="22"/>
    </row>
    <row r="109" spans="1:14" x14ac:dyDescent="0.25">
      <c r="A109" s="80">
        <v>43048</v>
      </c>
      <c r="B109" s="34" t="s">
        <v>559</v>
      </c>
      <c r="C109" s="34" t="s">
        <v>249</v>
      </c>
      <c r="D109" s="34" t="s">
        <v>253</v>
      </c>
      <c r="E109" s="41">
        <v>70000</v>
      </c>
      <c r="F109" s="34" t="s">
        <v>29</v>
      </c>
      <c r="G109" s="38" t="s">
        <v>869</v>
      </c>
      <c r="H109" s="34" t="s">
        <v>595</v>
      </c>
      <c r="I109" s="34" t="s">
        <v>248</v>
      </c>
      <c r="J109" s="31"/>
      <c r="K109" s="31"/>
      <c r="L109" s="22"/>
      <c r="M109" s="22"/>
      <c r="N109" s="22"/>
    </row>
    <row r="110" spans="1:14" x14ac:dyDescent="0.25">
      <c r="A110" s="80">
        <v>43048</v>
      </c>
      <c r="B110" s="34" t="s">
        <v>73</v>
      </c>
      <c r="C110" s="34" t="s">
        <v>249</v>
      </c>
      <c r="D110" s="34" t="s">
        <v>253</v>
      </c>
      <c r="E110" s="41">
        <v>15000</v>
      </c>
      <c r="F110" s="34" t="s">
        <v>29</v>
      </c>
      <c r="G110" s="38" t="s">
        <v>869</v>
      </c>
      <c r="H110" s="34" t="s">
        <v>596</v>
      </c>
      <c r="I110" s="34" t="s">
        <v>248</v>
      </c>
      <c r="J110" s="31"/>
      <c r="K110" s="31"/>
      <c r="L110" s="22"/>
      <c r="M110" s="22"/>
      <c r="N110" s="22"/>
    </row>
    <row r="111" spans="1:14" x14ac:dyDescent="0.25">
      <c r="A111" s="80">
        <v>43048</v>
      </c>
      <c r="B111" s="34" t="s">
        <v>252</v>
      </c>
      <c r="C111" s="34" t="s">
        <v>249</v>
      </c>
      <c r="D111" s="34" t="s">
        <v>253</v>
      </c>
      <c r="E111" s="41">
        <v>13000</v>
      </c>
      <c r="F111" s="34" t="s">
        <v>272</v>
      </c>
      <c r="G111" s="38" t="s">
        <v>869</v>
      </c>
      <c r="H111" s="34" t="s">
        <v>597</v>
      </c>
      <c r="I111" s="34" t="s">
        <v>248</v>
      </c>
      <c r="J111" s="31"/>
      <c r="K111" s="31"/>
      <c r="L111" s="22"/>
      <c r="M111" s="22"/>
      <c r="N111" s="22"/>
    </row>
    <row r="112" spans="1:14" x14ac:dyDescent="0.25">
      <c r="A112" s="82">
        <v>43048</v>
      </c>
      <c r="B112" s="34" t="s">
        <v>273</v>
      </c>
      <c r="C112" s="34" t="s">
        <v>249</v>
      </c>
      <c r="D112" s="34" t="s">
        <v>251</v>
      </c>
      <c r="E112" s="41">
        <v>16000</v>
      </c>
      <c r="F112" s="34" t="s">
        <v>25</v>
      </c>
      <c r="G112" s="38" t="s">
        <v>869</v>
      </c>
      <c r="H112" s="34" t="s">
        <v>624</v>
      </c>
      <c r="I112" s="34" t="s">
        <v>248</v>
      </c>
      <c r="J112" s="31"/>
      <c r="K112" s="31"/>
      <c r="L112" s="22"/>
      <c r="M112" s="22"/>
      <c r="N112" s="22"/>
    </row>
    <row r="113" spans="1:14" x14ac:dyDescent="0.25">
      <c r="A113" s="82">
        <v>43048</v>
      </c>
      <c r="B113" s="34" t="s">
        <v>293</v>
      </c>
      <c r="C113" s="34" t="s">
        <v>249</v>
      </c>
      <c r="D113" s="34" t="s">
        <v>306</v>
      </c>
      <c r="E113" s="41">
        <v>15000</v>
      </c>
      <c r="F113" s="34" t="s">
        <v>38</v>
      </c>
      <c r="G113" s="38" t="s">
        <v>869</v>
      </c>
      <c r="H113" s="34" t="s">
        <v>40</v>
      </c>
      <c r="I113" s="34" t="s">
        <v>248</v>
      </c>
      <c r="J113" s="31"/>
      <c r="K113" s="31"/>
      <c r="L113" s="22"/>
      <c r="M113" s="22"/>
      <c r="N113" s="22"/>
    </row>
    <row r="114" spans="1:14" x14ac:dyDescent="0.25">
      <c r="A114" s="82">
        <v>43048</v>
      </c>
      <c r="B114" s="34" t="s">
        <v>311</v>
      </c>
      <c r="C114" s="34" t="s">
        <v>249</v>
      </c>
      <c r="D114" s="34" t="s">
        <v>306</v>
      </c>
      <c r="E114" s="41">
        <v>5000</v>
      </c>
      <c r="F114" s="34" t="s">
        <v>34</v>
      </c>
      <c r="G114" s="38" t="s">
        <v>869</v>
      </c>
      <c r="H114" s="34" t="s">
        <v>661</v>
      </c>
      <c r="I114" s="34" t="s">
        <v>248</v>
      </c>
      <c r="J114" s="31"/>
      <c r="K114" s="31"/>
      <c r="L114" s="22"/>
      <c r="M114" s="22"/>
      <c r="N114" s="22"/>
    </row>
    <row r="115" spans="1:14" x14ac:dyDescent="0.25">
      <c r="A115" s="82">
        <v>43048</v>
      </c>
      <c r="B115" s="34" t="s">
        <v>312</v>
      </c>
      <c r="C115" s="34" t="s">
        <v>249</v>
      </c>
      <c r="D115" s="34" t="s">
        <v>306</v>
      </c>
      <c r="E115" s="41">
        <v>95000</v>
      </c>
      <c r="F115" s="34" t="s">
        <v>34</v>
      </c>
      <c r="G115" s="38" t="s">
        <v>869</v>
      </c>
      <c r="H115" s="34" t="s">
        <v>662</v>
      </c>
      <c r="I115" s="34" t="s">
        <v>248</v>
      </c>
      <c r="J115" s="31"/>
      <c r="K115" s="31"/>
      <c r="L115" s="22"/>
      <c r="M115" s="22"/>
      <c r="N115" s="22"/>
    </row>
    <row r="116" spans="1:14" x14ac:dyDescent="0.25">
      <c r="A116" s="82">
        <v>43048</v>
      </c>
      <c r="B116" s="34" t="s">
        <v>313</v>
      </c>
      <c r="C116" s="31" t="s">
        <v>284</v>
      </c>
      <c r="D116" s="34" t="s">
        <v>306</v>
      </c>
      <c r="E116" s="41">
        <v>80000</v>
      </c>
      <c r="F116" s="34" t="s">
        <v>34</v>
      </c>
      <c r="G116" s="38" t="s">
        <v>869</v>
      </c>
      <c r="H116" s="34" t="s">
        <v>663</v>
      </c>
      <c r="I116" s="34" t="s">
        <v>248</v>
      </c>
      <c r="J116" s="31"/>
      <c r="K116" s="31"/>
      <c r="L116" s="22"/>
      <c r="M116" s="22"/>
      <c r="N116" s="22"/>
    </row>
    <row r="117" spans="1:14" x14ac:dyDescent="0.25">
      <c r="A117" s="82">
        <v>43048</v>
      </c>
      <c r="B117" s="34" t="s">
        <v>664</v>
      </c>
      <c r="C117" s="34" t="s">
        <v>249</v>
      </c>
      <c r="D117" s="34" t="s">
        <v>306</v>
      </c>
      <c r="E117" s="41">
        <v>10000</v>
      </c>
      <c r="F117" s="34" t="s">
        <v>34</v>
      </c>
      <c r="G117" s="38" t="s">
        <v>869</v>
      </c>
      <c r="H117" s="34" t="s">
        <v>665</v>
      </c>
      <c r="I117" s="34" t="s">
        <v>248</v>
      </c>
      <c r="J117" s="31"/>
      <c r="K117" s="31"/>
      <c r="L117" s="22"/>
      <c r="M117" s="22"/>
      <c r="N117" s="22"/>
    </row>
    <row r="118" spans="1:14" x14ac:dyDescent="0.25">
      <c r="A118" s="82">
        <v>43048</v>
      </c>
      <c r="B118" s="34" t="s">
        <v>667</v>
      </c>
      <c r="C118" s="34" t="s">
        <v>284</v>
      </c>
      <c r="D118" s="34" t="s">
        <v>306</v>
      </c>
      <c r="E118" s="41">
        <v>250000</v>
      </c>
      <c r="F118" s="34" t="s">
        <v>34</v>
      </c>
      <c r="G118" s="38" t="s">
        <v>869</v>
      </c>
      <c r="H118" s="34" t="s">
        <v>666</v>
      </c>
      <c r="I118" s="34" t="s">
        <v>248</v>
      </c>
      <c r="J118" s="31"/>
      <c r="K118" s="31"/>
      <c r="L118" s="22"/>
      <c r="M118" s="22"/>
      <c r="N118" s="22"/>
    </row>
    <row r="119" spans="1:14" x14ac:dyDescent="0.25">
      <c r="A119" s="82">
        <v>43048</v>
      </c>
      <c r="B119" s="34" t="s">
        <v>339</v>
      </c>
      <c r="C119" s="34" t="s">
        <v>249</v>
      </c>
      <c r="D119" s="34" t="s">
        <v>306</v>
      </c>
      <c r="E119" s="41">
        <v>15000</v>
      </c>
      <c r="F119" s="34" t="s">
        <v>15</v>
      </c>
      <c r="G119" s="38" t="s">
        <v>869</v>
      </c>
      <c r="H119" s="34" t="s">
        <v>646</v>
      </c>
      <c r="I119" s="34" t="s">
        <v>248</v>
      </c>
      <c r="J119" s="31"/>
      <c r="K119" s="31"/>
      <c r="L119" s="22"/>
      <c r="M119" s="22"/>
      <c r="N119" s="22"/>
    </row>
    <row r="120" spans="1:14" x14ac:dyDescent="0.25">
      <c r="A120" s="82">
        <v>43048</v>
      </c>
      <c r="B120" s="34" t="s">
        <v>343</v>
      </c>
      <c r="C120" s="34" t="s">
        <v>249</v>
      </c>
      <c r="D120" s="34" t="s">
        <v>306</v>
      </c>
      <c r="E120" s="41">
        <v>29500</v>
      </c>
      <c r="F120" s="34" t="s">
        <v>15</v>
      </c>
      <c r="G120" s="38" t="s">
        <v>869</v>
      </c>
      <c r="H120" s="34" t="s">
        <v>651</v>
      </c>
      <c r="I120" s="34" t="s">
        <v>248</v>
      </c>
      <c r="J120" s="31"/>
      <c r="K120" s="31"/>
      <c r="L120" s="22"/>
      <c r="M120" s="22"/>
      <c r="N120" s="22"/>
    </row>
    <row r="121" spans="1:14" x14ac:dyDescent="0.25">
      <c r="A121" s="69">
        <v>43048</v>
      </c>
      <c r="B121" s="34" t="s">
        <v>72</v>
      </c>
      <c r="C121" s="34" t="s">
        <v>369</v>
      </c>
      <c r="D121" s="34" t="s">
        <v>278</v>
      </c>
      <c r="E121" s="81">
        <v>255000</v>
      </c>
      <c r="F121" s="34" t="s">
        <v>12</v>
      </c>
      <c r="G121" s="38" t="s">
        <v>869</v>
      </c>
      <c r="H121" s="34" t="s">
        <v>390</v>
      </c>
      <c r="I121" s="34" t="s">
        <v>248</v>
      </c>
      <c r="J121" s="31"/>
      <c r="K121" s="31"/>
      <c r="L121" s="22"/>
      <c r="M121" s="22"/>
      <c r="N121" s="22"/>
    </row>
    <row r="122" spans="1:14" x14ac:dyDescent="0.25">
      <c r="A122" s="80">
        <v>43048</v>
      </c>
      <c r="B122" s="34" t="s">
        <v>69</v>
      </c>
      <c r="C122" s="34" t="s">
        <v>327</v>
      </c>
      <c r="D122" s="34" t="s">
        <v>306</v>
      </c>
      <c r="E122" s="41">
        <v>20000</v>
      </c>
      <c r="F122" s="83" t="s">
        <v>9</v>
      </c>
      <c r="G122" s="38" t="s">
        <v>869</v>
      </c>
      <c r="H122" s="34" t="s">
        <v>490</v>
      </c>
      <c r="I122" s="34" t="s">
        <v>248</v>
      </c>
      <c r="J122" s="31"/>
      <c r="K122" s="31"/>
      <c r="L122" s="22"/>
      <c r="M122" s="22"/>
      <c r="N122" s="22"/>
    </row>
    <row r="123" spans="1:14" x14ac:dyDescent="0.25">
      <c r="A123" s="82">
        <v>43048</v>
      </c>
      <c r="B123" s="38" t="s">
        <v>737</v>
      </c>
      <c r="C123" s="34" t="s">
        <v>249</v>
      </c>
      <c r="D123" s="34" t="s">
        <v>306</v>
      </c>
      <c r="E123" s="41">
        <v>10000</v>
      </c>
      <c r="F123" s="83" t="s">
        <v>9</v>
      </c>
      <c r="G123" s="38" t="s">
        <v>869</v>
      </c>
      <c r="H123" s="34" t="s">
        <v>642</v>
      </c>
      <c r="I123" s="34" t="s">
        <v>248</v>
      </c>
      <c r="J123" s="31"/>
      <c r="K123" s="31"/>
      <c r="L123" s="22"/>
      <c r="M123" s="22"/>
      <c r="N123" s="22"/>
    </row>
    <row r="124" spans="1:14" x14ac:dyDescent="0.25">
      <c r="A124" s="82">
        <v>43048</v>
      </c>
      <c r="B124" s="38" t="s">
        <v>736</v>
      </c>
      <c r="C124" s="34" t="s">
        <v>249</v>
      </c>
      <c r="D124" s="34" t="s">
        <v>306</v>
      </c>
      <c r="E124" s="41">
        <v>25000</v>
      </c>
      <c r="F124" s="83" t="s">
        <v>9</v>
      </c>
      <c r="G124" s="38" t="s">
        <v>869</v>
      </c>
      <c r="H124" s="34" t="s">
        <v>643</v>
      </c>
      <c r="I124" s="34" t="s">
        <v>248</v>
      </c>
      <c r="J124" s="31"/>
      <c r="K124" s="31"/>
      <c r="L124" s="22"/>
      <c r="M124" s="22"/>
      <c r="N124" s="22"/>
    </row>
    <row r="125" spans="1:14" x14ac:dyDescent="0.25">
      <c r="A125" s="82">
        <v>43048</v>
      </c>
      <c r="B125" s="34" t="s">
        <v>347</v>
      </c>
      <c r="C125" s="34" t="s">
        <v>284</v>
      </c>
      <c r="D125" s="34" t="s">
        <v>306</v>
      </c>
      <c r="E125" s="81">
        <v>80000</v>
      </c>
      <c r="F125" s="34" t="s">
        <v>9</v>
      </c>
      <c r="G125" s="38" t="s">
        <v>869</v>
      </c>
      <c r="H125" s="34" t="s">
        <v>741</v>
      </c>
      <c r="I125" s="34" t="s">
        <v>248</v>
      </c>
      <c r="J125" s="31"/>
      <c r="K125" s="31"/>
      <c r="L125" s="22"/>
      <c r="M125" s="22"/>
      <c r="N125" s="22"/>
    </row>
    <row r="126" spans="1:14" x14ac:dyDescent="0.25">
      <c r="A126" s="82">
        <v>43048</v>
      </c>
      <c r="B126" s="34" t="s">
        <v>742</v>
      </c>
      <c r="C126" s="34" t="s">
        <v>249</v>
      </c>
      <c r="D126" s="34" t="s">
        <v>306</v>
      </c>
      <c r="E126" s="81">
        <v>6000</v>
      </c>
      <c r="F126" s="34" t="s">
        <v>9</v>
      </c>
      <c r="G126" s="38" t="s">
        <v>869</v>
      </c>
      <c r="H126" s="34" t="s">
        <v>671</v>
      </c>
      <c r="I126" s="34" t="s">
        <v>248</v>
      </c>
      <c r="J126" s="31"/>
      <c r="K126" s="31"/>
      <c r="L126" s="22"/>
      <c r="M126" s="22"/>
      <c r="N126" s="22"/>
    </row>
    <row r="127" spans="1:14" x14ac:dyDescent="0.25">
      <c r="A127" s="82">
        <v>43048</v>
      </c>
      <c r="B127" s="38" t="s">
        <v>743</v>
      </c>
      <c r="C127" s="34" t="s">
        <v>249</v>
      </c>
      <c r="D127" s="34" t="s">
        <v>306</v>
      </c>
      <c r="E127" s="41">
        <v>26000</v>
      </c>
      <c r="F127" s="34" t="s">
        <v>9</v>
      </c>
      <c r="G127" s="38" t="s">
        <v>869</v>
      </c>
      <c r="H127" s="34" t="s">
        <v>672</v>
      </c>
      <c r="I127" s="34" t="s">
        <v>248</v>
      </c>
      <c r="J127" s="31"/>
      <c r="K127" s="31"/>
      <c r="L127" s="22"/>
      <c r="M127" s="22"/>
      <c r="N127" s="22"/>
    </row>
    <row r="128" spans="1:14" x14ac:dyDescent="0.25">
      <c r="A128" s="82">
        <v>43048</v>
      </c>
      <c r="B128" s="38" t="s">
        <v>744</v>
      </c>
      <c r="C128" s="34" t="s">
        <v>685</v>
      </c>
      <c r="D128" s="34" t="s">
        <v>306</v>
      </c>
      <c r="E128" s="41">
        <v>40000</v>
      </c>
      <c r="F128" s="34" t="s">
        <v>9</v>
      </c>
      <c r="G128" s="38" t="s">
        <v>869</v>
      </c>
      <c r="H128" s="34" t="s">
        <v>621</v>
      </c>
      <c r="I128" s="34" t="s">
        <v>248</v>
      </c>
      <c r="J128" s="31"/>
      <c r="K128" s="31"/>
      <c r="L128" s="22"/>
      <c r="M128" s="22"/>
      <c r="N128" s="22"/>
    </row>
    <row r="129" spans="1:14" x14ac:dyDescent="0.25">
      <c r="A129" s="82">
        <v>43048</v>
      </c>
      <c r="B129" s="38" t="s">
        <v>745</v>
      </c>
      <c r="C129" s="34" t="s">
        <v>249</v>
      </c>
      <c r="D129" s="34" t="s">
        <v>306</v>
      </c>
      <c r="E129" s="41">
        <v>3000</v>
      </c>
      <c r="F129" s="34" t="s">
        <v>9</v>
      </c>
      <c r="G129" s="38" t="s">
        <v>869</v>
      </c>
      <c r="H129" s="34" t="s">
        <v>694</v>
      </c>
      <c r="I129" s="34" t="s">
        <v>248</v>
      </c>
      <c r="J129" s="31"/>
      <c r="K129" s="31"/>
      <c r="L129" s="22"/>
      <c r="M129" s="22"/>
      <c r="N129" s="22"/>
    </row>
    <row r="130" spans="1:14" x14ac:dyDescent="0.25">
      <c r="A130" s="82">
        <v>43048</v>
      </c>
      <c r="B130" s="34" t="s">
        <v>846</v>
      </c>
      <c r="C130" s="34" t="s">
        <v>249</v>
      </c>
      <c r="D130" s="34" t="s">
        <v>814</v>
      </c>
      <c r="E130" s="41">
        <v>40000</v>
      </c>
      <c r="F130" s="34" t="s">
        <v>44</v>
      </c>
      <c r="G130" s="38" t="s">
        <v>869</v>
      </c>
      <c r="H130" s="34" t="s">
        <v>602</v>
      </c>
      <c r="I130" s="34" t="s">
        <v>248</v>
      </c>
      <c r="J130" s="31"/>
      <c r="K130" s="31"/>
      <c r="L130" s="41"/>
      <c r="M130" s="22"/>
      <c r="N130" s="22"/>
    </row>
    <row r="131" spans="1:14" x14ac:dyDescent="0.25">
      <c r="A131" s="82">
        <v>43048</v>
      </c>
      <c r="B131" s="34" t="s">
        <v>788</v>
      </c>
      <c r="C131" s="34" t="s">
        <v>249</v>
      </c>
      <c r="D131" s="34" t="s">
        <v>814</v>
      </c>
      <c r="E131" s="41">
        <v>10000</v>
      </c>
      <c r="F131" s="34" t="s">
        <v>44</v>
      </c>
      <c r="G131" s="38" t="s">
        <v>869</v>
      </c>
      <c r="H131" s="34" t="s">
        <v>390</v>
      </c>
      <c r="I131" s="34" t="s">
        <v>248</v>
      </c>
      <c r="J131" s="31"/>
      <c r="K131" s="31"/>
      <c r="L131" s="41"/>
      <c r="M131" s="22"/>
      <c r="N131" s="22"/>
    </row>
    <row r="132" spans="1:14" x14ac:dyDescent="0.25">
      <c r="A132" s="82">
        <v>43048</v>
      </c>
      <c r="B132" s="34" t="s">
        <v>855</v>
      </c>
      <c r="C132" s="34" t="s">
        <v>371</v>
      </c>
      <c r="D132" s="34" t="s">
        <v>308</v>
      </c>
      <c r="E132" s="41">
        <v>630000</v>
      </c>
      <c r="F132" s="34" t="s">
        <v>44</v>
      </c>
      <c r="G132" s="38" t="s">
        <v>869</v>
      </c>
      <c r="H132" s="34" t="s">
        <v>848</v>
      </c>
      <c r="I132" s="34" t="s">
        <v>248</v>
      </c>
      <c r="J132" s="31"/>
      <c r="K132" s="31"/>
      <c r="L132" s="41"/>
      <c r="M132" s="22"/>
      <c r="N132" s="22"/>
    </row>
    <row r="133" spans="1:14" x14ac:dyDescent="0.25">
      <c r="A133" s="80">
        <v>43049</v>
      </c>
      <c r="B133" s="34" t="s">
        <v>112</v>
      </c>
      <c r="C133" s="34" t="s">
        <v>249</v>
      </c>
      <c r="D133" s="34" t="s">
        <v>253</v>
      </c>
      <c r="E133" s="41">
        <v>60000</v>
      </c>
      <c r="F133" s="34" t="s">
        <v>18</v>
      </c>
      <c r="G133" s="38" t="s">
        <v>869</v>
      </c>
      <c r="H133" s="34" t="s">
        <v>563</v>
      </c>
      <c r="I133" s="34" t="s">
        <v>248</v>
      </c>
      <c r="J133" s="31"/>
      <c r="K133" s="31"/>
      <c r="L133" s="22"/>
      <c r="M133" s="22"/>
      <c r="N133" s="22"/>
    </row>
    <row r="134" spans="1:14" x14ac:dyDescent="0.25">
      <c r="A134" s="82">
        <v>43049</v>
      </c>
      <c r="B134" s="34" t="s">
        <v>256</v>
      </c>
      <c r="C134" s="34" t="s">
        <v>249</v>
      </c>
      <c r="D134" s="34" t="s">
        <v>253</v>
      </c>
      <c r="E134" s="41">
        <v>30000</v>
      </c>
      <c r="F134" s="34" t="s">
        <v>23</v>
      </c>
      <c r="G134" s="38" t="s">
        <v>869</v>
      </c>
      <c r="H134" s="34" t="s">
        <v>570</v>
      </c>
      <c r="I134" s="34" t="s">
        <v>248</v>
      </c>
      <c r="J134" s="31"/>
      <c r="K134" s="31"/>
      <c r="L134" s="22"/>
      <c r="M134" s="22"/>
      <c r="N134" s="22"/>
    </row>
    <row r="135" spans="1:14" x14ac:dyDescent="0.25">
      <c r="A135" s="80">
        <v>43049</v>
      </c>
      <c r="B135" s="34" t="s">
        <v>252</v>
      </c>
      <c r="C135" s="34" t="s">
        <v>249</v>
      </c>
      <c r="D135" s="34" t="s">
        <v>253</v>
      </c>
      <c r="E135" s="41">
        <v>13000</v>
      </c>
      <c r="F135" s="34" t="s">
        <v>272</v>
      </c>
      <c r="G135" s="38" t="s">
        <v>869</v>
      </c>
      <c r="H135" s="34" t="s">
        <v>597</v>
      </c>
      <c r="I135" s="34" t="s">
        <v>248</v>
      </c>
      <c r="J135" s="31"/>
      <c r="K135" s="31"/>
      <c r="L135" s="22"/>
      <c r="M135" s="22"/>
      <c r="N135" s="22"/>
    </row>
    <row r="136" spans="1:14" x14ac:dyDescent="0.25">
      <c r="A136" s="82">
        <v>43049</v>
      </c>
      <c r="B136" s="34" t="s">
        <v>273</v>
      </c>
      <c r="C136" s="34" t="s">
        <v>249</v>
      </c>
      <c r="D136" s="34" t="s">
        <v>251</v>
      </c>
      <c r="E136" s="41">
        <v>16000</v>
      </c>
      <c r="F136" s="34" t="s">
        <v>25</v>
      </c>
      <c r="G136" s="38" t="s">
        <v>869</v>
      </c>
      <c r="H136" s="34" t="s">
        <v>624</v>
      </c>
      <c r="I136" s="34" t="s">
        <v>248</v>
      </c>
      <c r="J136" s="31"/>
      <c r="K136" s="31"/>
      <c r="L136" s="22"/>
      <c r="M136" s="22"/>
      <c r="N136" s="22"/>
    </row>
    <row r="137" spans="1:14" x14ac:dyDescent="0.25">
      <c r="A137" s="82">
        <v>43049</v>
      </c>
      <c r="B137" s="34" t="s">
        <v>292</v>
      </c>
      <c r="C137" s="34" t="s">
        <v>249</v>
      </c>
      <c r="D137" s="34" t="s">
        <v>306</v>
      </c>
      <c r="E137" s="41">
        <v>15000</v>
      </c>
      <c r="F137" s="34" t="s">
        <v>38</v>
      </c>
      <c r="G137" s="38" t="s">
        <v>869</v>
      </c>
      <c r="H137" s="34" t="s">
        <v>40</v>
      </c>
      <c r="I137" s="34" t="s">
        <v>248</v>
      </c>
      <c r="J137" s="31"/>
      <c r="K137" s="31"/>
      <c r="L137" s="22"/>
      <c r="M137" s="22"/>
      <c r="N137" s="22"/>
    </row>
    <row r="138" spans="1:14" x14ac:dyDescent="0.25">
      <c r="A138" s="82">
        <v>43049</v>
      </c>
      <c r="B138" s="34" t="s">
        <v>313</v>
      </c>
      <c r="C138" s="34" t="s">
        <v>284</v>
      </c>
      <c r="D138" s="34" t="s">
        <v>306</v>
      </c>
      <c r="E138" s="41">
        <v>80000</v>
      </c>
      <c r="F138" s="34" t="s">
        <v>34</v>
      </c>
      <c r="G138" s="38" t="s">
        <v>869</v>
      </c>
      <c r="H138" s="34" t="s">
        <v>670</v>
      </c>
      <c r="I138" s="34" t="s">
        <v>248</v>
      </c>
      <c r="J138" s="31"/>
      <c r="K138" s="31"/>
      <c r="L138" s="22"/>
      <c r="M138" s="22"/>
      <c r="N138" s="22"/>
    </row>
    <row r="139" spans="1:14" x14ac:dyDescent="0.25">
      <c r="A139" s="82">
        <v>43049</v>
      </c>
      <c r="B139" s="34" t="s">
        <v>315</v>
      </c>
      <c r="C139" s="34" t="s">
        <v>249</v>
      </c>
      <c r="D139" s="34" t="s">
        <v>306</v>
      </c>
      <c r="E139" s="41">
        <v>10000</v>
      </c>
      <c r="F139" s="34" t="s">
        <v>34</v>
      </c>
      <c r="G139" s="38" t="s">
        <v>869</v>
      </c>
      <c r="H139" s="34" t="s">
        <v>481</v>
      </c>
      <c r="I139" s="34" t="s">
        <v>248</v>
      </c>
      <c r="J139" s="31"/>
      <c r="K139" s="31"/>
      <c r="L139" s="22"/>
      <c r="M139" s="22"/>
      <c r="N139" s="22"/>
    </row>
    <row r="140" spans="1:14" x14ac:dyDescent="0.25">
      <c r="A140" s="82">
        <v>43049</v>
      </c>
      <c r="B140" s="34" t="s">
        <v>667</v>
      </c>
      <c r="C140" s="34" t="s">
        <v>284</v>
      </c>
      <c r="D140" s="34" t="s">
        <v>306</v>
      </c>
      <c r="E140" s="41">
        <v>250000</v>
      </c>
      <c r="F140" s="34" t="s">
        <v>34</v>
      </c>
      <c r="G140" s="38" t="s">
        <v>869</v>
      </c>
      <c r="H140" s="34" t="s">
        <v>666</v>
      </c>
      <c r="I140" s="34" t="s">
        <v>248</v>
      </c>
      <c r="J140" s="31"/>
      <c r="K140" s="31"/>
      <c r="L140" s="22"/>
      <c r="M140" s="22"/>
      <c r="N140" s="22"/>
    </row>
    <row r="141" spans="1:14" x14ac:dyDescent="0.25">
      <c r="A141" s="82">
        <v>43049</v>
      </c>
      <c r="B141" s="34" t="s">
        <v>344</v>
      </c>
      <c r="C141" s="34" t="s">
        <v>249</v>
      </c>
      <c r="D141" s="34" t="s">
        <v>306</v>
      </c>
      <c r="E141" s="41">
        <v>15000</v>
      </c>
      <c r="F141" s="34" t="s">
        <v>15</v>
      </c>
      <c r="G141" s="38" t="s">
        <v>869</v>
      </c>
      <c r="H141" s="34" t="s">
        <v>646</v>
      </c>
      <c r="I141" s="34" t="s">
        <v>248</v>
      </c>
      <c r="J141" s="31"/>
      <c r="K141" s="31"/>
      <c r="L141" s="22"/>
      <c r="M141" s="22"/>
      <c r="N141" s="22"/>
    </row>
    <row r="142" spans="1:14" x14ac:dyDescent="0.25">
      <c r="A142" s="69">
        <v>43049</v>
      </c>
      <c r="B142" s="34" t="s">
        <v>509</v>
      </c>
      <c r="C142" s="34" t="s">
        <v>249</v>
      </c>
      <c r="D142" s="34" t="s">
        <v>308</v>
      </c>
      <c r="E142" s="81">
        <v>400000</v>
      </c>
      <c r="F142" s="34" t="s">
        <v>12</v>
      </c>
      <c r="G142" s="38" t="s">
        <v>869</v>
      </c>
      <c r="H142" s="34" t="s">
        <v>510</v>
      </c>
      <c r="I142" s="34" t="s">
        <v>248</v>
      </c>
      <c r="J142" s="31"/>
      <c r="K142" s="31"/>
      <c r="L142" s="22"/>
      <c r="M142" s="22"/>
      <c r="N142" s="22"/>
    </row>
    <row r="143" spans="1:14" x14ac:dyDescent="0.25">
      <c r="A143" s="69">
        <v>43049</v>
      </c>
      <c r="B143" s="34" t="s">
        <v>36</v>
      </c>
      <c r="C143" s="34" t="s">
        <v>249</v>
      </c>
      <c r="D143" s="34" t="s">
        <v>368</v>
      </c>
      <c r="E143" s="41">
        <v>160000</v>
      </c>
      <c r="F143" s="34" t="s">
        <v>80</v>
      </c>
      <c r="G143" s="38" t="s">
        <v>869</v>
      </c>
      <c r="H143" s="34" t="s">
        <v>456</v>
      </c>
      <c r="I143" s="34" t="s">
        <v>248</v>
      </c>
      <c r="J143" s="31"/>
      <c r="K143" s="31"/>
      <c r="L143" s="22"/>
      <c r="M143" s="22"/>
      <c r="N143" s="22"/>
    </row>
    <row r="144" spans="1:14" x14ac:dyDescent="0.25">
      <c r="A144" s="82">
        <v>43049</v>
      </c>
      <c r="B144" s="38" t="s">
        <v>751</v>
      </c>
      <c r="C144" s="34" t="s">
        <v>685</v>
      </c>
      <c r="D144" s="34" t="s">
        <v>306</v>
      </c>
      <c r="E144" s="41">
        <v>10000</v>
      </c>
      <c r="F144" s="34" t="s">
        <v>9</v>
      </c>
      <c r="G144" s="38" t="s">
        <v>869</v>
      </c>
      <c r="H144" s="34" t="s">
        <v>752</v>
      </c>
      <c r="I144" s="34" t="s">
        <v>248</v>
      </c>
      <c r="J144" s="31"/>
      <c r="K144" s="31"/>
      <c r="L144" s="22"/>
      <c r="M144" s="22"/>
      <c r="N144" s="22"/>
    </row>
    <row r="145" spans="1:14" x14ac:dyDescent="0.25">
      <c r="A145" s="82">
        <v>43049</v>
      </c>
      <c r="B145" s="38" t="s">
        <v>347</v>
      </c>
      <c r="C145" s="34" t="s">
        <v>284</v>
      </c>
      <c r="D145" s="34" t="s">
        <v>306</v>
      </c>
      <c r="E145" s="41">
        <v>80000</v>
      </c>
      <c r="F145" s="34" t="s">
        <v>9</v>
      </c>
      <c r="G145" s="38" t="s">
        <v>869</v>
      </c>
      <c r="H145" s="34" t="s">
        <v>755</v>
      </c>
      <c r="I145" s="34" t="s">
        <v>248</v>
      </c>
      <c r="J145" s="31"/>
      <c r="K145" s="31"/>
      <c r="L145" s="22"/>
      <c r="M145" s="22"/>
      <c r="N145" s="22"/>
    </row>
    <row r="146" spans="1:14" x14ac:dyDescent="0.25">
      <c r="A146" s="82">
        <v>43049</v>
      </c>
      <c r="B146" s="38" t="s">
        <v>745</v>
      </c>
      <c r="C146" s="34" t="s">
        <v>249</v>
      </c>
      <c r="D146" s="34" t="s">
        <v>306</v>
      </c>
      <c r="E146" s="41">
        <v>26000</v>
      </c>
      <c r="F146" s="34" t="s">
        <v>9</v>
      </c>
      <c r="G146" s="38" t="s">
        <v>869</v>
      </c>
      <c r="H146" s="34" t="s">
        <v>674</v>
      </c>
      <c r="I146" s="34" t="s">
        <v>248</v>
      </c>
      <c r="J146" s="31"/>
      <c r="K146" s="31"/>
      <c r="L146" s="22"/>
      <c r="M146" s="22"/>
      <c r="N146" s="22"/>
    </row>
    <row r="147" spans="1:14" x14ac:dyDescent="0.25">
      <c r="A147" s="82">
        <v>43049</v>
      </c>
      <c r="B147" s="38" t="s">
        <v>751</v>
      </c>
      <c r="C147" s="34" t="s">
        <v>685</v>
      </c>
      <c r="D147" s="34" t="s">
        <v>306</v>
      </c>
      <c r="E147" s="41">
        <v>20000</v>
      </c>
      <c r="F147" s="34" t="s">
        <v>9</v>
      </c>
      <c r="G147" s="38" t="s">
        <v>869</v>
      </c>
      <c r="H147" s="34" t="s">
        <v>499</v>
      </c>
      <c r="I147" s="34" t="s">
        <v>248</v>
      </c>
      <c r="J147" s="31"/>
      <c r="K147" s="31"/>
      <c r="L147" s="22"/>
      <c r="M147" s="22"/>
      <c r="N147" s="22"/>
    </row>
    <row r="148" spans="1:14" x14ac:dyDescent="0.25">
      <c r="A148" s="82">
        <v>43049</v>
      </c>
      <c r="B148" s="34" t="s">
        <v>788</v>
      </c>
      <c r="C148" s="34" t="s">
        <v>249</v>
      </c>
      <c r="D148" s="34" t="s">
        <v>814</v>
      </c>
      <c r="E148" s="41">
        <v>10000</v>
      </c>
      <c r="F148" s="34" t="s">
        <v>44</v>
      </c>
      <c r="G148" s="38" t="s">
        <v>869</v>
      </c>
      <c r="H148" s="34" t="s">
        <v>847</v>
      </c>
      <c r="I148" s="34" t="s">
        <v>248</v>
      </c>
      <c r="J148" s="31"/>
      <c r="K148" s="31"/>
      <c r="L148" s="41"/>
      <c r="M148" s="22"/>
      <c r="N148" s="22"/>
    </row>
    <row r="149" spans="1:14" x14ac:dyDescent="0.25">
      <c r="A149" s="82">
        <v>43050</v>
      </c>
      <c r="B149" s="34" t="s">
        <v>315</v>
      </c>
      <c r="C149" s="34" t="s">
        <v>249</v>
      </c>
      <c r="D149" s="34" t="s">
        <v>306</v>
      </c>
      <c r="E149" s="41">
        <v>10000</v>
      </c>
      <c r="F149" s="34" t="s">
        <v>34</v>
      </c>
      <c r="G149" s="38" t="s">
        <v>869</v>
      </c>
      <c r="H149" s="34" t="s">
        <v>643</v>
      </c>
      <c r="I149" s="34" t="s">
        <v>248</v>
      </c>
      <c r="J149" s="31"/>
      <c r="K149" s="31"/>
      <c r="L149" s="22"/>
      <c r="M149" s="22"/>
      <c r="N149" s="22"/>
    </row>
    <row r="150" spans="1:14" x14ac:dyDescent="0.25">
      <c r="A150" s="82">
        <v>43050</v>
      </c>
      <c r="B150" s="34" t="s">
        <v>316</v>
      </c>
      <c r="C150" s="34" t="s">
        <v>249</v>
      </c>
      <c r="D150" s="34" t="s">
        <v>306</v>
      </c>
      <c r="E150" s="41">
        <v>5000</v>
      </c>
      <c r="F150" s="34" t="s">
        <v>34</v>
      </c>
      <c r="G150" s="38" t="s">
        <v>869</v>
      </c>
      <c r="H150" s="34" t="s">
        <v>671</v>
      </c>
      <c r="I150" s="34" t="s">
        <v>248</v>
      </c>
      <c r="J150" s="31"/>
      <c r="K150" s="31"/>
      <c r="L150" s="22"/>
      <c r="M150" s="22"/>
      <c r="N150" s="22"/>
    </row>
    <row r="151" spans="1:14" x14ac:dyDescent="0.25">
      <c r="A151" s="82">
        <v>43050</v>
      </c>
      <c r="B151" s="34" t="s">
        <v>317</v>
      </c>
      <c r="C151" s="34" t="s">
        <v>249</v>
      </c>
      <c r="D151" s="34" t="s">
        <v>306</v>
      </c>
      <c r="E151" s="41">
        <v>5000</v>
      </c>
      <c r="F151" s="34" t="s">
        <v>34</v>
      </c>
      <c r="G151" s="38" t="s">
        <v>869</v>
      </c>
      <c r="H151" s="34" t="s">
        <v>672</v>
      </c>
      <c r="I151" s="34" t="s">
        <v>248</v>
      </c>
      <c r="J151" s="31"/>
      <c r="K151" s="31"/>
      <c r="L151" s="22"/>
      <c r="M151" s="22"/>
      <c r="N151" s="22"/>
    </row>
    <row r="152" spans="1:14" x14ac:dyDescent="0.25">
      <c r="A152" s="82">
        <v>43050</v>
      </c>
      <c r="B152" s="34" t="s">
        <v>318</v>
      </c>
      <c r="C152" s="34" t="s">
        <v>284</v>
      </c>
      <c r="D152" s="34" t="s">
        <v>306</v>
      </c>
      <c r="E152" s="41">
        <v>80000</v>
      </c>
      <c r="F152" s="34" t="s">
        <v>34</v>
      </c>
      <c r="G152" s="38" t="s">
        <v>869</v>
      </c>
      <c r="H152" s="34" t="s">
        <v>673</v>
      </c>
      <c r="I152" s="34" t="s">
        <v>248</v>
      </c>
      <c r="J152" s="31"/>
      <c r="K152" s="31"/>
      <c r="L152" s="22"/>
      <c r="M152" s="22"/>
      <c r="N152" s="22"/>
    </row>
    <row r="153" spans="1:14" x14ac:dyDescent="0.25">
      <c r="A153" s="82">
        <v>43050</v>
      </c>
      <c r="B153" s="34" t="s">
        <v>667</v>
      </c>
      <c r="C153" s="34" t="s">
        <v>284</v>
      </c>
      <c r="D153" s="34" t="s">
        <v>306</v>
      </c>
      <c r="E153" s="41">
        <v>250000</v>
      </c>
      <c r="F153" s="34" t="s">
        <v>34</v>
      </c>
      <c r="G153" s="38" t="s">
        <v>869</v>
      </c>
      <c r="H153" s="34" t="s">
        <v>666</v>
      </c>
      <c r="I153" s="34" t="s">
        <v>248</v>
      </c>
      <c r="J153" s="31"/>
      <c r="K153" s="31"/>
      <c r="L153" s="22"/>
      <c r="M153" s="22"/>
      <c r="N153" s="22"/>
    </row>
    <row r="154" spans="1:14" x14ac:dyDescent="0.25">
      <c r="A154" s="69">
        <v>43050</v>
      </c>
      <c r="B154" s="34" t="s">
        <v>85</v>
      </c>
      <c r="C154" s="34" t="s">
        <v>372</v>
      </c>
      <c r="D154" s="34" t="s">
        <v>308</v>
      </c>
      <c r="E154" s="41">
        <v>20000</v>
      </c>
      <c r="F154" s="34" t="s">
        <v>12</v>
      </c>
      <c r="G154" s="38" t="s">
        <v>869</v>
      </c>
      <c r="H154" s="34" t="s">
        <v>404</v>
      </c>
      <c r="I154" s="34" t="s">
        <v>248</v>
      </c>
      <c r="J154" s="31"/>
      <c r="K154" s="31"/>
      <c r="L154" s="22"/>
      <c r="M154" s="22"/>
      <c r="N154" s="22"/>
    </row>
    <row r="155" spans="1:14" x14ac:dyDescent="0.25">
      <c r="A155" s="82">
        <v>43050</v>
      </c>
      <c r="B155" s="38" t="s">
        <v>347</v>
      </c>
      <c r="C155" s="34" t="s">
        <v>284</v>
      </c>
      <c r="D155" s="34" t="s">
        <v>306</v>
      </c>
      <c r="E155" s="41">
        <v>80000</v>
      </c>
      <c r="F155" s="34" t="s">
        <v>9</v>
      </c>
      <c r="G155" s="38" t="s">
        <v>869</v>
      </c>
      <c r="H155" s="34" t="s">
        <v>754</v>
      </c>
      <c r="I155" s="34" t="s">
        <v>248</v>
      </c>
      <c r="J155" s="31"/>
      <c r="K155" s="31"/>
      <c r="L155" s="22"/>
      <c r="M155" s="22"/>
      <c r="N155" s="22"/>
    </row>
    <row r="156" spans="1:14" x14ac:dyDescent="0.25">
      <c r="A156" s="82">
        <v>43050</v>
      </c>
      <c r="B156" s="38" t="s">
        <v>745</v>
      </c>
      <c r="C156" s="34" t="s">
        <v>249</v>
      </c>
      <c r="D156" s="34" t="s">
        <v>306</v>
      </c>
      <c r="E156" s="41">
        <v>11000</v>
      </c>
      <c r="F156" s="34" t="s">
        <v>9</v>
      </c>
      <c r="G156" s="38" t="s">
        <v>869</v>
      </c>
      <c r="H156" s="34" t="s">
        <v>746</v>
      </c>
      <c r="I156" s="34" t="s">
        <v>248</v>
      </c>
      <c r="J156" s="31"/>
      <c r="K156" s="31"/>
      <c r="L156" s="22"/>
      <c r="M156" s="22"/>
      <c r="N156" s="22"/>
    </row>
    <row r="157" spans="1:14" x14ac:dyDescent="0.25">
      <c r="A157" s="82">
        <v>43050</v>
      </c>
      <c r="B157" s="38" t="s">
        <v>747</v>
      </c>
      <c r="C157" s="34" t="s">
        <v>685</v>
      </c>
      <c r="D157" s="34" t="s">
        <v>306</v>
      </c>
      <c r="E157" s="41">
        <v>46000</v>
      </c>
      <c r="F157" s="34" t="s">
        <v>9</v>
      </c>
      <c r="G157" s="38" t="s">
        <v>869</v>
      </c>
      <c r="H157" s="34" t="s">
        <v>617</v>
      </c>
      <c r="I157" s="34" t="s">
        <v>248</v>
      </c>
      <c r="J157" s="31"/>
      <c r="K157" s="31"/>
      <c r="L157" s="22"/>
      <c r="M157" s="22"/>
      <c r="N157" s="22"/>
    </row>
    <row r="158" spans="1:14" x14ac:dyDescent="0.25">
      <c r="A158" s="82">
        <v>43050</v>
      </c>
      <c r="B158" s="38" t="s">
        <v>745</v>
      </c>
      <c r="C158" s="34" t="s">
        <v>249</v>
      </c>
      <c r="D158" s="34" t="s">
        <v>306</v>
      </c>
      <c r="E158" s="41">
        <v>4000</v>
      </c>
      <c r="F158" s="34" t="s">
        <v>9</v>
      </c>
      <c r="G158" s="38" t="s">
        <v>869</v>
      </c>
      <c r="H158" s="34" t="s">
        <v>748</v>
      </c>
      <c r="I158" s="34" t="s">
        <v>248</v>
      </c>
      <c r="J158" s="31"/>
      <c r="K158" s="31"/>
      <c r="L158" s="22"/>
      <c r="M158" s="22"/>
      <c r="N158" s="22"/>
    </row>
    <row r="159" spans="1:14" x14ac:dyDescent="0.25">
      <c r="A159" s="82">
        <v>43050</v>
      </c>
      <c r="B159" s="38" t="s">
        <v>749</v>
      </c>
      <c r="C159" s="34" t="s">
        <v>249</v>
      </c>
      <c r="D159" s="34" t="s">
        <v>306</v>
      </c>
      <c r="E159" s="41">
        <v>6000</v>
      </c>
      <c r="F159" s="34" t="s">
        <v>9</v>
      </c>
      <c r="G159" s="38" t="s">
        <v>869</v>
      </c>
      <c r="H159" s="34" t="s">
        <v>724</v>
      </c>
      <c r="I159" s="34" t="s">
        <v>248</v>
      </c>
      <c r="J159" s="31"/>
      <c r="K159" s="31"/>
      <c r="L159" s="22"/>
      <c r="M159" s="22"/>
      <c r="N159" s="22"/>
    </row>
    <row r="160" spans="1:14" x14ac:dyDescent="0.25">
      <c r="A160" s="82">
        <v>43050</v>
      </c>
      <c r="B160" s="38" t="s">
        <v>745</v>
      </c>
      <c r="C160" s="34" t="s">
        <v>249</v>
      </c>
      <c r="D160" s="34" t="s">
        <v>306</v>
      </c>
      <c r="E160" s="41">
        <v>4000</v>
      </c>
      <c r="F160" s="34" t="s">
        <v>9</v>
      </c>
      <c r="G160" s="38" t="s">
        <v>869</v>
      </c>
      <c r="H160" s="34" t="s">
        <v>750</v>
      </c>
      <c r="I160" s="34" t="s">
        <v>248</v>
      </c>
      <c r="J160" s="31"/>
      <c r="K160" s="31"/>
      <c r="L160" s="22"/>
      <c r="M160" s="22"/>
      <c r="N160" s="22"/>
    </row>
    <row r="161" spans="1:14" x14ac:dyDescent="0.25">
      <c r="A161" s="82">
        <v>43050</v>
      </c>
      <c r="B161" s="38" t="s">
        <v>745</v>
      </c>
      <c r="C161" s="34" t="s">
        <v>249</v>
      </c>
      <c r="D161" s="34" t="s">
        <v>306</v>
      </c>
      <c r="E161" s="41">
        <v>46000</v>
      </c>
      <c r="F161" s="34" t="s">
        <v>9</v>
      </c>
      <c r="G161" s="38" t="s">
        <v>869</v>
      </c>
      <c r="H161" s="34" t="s">
        <v>753</v>
      </c>
      <c r="I161" s="34" t="s">
        <v>248</v>
      </c>
      <c r="J161" s="31"/>
      <c r="K161" s="31"/>
      <c r="L161" s="22"/>
      <c r="M161" s="22"/>
      <c r="N161" s="22"/>
    </row>
    <row r="162" spans="1:14" x14ac:dyDescent="0.25">
      <c r="A162" s="82">
        <v>43051</v>
      </c>
      <c r="B162" s="34" t="s">
        <v>319</v>
      </c>
      <c r="C162" s="34" t="s">
        <v>249</v>
      </c>
      <c r="D162" s="34" t="s">
        <v>306</v>
      </c>
      <c r="E162" s="41">
        <v>10000</v>
      </c>
      <c r="F162" s="34" t="s">
        <v>34</v>
      </c>
      <c r="G162" s="38" t="s">
        <v>869</v>
      </c>
      <c r="H162" s="34" t="s">
        <v>674</v>
      </c>
      <c r="I162" s="34" t="s">
        <v>248</v>
      </c>
      <c r="J162" s="31"/>
      <c r="K162" s="31"/>
      <c r="L162" s="22"/>
      <c r="M162" s="22"/>
      <c r="N162" s="22"/>
    </row>
    <row r="163" spans="1:14" x14ac:dyDescent="0.25">
      <c r="A163" s="82">
        <v>43051</v>
      </c>
      <c r="B163" s="34" t="s">
        <v>320</v>
      </c>
      <c r="C163" s="34" t="s">
        <v>249</v>
      </c>
      <c r="D163" s="34" t="s">
        <v>306</v>
      </c>
      <c r="E163" s="41">
        <v>45000</v>
      </c>
      <c r="F163" s="34" t="s">
        <v>34</v>
      </c>
      <c r="G163" s="38" t="s">
        <v>869</v>
      </c>
      <c r="H163" s="34" t="s">
        <v>675</v>
      </c>
      <c r="I163" s="34" t="s">
        <v>248</v>
      </c>
      <c r="J163" s="31"/>
      <c r="K163" s="31"/>
      <c r="L163" s="22"/>
      <c r="M163" s="22"/>
      <c r="N163" s="22"/>
    </row>
    <row r="164" spans="1:14" x14ac:dyDescent="0.25">
      <c r="A164" s="82">
        <v>43051</v>
      </c>
      <c r="B164" s="34" t="s">
        <v>313</v>
      </c>
      <c r="C164" s="34" t="s">
        <v>284</v>
      </c>
      <c r="D164" s="34" t="s">
        <v>306</v>
      </c>
      <c r="E164" s="41">
        <v>80000</v>
      </c>
      <c r="F164" s="34" t="s">
        <v>34</v>
      </c>
      <c r="G164" s="38" t="s">
        <v>869</v>
      </c>
      <c r="H164" s="34" t="s">
        <v>387</v>
      </c>
      <c r="I164" s="34" t="s">
        <v>248</v>
      </c>
      <c r="J164" s="31"/>
      <c r="K164" s="31"/>
      <c r="L164" s="22"/>
      <c r="M164" s="22"/>
      <c r="N164" s="22"/>
    </row>
    <row r="165" spans="1:14" x14ac:dyDescent="0.25">
      <c r="A165" s="82">
        <v>43051</v>
      </c>
      <c r="B165" s="34" t="s">
        <v>681</v>
      </c>
      <c r="C165" s="34" t="s">
        <v>249</v>
      </c>
      <c r="D165" s="34" t="s">
        <v>306</v>
      </c>
      <c r="E165" s="41">
        <v>45000</v>
      </c>
      <c r="F165" s="34" t="s">
        <v>34</v>
      </c>
      <c r="G165" s="38" t="s">
        <v>869</v>
      </c>
      <c r="H165" s="34" t="s">
        <v>676</v>
      </c>
      <c r="I165" s="34" t="s">
        <v>248</v>
      </c>
      <c r="J165" s="31"/>
      <c r="K165" s="31"/>
      <c r="L165" s="22"/>
      <c r="M165" s="22"/>
      <c r="N165" s="22"/>
    </row>
    <row r="166" spans="1:14" x14ac:dyDescent="0.25">
      <c r="A166" s="82">
        <v>43051</v>
      </c>
      <c r="B166" s="34" t="s">
        <v>682</v>
      </c>
      <c r="C166" s="34" t="s">
        <v>249</v>
      </c>
      <c r="D166" s="34" t="s">
        <v>306</v>
      </c>
      <c r="E166" s="41">
        <v>50000</v>
      </c>
      <c r="F166" s="34" t="s">
        <v>34</v>
      </c>
      <c r="G166" s="38" t="s">
        <v>869</v>
      </c>
      <c r="H166" s="34" t="s">
        <v>677</v>
      </c>
      <c r="I166" s="34" t="s">
        <v>248</v>
      </c>
      <c r="J166" s="31"/>
      <c r="K166" s="31"/>
      <c r="L166" s="22"/>
      <c r="M166" s="22"/>
      <c r="N166" s="22"/>
    </row>
    <row r="167" spans="1:14" x14ac:dyDescent="0.25">
      <c r="A167" s="82">
        <v>43051</v>
      </c>
      <c r="B167" s="34" t="s">
        <v>683</v>
      </c>
      <c r="C167" s="34" t="s">
        <v>249</v>
      </c>
      <c r="D167" s="34" t="s">
        <v>306</v>
      </c>
      <c r="E167" s="41">
        <v>5000</v>
      </c>
      <c r="F167" s="34" t="s">
        <v>34</v>
      </c>
      <c r="G167" s="38" t="s">
        <v>869</v>
      </c>
      <c r="H167" s="34" t="s">
        <v>678</v>
      </c>
      <c r="I167" s="34" t="s">
        <v>248</v>
      </c>
      <c r="J167" s="31"/>
      <c r="K167" s="31"/>
      <c r="L167" s="22"/>
      <c r="M167" s="22"/>
      <c r="N167" s="22"/>
    </row>
    <row r="168" spans="1:14" x14ac:dyDescent="0.25">
      <c r="A168" s="82">
        <v>43051</v>
      </c>
      <c r="B168" s="34" t="s">
        <v>667</v>
      </c>
      <c r="C168" s="34" t="s">
        <v>284</v>
      </c>
      <c r="D168" s="34" t="s">
        <v>306</v>
      </c>
      <c r="E168" s="41">
        <v>150000</v>
      </c>
      <c r="F168" s="34" t="s">
        <v>34</v>
      </c>
      <c r="G168" s="38" t="s">
        <v>869</v>
      </c>
      <c r="H168" s="34" t="s">
        <v>668</v>
      </c>
      <c r="I168" s="34" t="s">
        <v>248</v>
      </c>
      <c r="J168" s="31"/>
      <c r="K168" s="31"/>
      <c r="L168" s="22"/>
      <c r="M168" s="22"/>
      <c r="N168" s="22"/>
    </row>
    <row r="169" spans="1:14" x14ac:dyDescent="0.25">
      <c r="A169" s="82">
        <v>43051</v>
      </c>
      <c r="B169" s="38" t="s">
        <v>984</v>
      </c>
      <c r="C169" s="34" t="s">
        <v>249</v>
      </c>
      <c r="D169" s="34" t="s">
        <v>306</v>
      </c>
      <c r="E169" s="41">
        <v>25000</v>
      </c>
      <c r="F169" s="34" t="s">
        <v>9</v>
      </c>
      <c r="G169" s="38" t="s">
        <v>869</v>
      </c>
      <c r="H169" s="34" t="s">
        <v>690</v>
      </c>
      <c r="I169" s="34" t="s">
        <v>248</v>
      </c>
      <c r="J169" s="31"/>
      <c r="K169" s="31"/>
      <c r="L169" s="22"/>
      <c r="M169" s="22"/>
      <c r="N169" s="22"/>
    </row>
    <row r="170" spans="1:14" x14ac:dyDescent="0.25">
      <c r="A170" s="82">
        <v>43051</v>
      </c>
      <c r="B170" s="38" t="s">
        <v>347</v>
      </c>
      <c r="C170" s="34" t="s">
        <v>685</v>
      </c>
      <c r="D170" s="34" t="s">
        <v>306</v>
      </c>
      <c r="E170" s="41">
        <v>50000</v>
      </c>
      <c r="F170" s="34" t="s">
        <v>9</v>
      </c>
      <c r="G170" s="38" t="s">
        <v>869</v>
      </c>
      <c r="H170" s="34" t="s">
        <v>756</v>
      </c>
      <c r="I170" s="34" t="s">
        <v>248</v>
      </c>
      <c r="J170" s="31"/>
      <c r="K170" s="31"/>
      <c r="L170" s="22"/>
      <c r="M170" s="22"/>
      <c r="N170" s="22"/>
    </row>
    <row r="171" spans="1:14" x14ac:dyDescent="0.25">
      <c r="A171" s="82">
        <v>43051</v>
      </c>
      <c r="B171" s="38" t="s">
        <v>757</v>
      </c>
      <c r="C171" s="34" t="s">
        <v>249</v>
      </c>
      <c r="D171" s="34" t="s">
        <v>306</v>
      </c>
      <c r="E171" s="41">
        <v>20000</v>
      </c>
      <c r="F171" s="34" t="s">
        <v>9</v>
      </c>
      <c r="G171" s="38" t="s">
        <v>869</v>
      </c>
      <c r="H171" s="34" t="s">
        <v>498</v>
      </c>
      <c r="I171" s="34" t="s">
        <v>248</v>
      </c>
      <c r="J171" s="31"/>
      <c r="K171" s="31"/>
      <c r="L171" s="22"/>
      <c r="M171" s="22"/>
      <c r="N171" s="22"/>
    </row>
    <row r="172" spans="1:14" x14ac:dyDescent="0.25">
      <c r="A172" s="82">
        <v>43051</v>
      </c>
      <c r="B172" s="38" t="s">
        <v>759</v>
      </c>
      <c r="C172" s="34" t="s">
        <v>284</v>
      </c>
      <c r="D172" s="34" t="s">
        <v>306</v>
      </c>
      <c r="E172" s="41">
        <v>750000</v>
      </c>
      <c r="F172" s="34" t="s">
        <v>9</v>
      </c>
      <c r="G172" s="38" t="s">
        <v>869</v>
      </c>
      <c r="H172" s="34" t="s">
        <v>758</v>
      </c>
      <c r="I172" s="34" t="s">
        <v>248</v>
      </c>
      <c r="J172" s="31"/>
      <c r="K172" s="31"/>
      <c r="L172" s="22"/>
      <c r="M172" s="22"/>
      <c r="N172" s="22"/>
    </row>
    <row r="173" spans="1:14" x14ac:dyDescent="0.25">
      <c r="A173" s="82">
        <v>43052</v>
      </c>
      <c r="B173" s="34" t="s">
        <v>256</v>
      </c>
      <c r="C173" s="34" t="s">
        <v>249</v>
      </c>
      <c r="D173" s="34" t="s">
        <v>253</v>
      </c>
      <c r="E173" s="41">
        <v>30000</v>
      </c>
      <c r="F173" s="34" t="s">
        <v>23</v>
      </c>
      <c r="G173" s="38" t="s">
        <v>869</v>
      </c>
      <c r="H173" s="34" t="s">
        <v>570</v>
      </c>
      <c r="I173" s="34" t="s">
        <v>248</v>
      </c>
      <c r="J173" s="31"/>
      <c r="K173" s="31"/>
      <c r="L173" s="22"/>
      <c r="M173" s="22"/>
      <c r="N173" s="22"/>
    </row>
    <row r="174" spans="1:14" x14ac:dyDescent="0.25">
      <c r="A174" s="80">
        <v>43052</v>
      </c>
      <c r="B174" s="34" t="s">
        <v>87</v>
      </c>
      <c r="C174" s="34" t="s">
        <v>249</v>
      </c>
      <c r="D174" s="34" t="s">
        <v>253</v>
      </c>
      <c r="E174" s="41">
        <v>21000</v>
      </c>
      <c r="F174" s="34" t="s">
        <v>29</v>
      </c>
      <c r="G174" s="38" t="s">
        <v>869</v>
      </c>
      <c r="H174" s="34" t="s">
        <v>512</v>
      </c>
      <c r="I174" s="34" t="s">
        <v>248</v>
      </c>
      <c r="J174" s="31"/>
      <c r="K174" s="31"/>
      <c r="L174" s="22"/>
      <c r="M174" s="22"/>
      <c r="N174" s="22"/>
    </row>
    <row r="175" spans="1:14" x14ac:dyDescent="0.25">
      <c r="A175" s="80">
        <v>43052</v>
      </c>
      <c r="B175" s="34" t="s">
        <v>252</v>
      </c>
      <c r="C175" s="34" t="s">
        <v>249</v>
      </c>
      <c r="D175" s="34" t="s">
        <v>253</v>
      </c>
      <c r="E175" s="41">
        <v>13000</v>
      </c>
      <c r="F175" s="34" t="s">
        <v>272</v>
      </c>
      <c r="G175" s="38" t="s">
        <v>869</v>
      </c>
      <c r="H175" s="34" t="s">
        <v>597</v>
      </c>
      <c r="I175" s="34" t="s">
        <v>248</v>
      </c>
      <c r="J175" s="31"/>
      <c r="K175" s="31"/>
      <c r="L175" s="22"/>
      <c r="M175" s="22"/>
      <c r="N175" s="22"/>
    </row>
    <row r="176" spans="1:14" x14ac:dyDescent="0.25">
      <c r="A176" s="82">
        <v>43052</v>
      </c>
      <c r="B176" s="34" t="s">
        <v>273</v>
      </c>
      <c r="C176" s="34" t="s">
        <v>249</v>
      </c>
      <c r="D176" s="34" t="s">
        <v>251</v>
      </c>
      <c r="E176" s="41">
        <v>16000</v>
      </c>
      <c r="F176" s="34" t="s">
        <v>25</v>
      </c>
      <c r="G176" s="38" t="s">
        <v>869</v>
      </c>
      <c r="H176" s="34" t="s">
        <v>627</v>
      </c>
      <c r="I176" s="34" t="s">
        <v>248</v>
      </c>
      <c r="J176" s="31"/>
      <c r="K176" s="31"/>
      <c r="L176" s="22"/>
      <c r="M176" s="22"/>
      <c r="N176" s="22"/>
    </row>
    <row r="177" spans="1:14" x14ac:dyDescent="0.25">
      <c r="A177" s="82">
        <v>43052</v>
      </c>
      <c r="B177" s="34" t="s">
        <v>292</v>
      </c>
      <c r="C177" s="34" t="s">
        <v>249</v>
      </c>
      <c r="D177" s="34" t="s">
        <v>306</v>
      </c>
      <c r="E177" s="41">
        <v>15000</v>
      </c>
      <c r="F177" s="34" t="s">
        <v>38</v>
      </c>
      <c r="G177" s="38" t="s">
        <v>869</v>
      </c>
      <c r="H177" s="34" t="s">
        <v>40</v>
      </c>
      <c r="I177" s="34" t="s">
        <v>248</v>
      </c>
      <c r="J177" s="31"/>
      <c r="K177" s="31"/>
      <c r="L177" s="22"/>
      <c r="M177" s="22"/>
      <c r="N177" s="22"/>
    </row>
    <row r="178" spans="1:14" x14ac:dyDescent="0.25">
      <c r="A178" s="82">
        <v>43052</v>
      </c>
      <c r="B178" s="34" t="s">
        <v>295</v>
      </c>
      <c r="C178" s="34" t="s">
        <v>249</v>
      </c>
      <c r="D178" s="34" t="s">
        <v>307</v>
      </c>
      <c r="E178" s="41">
        <v>60000</v>
      </c>
      <c r="F178" s="34" t="s">
        <v>38</v>
      </c>
      <c r="G178" s="38" t="s">
        <v>869</v>
      </c>
      <c r="H178" s="34" t="s">
        <v>589</v>
      </c>
      <c r="I178" s="34" t="s">
        <v>248</v>
      </c>
      <c r="J178" s="31"/>
      <c r="K178" s="31"/>
      <c r="L178" s="22"/>
      <c r="M178" s="22"/>
      <c r="N178" s="22"/>
    </row>
    <row r="179" spans="1:14" x14ac:dyDescent="0.25">
      <c r="A179" s="82">
        <v>43052</v>
      </c>
      <c r="B179" s="34" t="s">
        <v>88</v>
      </c>
      <c r="C179" s="34" t="s">
        <v>249</v>
      </c>
      <c r="D179" s="34" t="s">
        <v>307</v>
      </c>
      <c r="E179" s="41">
        <v>7000</v>
      </c>
      <c r="F179" s="34" t="s">
        <v>38</v>
      </c>
      <c r="G179" s="38" t="s">
        <v>869</v>
      </c>
      <c r="H179" s="34" t="s">
        <v>421</v>
      </c>
      <c r="I179" s="34" t="s">
        <v>248</v>
      </c>
      <c r="J179" s="31"/>
      <c r="K179" s="31"/>
      <c r="L179" s="22"/>
      <c r="M179" s="22"/>
      <c r="N179" s="22"/>
    </row>
    <row r="180" spans="1:14" x14ac:dyDescent="0.25">
      <c r="A180" s="82">
        <v>43052</v>
      </c>
      <c r="B180" s="34" t="s">
        <v>315</v>
      </c>
      <c r="C180" s="34" t="s">
        <v>249</v>
      </c>
      <c r="D180" s="34" t="s">
        <v>306</v>
      </c>
      <c r="E180" s="41">
        <v>10000</v>
      </c>
      <c r="F180" s="34" t="s">
        <v>34</v>
      </c>
      <c r="G180" s="38" t="s">
        <v>869</v>
      </c>
      <c r="H180" s="34" t="s">
        <v>496</v>
      </c>
      <c r="I180" s="34" t="s">
        <v>248</v>
      </c>
      <c r="J180" s="31"/>
      <c r="K180" s="31"/>
      <c r="L180" s="22"/>
      <c r="M180" s="22"/>
      <c r="N180" s="22"/>
    </row>
    <row r="181" spans="1:14" x14ac:dyDescent="0.25">
      <c r="A181" s="82">
        <v>43052</v>
      </c>
      <c r="B181" s="34" t="s">
        <v>313</v>
      </c>
      <c r="C181" s="34" t="s">
        <v>284</v>
      </c>
      <c r="D181" s="34" t="s">
        <v>306</v>
      </c>
      <c r="E181" s="41">
        <v>80000</v>
      </c>
      <c r="F181" s="34" t="s">
        <v>34</v>
      </c>
      <c r="G181" s="38" t="s">
        <v>869</v>
      </c>
      <c r="H181" s="34" t="s">
        <v>687</v>
      </c>
      <c r="I181" s="34" t="s">
        <v>248</v>
      </c>
      <c r="J181" s="31"/>
      <c r="K181" s="31"/>
      <c r="L181" s="22"/>
      <c r="M181" s="22"/>
      <c r="N181" s="22"/>
    </row>
    <row r="182" spans="1:14" x14ac:dyDescent="0.25">
      <c r="A182" s="82">
        <v>43052</v>
      </c>
      <c r="B182" s="34" t="s">
        <v>314</v>
      </c>
      <c r="C182" s="34" t="s">
        <v>284</v>
      </c>
      <c r="D182" s="34" t="s">
        <v>306</v>
      </c>
      <c r="E182" s="41">
        <v>150000</v>
      </c>
      <c r="F182" s="34" t="s">
        <v>34</v>
      </c>
      <c r="G182" s="38" t="s">
        <v>869</v>
      </c>
      <c r="H182" s="34" t="s">
        <v>668</v>
      </c>
      <c r="I182" s="34" t="s">
        <v>248</v>
      </c>
      <c r="J182" s="31"/>
      <c r="K182" s="31"/>
      <c r="L182" s="22"/>
      <c r="M182" s="22"/>
      <c r="N182" s="22"/>
    </row>
    <row r="183" spans="1:14" x14ac:dyDescent="0.25">
      <c r="A183" s="82">
        <v>43052</v>
      </c>
      <c r="B183" s="34" t="s">
        <v>339</v>
      </c>
      <c r="C183" s="34" t="s">
        <v>249</v>
      </c>
      <c r="D183" s="34" t="s">
        <v>306</v>
      </c>
      <c r="E183" s="41">
        <v>15000</v>
      </c>
      <c r="F183" s="34" t="s">
        <v>15</v>
      </c>
      <c r="G183" s="38" t="s">
        <v>869</v>
      </c>
      <c r="H183" s="34" t="s">
        <v>652</v>
      </c>
      <c r="I183" s="34" t="s">
        <v>248</v>
      </c>
      <c r="J183" s="31"/>
      <c r="K183" s="31"/>
      <c r="L183" s="22"/>
      <c r="M183" s="22"/>
      <c r="N183" s="22"/>
    </row>
    <row r="184" spans="1:14" x14ac:dyDescent="0.25">
      <c r="A184" s="69">
        <v>43052</v>
      </c>
      <c r="B184" s="34" t="s">
        <v>79</v>
      </c>
      <c r="C184" s="34" t="s">
        <v>369</v>
      </c>
      <c r="D184" s="34" t="s">
        <v>278</v>
      </c>
      <c r="E184" s="41">
        <v>310000</v>
      </c>
      <c r="F184" s="34" t="s">
        <v>12</v>
      </c>
      <c r="G184" s="38" t="s">
        <v>869</v>
      </c>
      <c r="H184" s="34" t="s">
        <v>405</v>
      </c>
      <c r="I184" s="34" t="s">
        <v>248</v>
      </c>
      <c r="J184" s="31"/>
      <c r="K184" s="31"/>
      <c r="L184" s="22"/>
      <c r="M184" s="22"/>
      <c r="N184" s="22"/>
    </row>
    <row r="185" spans="1:14" x14ac:dyDescent="0.25">
      <c r="A185" s="69">
        <v>43052</v>
      </c>
      <c r="B185" s="34" t="s">
        <v>86</v>
      </c>
      <c r="C185" s="34" t="s">
        <v>371</v>
      </c>
      <c r="D185" s="34" t="s">
        <v>370</v>
      </c>
      <c r="E185" s="41">
        <v>350000</v>
      </c>
      <c r="F185" s="34" t="s">
        <v>12</v>
      </c>
      <c r="G185" s="38" t="s">
        <v>869</v>
      </c>
      <c r="H185" s="34" t="s">
        <v>406</v>
      </c>
      <c r="I185" s="34" t="s">
        <v>248</v>
      </c>
      <c r="J185" s="31"/>
      <c r="K185" s="31"/>
      <c r="L185" s="22"/>
      <c r="M185" s="22"/>
      <c r="N185" s="22"/>
    </row>
    <row r="186" spans="1:14" x14ac:dyDescent="0.25">
      <c r="A186" s="69">
        <v>43052</v>
      </c>
      <c r="B186" s="34" t="s">
        <v>84</v>
      </c>
      <c r="C186" s="34" t="s">
        <v>372</v>
      </c>
      <c r="D186" s="34" t="s">
        <v>308</v>
      </c>
      <c r="E186" s="41">
        <v>20000</v>
      </c>
      <c r="F186" s="34" t="s">
        <v>12</v>
      </c>
      <c r="G186" s="38" t="s">
        <v>869</v>
      </c>
      <c r="H186" s="34" t="s">
        <v>407</v>
      </c>
      <c r="I186" s="34" t="s">
        <v>248</v>
      </c>
      <c r="J186" s="31"/>
      <c r="K186" s="31"/>
      <c r="L186" s="22"/>
      <c r="M186" s="22"/>
      <c r="N186" s="22"/>
    </row>
    <row r="187" spans="1:14" x14ac:dyDescent="0.25">
      <c r="A187" s="69">
        <v>43052</v>
      </c>
      <c r="B187" s="34" t="s">
        <v>160</v>
      </c>
      <c r="C187" s="34" t="s">
        <v>983</v>
      </c>
      <c r="D187" s="34" t="s">
        <v>308</v>
      </c>
      <c r="E187" s="41">
        <v>75000</v>
      </c>
      <c r="F187" s="34" t="s">
        <v>12</v>
      </c>
      <c r="G187" s="38" t="s">
        <v>869</v>
      </c>
      <c r="H187" s="34" t="s">
        <v>408</v>
      </c>
      <c r="I187" s="34" t="s">
        <v>248</v>
      </c>
      <c r="J187" s="31"/>
      <c r="K187" s="31"/>
      <c r="L187" s="22"/>
      <c r="M187" s="22"/>
      <c r="N187" s="22"/>
    </row>
    <row r="188" spans="1:14" x14ac:dyDescent="0.25">
      <c r="A188" s="69">
        <v>43052</v>
      </c>
      <c r="B188" s="34" t="s">
        <v>90</v>
      </c>
      <c r="C188" s="34" t="s">
        <v>371</v>
      </c>
      <c r="D188" s="34" t="s">
        <v>308</v>
      </c>
      <c r="E188" s="41">
        <v>50000</v>
      </c>
      <c r="F188" s="34" t="s">
        <v>12</v>
      </c>
      <c r="G188" s="38" t="s">
        <v>869</v>
      </c>
      <c r="H188" s="34" t="s">
        <v>409</v>
      </c>
      <c r="I188" s="34" t="s">
        <v>248</v>
      </c>
      <c r="J188" s="31"/>
      <c r="K188" s="31"/>
      <c r="L188" s="22"/>
      <c r="M188" s="22"/>
      <c r="N188" s="22"/>
    </row>
    <row r="189" spans="1:14" x14ac:dyDescent="0.25">
      <c r="A189" s="69">
        <v>43052</v>
      </c>
      <c r="B189" s="34" t="s">
        <v>91</v>
      </c>
      <c r="C189" s="34" t="s">
        <v>249</v>
      </c>
      <c r="D189" s="34" t="s">
        <v>308</v>
      </c>
      <c r="E189" s="41">
        <v>150000</v>
      </c>
      <c r="F189" s="34" t="s">
        <v>12</v>
      </c>
      <c r="G189" s="38" t="s">
        <v>869</v>
      </c>
      <c r="H189" s="34" t="s">
        <v>410</v>
      </c>
      <c r="I189" s="34" t="s">
        <v>248</v>
      </c>
      <c r="J189" s="31"/>
      <c r="K189" s="31"/>
      <c r="L189" s="22"/>
      <c r="M189" s="22"/>
      <c r="N189" s="22"/>
    </row>
    <row r="190" spans="1:14" x14ac:dyDescent="0.25">
      <c r="A190" s="80">
        <v>43052</v>
      </c>
      <c r="B190" s="34" t="s">
        <v>83</v>
      </c>
      <c r="C190" s="38" t="s">
        <v>327</v>
      </c>
      <c r="D190" s="38" t="s">
        <v>306</v>
      </c>
      <c r="E190" s="41">
        <v>20000</v>
      </c>
      <c r="F190" s="34" t="s">
        <v>9</v>
      </c>
      <c r="G190" s="38" t="s">
        <v>869</v>
      </c>
      <c r="H190" s="34" t="s">
        <v>479</v>
      </c>
      <c r="I190" s="34" t="s">
        <v>248</v>
      </c>
      <c r="J190" s="31"/>
      <c r="K190" s="31"/>
      <c r="L190" s="22"/>
      <c r="M190" s="22"/>
      <c r="N190" s="22"/>
    </row>
    <row r="191" spans="1:14" x14ac:dyDescent="0.25">
      <c r="A191" s="82">
        <v>43052</v>
      </c>
      <c r="B191" s="34" t="s">
        <v>788</v>
      </c>
      <c r="C191" s="34" t="s">
        <v>249</v>
      </c>
      <c r="D191" s="34" t="s">
        <v>814</v>
      </c>
      <c r="E191" s="41">
        <v>10000</v>
      </c>
      <c r="F191" s="34" t="s">
        <v>44</v>
      </c>
      <c r="G191" s="38" t="s">
        <v>869</v>
      </c>
      <c r="H191" s="34" t="s">
        <v>847</v>
      </c>
      <c r="I191" s="34" t="s">
        <v>248</v>
      </c>
      <c r="J191" s="31"/>
      <c r="K191" s="31"/>
      <c r="L191" s="81"/>
      <c r="M191" s="22"/>
      <c r="N191" s="22"/>
    </row>
    <row r="192" spans="1:14" x14ac:dyDescent="0.25">
      <c r="A192" s="82">
        <v>43053</v>
      </c>
      <c r="B192" s="34" t="s">
        <v>256</v>
      </c>
      <c r="C192" s="34" t="s">
        <v>249</v>
      </c>
      <c r="D192" s="34" t="s">
        <v>253</v>
      </c>
      <c r="E192" s="41">
        <v>30000</v>
      </c>
      <c r="F192" s="34" t="s">
        <v>23</v>
      </c>
      <c r="G192" s="38" t="s">
        <v>869</v>
      </c>
      <c r="H192" s="34" t="s">
        <v>570</v>
      </c>
      <c r="I192" s="34" t="s">
        <v>248</v>
      </c>
      <c r="J192" s="31"/>
      <c r="K192" s="31"/>
      <c r="L192" s="22"/>
      <c r="M192" s="22"/>
      <c r="N192" s="22"/>
    </row>
    <row r="193" spans="1:14" x14ac:dyDescent="0.25">
      <c r="A193" s="82">
        <v>43053</v>
      </c>
      <c r="B193" s="34" t="s">
        <v>258</v>
      </c>
      <c r="C193" s="34" t="s">
        <v>249</v>
      </c>
      <c r="D193" s="34" t="s">
        <v>253</v>
      </c>
      <c r="E193" s="41">
        <v>60000</v>
      </c>
      <c r="F193" s="34" t="s">
        <v>23</v>
      </c>
      <c r="G193" s="38" t="s">
        <v>869</v>
      </c>
      <c r="H193" s="34" t="s">
        <v>567</v>
      </c>
      <c r="I193" s="34" t="s">
        <v>248</v>
      </c>
      <c r="J193" s="31"/>
      <c r="K193" s="31"/>
      <c r="L193" s="22"/>
      <c r="M193" s="22"/>
      <c r="N193" s="22"/>
    </row>
    <row r="194" spans="1:14" x14ac:dyDescent="0.25">
      <c r="A194" s="80">
        <v>43053</v>
      </c>
      <c r="B194" s="34" t="s">
        <v>252</v>
      </c>
      <c r="C194" s="34" t="s">
        <v>249</v>
      </c>
      <c r="D194" s="34" t="s">
        <v>253</v>
      </c>
      <c r="E194" s="41">
        <v>13000</v>
      </c>
      <c r="F194" s="34" t="s">
        <v>272</v>
      </c>
      <c r="G194" s="38" t="s">
        <v>869</v>
      </c>
      <c r="H194" s="34" t="s">
        <v>597</v>
      </c>
      <c r="I194" s="34" t="s">
        <v>248</v>
      </c>
      <c r="J194" s="31"/>
      <c r="K194" s="31"/>
      <c r="L194" s="22"/>
      <c r="M194" s="22"/>
      <c r="N194" s="22"/>
    </row>
    <row r="195" spans="1:14" x14ac:dyDescent="0.25">
      <c r="A195" s="82">
        <v>43053</v>
      </c>
      <c r="B195" s="34" t="s">
        <v>273</v>
      </c>
      <c r="C195" s="34" t="s">
        <v>249</v>
      </c>
      <c r="D195" s="34" t="s">
        <v>251</v>
      </c>
      <c r="E195" s="41">
        <v>16000</v>
      </c>
      <c r="F195" s="34" t="s">
        <v>25</v>
      </c>
      <c r="G195" s="38" t="s">
        <v>869</v>
      </c>
      <c r="H195" s="34" t="s">
        <v>627</v>
      </c>
      <c r="I195" s="34" t="s">
        <v>248</v>
      </c>
      <c r="J195" s="31"/>
      <c r="K195" s="31"/>
      <c r="L195" s="22"/>
      <c r="M195" s="22"/>
      <c r="N195" s="22"/>
    </row>
    <row r="196" spans="1:14" x14ac:dyDescent="0.25">
      <c r="A196" s="82">
        <v>43053</v>
      </c>
      <c r="B196" s="34" t="s">
        <v>296</v>
      </c>
      <c r="C196" s="34" t="s">
        <v>249</v>
      </c>
      <c r="D196" s="34" t="s">
        <v>306</v>
      </c>
      <c r="E196" s="41">
        <v>40000</v>
      </c>
      <c r="F196" s="34" t="s">
        <v>38</v>
      </c>
      <c r="G196" s="38" t="s">
        <v>869</v>
      </c>
      <c r="H196" s="34" t="s">
        <v>516</v>
      </c>
      <c r="I196" s="34" t="s">
        <v>248</v>
      </c>
      <c r="J196" s="31"/>
      <c r="K196" s="31"/>
      <c r="L196" s="22"/>
      <c r="M196" s="22"/>
      <c r="N196" s="22"/>
    </row>
    <row r="197" spans="1:14" x14ac:dyDescent="0.25">
      <c r="A197" s="82">
        <v>43053</v>
      </c>
      <c r="B197" s="34" t="s">
        <v>292</v>
      </c>
      <c r="C197" s="34" t="s">
        <v>249</v>
      </c>
      <c r="D197" s="34" t="s">
        <v>306</v>
      </c>
      <c r="E197" s="41">
        <v>15000</v>
      </c>
      <c r="F197" s="34" t="s">
        <v>38</v>
      </c>
      <c r="G197" s="38" t="s">
        <v>869</v>
      </c>
      <c r="H197" s="34" t="s">
        <v>438</v>
      </c>
      <c r="I197" s="34" t="s">
        <v>248</v>
      </c>
      <c r="J197" s="31"/>
      <c r="K197" s="31"/>
      <c r="L197" s="22"/>
      <c r="M197" s="22"/>
      <c r="N197" s="22"/>
    </row>
    <row r="198" spans="1:14" x14ac:dyDescent="0.25">
      <c r="A198" s="82">
        <v>43053</v>
      </c>
      <c r="B198" s="34" t="s">
        <v>315</v>
      </c>
      <c r="C198" s="34" t="s">
        <v>249</v>
      </c>
      <c r="D198" s="34" t="s">
        <v>306</v>
      </c>
      <c r="E198" s="41">
        <v>10000</v>
      </c>
      <c r="F198" s="34" t="s">
        <v>34</v>
      </c>
      <c r="G198" s="38" t="s">
        <v>869</v>
      </c>
      <c r="H198" s="34" t="s">
        <v>686</v>
      </c>
      <c r="I198" s="34" t="s">
        <v>248</v>
      </c>
      <c r="J198" s="31"/>
      <c r="K198" s="31"/>
      <c r="L198" s="22"/>
      <c r="M198" s="22"/>
      <c r="N198" s="22"/>
    </row>
    <row r="199" spans="1:14" x14ac:dyDescent="0.25">
      <c r="A199" s="82">
        <v>43053</v>
      </c>
      <c r="B199" s="34" t="s">
        <v>313</v>
      </c>
      <c r="C199" s="34" t="s">
        <v>284</v>
      </c>
      <c r="D199" s="34" t="s">
        <v>306</v>
      </c>
      <c r="E199" s="41">
        <v>80000</v>
      </c>
      <c r="F199" s="34" t="s">
        <v>34</v>
      </c>
      <c r="G199" s="38" t="s">
        <v>869</v>
      </c>
      <c r="H199" s="34" t="s">
        <v>688</v>
      </c>
      <c r="I199" s="34" t="s">
        <v>248</v>
      </c>
      <c r="J199" s="31"/>
      <c r="K199" s="31"/>
      <c r="L199" s="22"/>
      <c r="M199" s="22"/>
      <c r="N199" s="22"/>
    </row>
    <row r="200" spans="1:14" x14ac:dyDescent="0.25">
      <c r="A200" s="82">
        <v>43053</v>
      </c>
      <c r="B200" s="34" t="s">
        <v>667</v>
      </c>
      <c r="C200" s="34" t="s">
        <v>284</v>
      </c>
      <c r="D200" s="34" t="s">
        <v>306</v>
      </c>
      <c r="E200" s="41">
        <v>150000</v>
      </c>
      <c r="F200" s="34" t="s">
        <v>34</v>
      </c>
      <c r="G200" s="38" t="s">
        <v>869</v>
      </c>
      <c r="H200" s="34" t="s">
        <v>668</v>
      </c>
      <c r="I200" s="34" t="s">
        <v>248</v>
      </c>
      <c r="J200" s="31"/>
      <c r="K200" s="31"/>
      <c r="L200" s="22"/>
      <c r="M200" s="22"/>
      <c r="N200" s="22"/>
    </row>
    <row r="201" spans="1:14" x14ac:dyDescent="0.25">
      <c r="A201" s="82">
        <v>43053</v>
      </c>
      <c r="B201" s="34" t="s">
        <v>339</v>
      </c>
      <c r="C201" s="34" t="s">
        <v>249</v>
      </c>
      <c r="D201" s="34" t="s">
        <v>306</v>
      </c>
      <c r="E201" s="41">
        <v>15000</v>
      </c>
      <c r="F201" s="34" t="s">
        <v>15</v>
      </c>
      <c r="G201" s="38" t="s">
        <v>869</v>
      </c>
      <c r="H201" s="34" t="s">
        <v>652</v>
      </c>
      <c r="I201" s="34" t="s">
        <v>248</v>
      </c>
      <c r="J201" s="31"/>
      <c r="K201" s="31"/>
      <c r="L201" s="22"/>
      <c r="M201" s="22"/>
      <c r="N201" s="22"/>
    </row>
    <row r="202" spans="1:14" x14ac:dyDescent="0.25">
      <c r="A202" s="69">
        <v>43053</v>
      </c>
      <c r="B202" s="34" t="s">
        <v>95</v>
      </c>
      <c r="C202" s="34" t="s">
        <v>327</v>
      </c>
      <c r="D202" s="34" t="s">
        <v>308</v>
      </c>
      <c r="E202" s="81">
        <v>400000</v>
      </c>
      <c r="F202" s="34" t="s">
        <v>12</v>
      </c>
      <c r="G202" s="38" t="s">
        <v>869</v>
      </c>
      <c r="H202" s="34" t="s">
        <v>411</v>
      </c>
      <c r="I202" s="34" t="s">
        <v>248</v>
      </c>
      <c r="J202" s="31"/>
      <c r="K202" s="31"/>
      <c r="L202" s="22"/>
      <c r="M202" s="22"/>
      <c r="N202" s="22"/>
    </row>
    <row r="203" spans="1:14" x14ac:dyDescent="0.25">
      <c r="A203" s="69">
        <v>43053</v>
      </c>
      <c r="B203" s="34" t="s">
        <v>97</v>
      </c>
      <c r="C203" s="34" t="s">
        <v>369</v>
      </c>
      <c r="D203" s="34" t="s">
        <v>308</v>
      </c>
      <c r="E203" s="81">
        <v>1050000</v>
      </c>
      <c r="F203" s="34" t="s">
        <v>12</v>
      </c>
      <c r="G203" s="38" t="s">
        <v>869</v>
      </c>
      <c r="H203" s="34" t="s">
        <v>412</v>
      </c>
      <c r="I203" s="34" t="s">
        <v>248</v>
      </c>
      <c r="J203" s="31"/>
      <c r="K203" s="31"/>
      <c r="L203" s="22"/>
      <c r="M203" s="22"/>
      <c r="N203" s="22"/>
    </row>
    <row r="204" spans="1:14" x14ac:dyDescent="0.25">
      <c r="A204" s="80">
        <v>43053</v>
      </c>
      <c r="B204" s="34" t="s">
        <v>21</v>
      </c>
      <c r="C204" s="38" t="s">
        <v>249</v>
      </c>
      <c r="D204" s="38" t="s">
        <v>306</v>
      </c>
      <c r="E204" s="41">
        <v>17000</v>
      </c>
      <c r="F204" s="83" t="s">
        <v>9</v>
      </c>
      <c r="G204" s="38" t="s">
        <v>869</v>
      </c>
      <c r="H204" s="34" t="s">
        <v>489</v>
      </c>
      <c r="I204" s="34" t="s">
        <v>248</v>
      </c>
      <c r="J204" s="31"/>
      <c r="K204" s="31"/>
      <c r="L204" s="22"/>
      <c r="M204" s="22"/>
      <c r="N204" s="22"/>
    </row>
    <row r="205" spans="1:14" x14ac:dyDescent="0.25">
      <c r="A205" s="82">
        <v>43053</v>
      </c>
      <c r="B205" s="34" t="s">
        <v>788</v>
      </c>
      <c r="C205" s="34" t="s">
        <v>249</v>
      </c>
      <c r="D205" s="34" t="s">
        <v>814</v>
      </c>
      <c r="E205" s="41">
        <v>10000</v>
      </c>
      <c r="F205" s="38" t="s">
        <v>44</v>
      </c>
      <c r="G205" s="38" t="s">
        <v>869</v>
      </c>
      <c r="H205" s="34" t="s">
        <v>847</v>
      </c>
      <c r="I205" s="34" t="s">
        <v>248</v>
      </c>
      <c r="J205" s="31"/>
      <c r="K205" s="31"/>
      <c r="L205" s="81"/>
      <c r="M205" s="22"/>
      <c r="N205" s="22"/>
    </row>
    <row r="206" spans="1:14" x14ac:dyDescent="0.25">
      <c r="A206" s="82">
        <v>43054</v>
      </c>
      <c r="B206" s="34" t="s">
        <v>255</v>
      </c>
      <c r="C206" s="34" t="s">
        <v>249</v>
      </c>
      <c r="D206" s="34" t="s">
        <v>253</v>
      </c>
      <c r="E206" s="41">
        <v>30000</v>
      </c>
      <c r="F206" s="34" t="s">
        <v>23</v>
      </c>
      <c r="G206" s="38" t="s">
        <v>869</v>
      </c>
      <c r="H206" s="34" t="s">
        <v>513</v>
      </c>
      <c r="I206" s="34" t="s">
        <v>248</v>
      </c>
      <c r="J206" s="31"/>
      <c r="K206" s="31"/>
      <c r="L206" s="22"/>
      <c r="M206" s="22"/>
      <c r="N206" s="22"/>
    </row>
    <row r="207" spans="1:14" x14ac:dyDescent="0.25">
      <c r="A207" s="82">
        <v>43054</v>
      </c>
      <c r="B207" s="34" t="s">
        <v>259</v>
      </c>
      <c r="C207" s="34" t="s">
        <v>249</v>
      </c>
      <c r="D207" s="34" t="s">
        <v>253</v>
      </c>
      <c r="E207" s="41">
        <v>70000</v>
      </c>
      <c r="F207" s="34" t="s">
        <v>23</v>
      </c>
      <c r="G207" s="38" t="s">
        <v>869</v>
      </c>
      <c r="H207" s="34" t="s">
        <v>448</v>
      </c>
      <c r="I207" s="34" t="s">
        <v>248</v>
      </c>
      <c r="J207" s="31"/>
      <c r="K207" s="31"/>
      <c r="L207" s="22"/>
      <c r="M207" s="22"/>
      <c r="N207" s="22"/>
    </row>
    <row r="208" spans="1:14" x14ac:dyDescent="0.25">
      <c r="A208" s="80">
        <v>43054</v>
      </c>
      <c r="B208" s="34" t="s">
        <v>252</v>
      </c>
      <c r="C208" s="34" t="s">
        <v>249</v>
      </c>
      <c r="D208" s="34" t="s">
        <v>253</v>
      </c>
      <c r="E208" s="41">
        <v>13000</v>
      </c>
      <c r="F208" s="34" t="s">
        <v>272</v>
      </c>
      <c r="G208" s="38" t="s">
        <v>869</v>
      </c>
      <c r="H208" s="34" t="s">
        <v>597</v>
      </c>
      <c r="I208" s="34" t="s">
        <v>248</v>
      </c>
      <c r="J208" s="31"/>
      <c r="K208" s="31"/>
      <c r="L208" s="22"/>
      <c r="M208" s="22"/>
      <c r="N208" s="22"/>
    </row>
    <row r="209" spans="1:14" x14ac:dyDescent="0.25">
      <c r="A209" s="82">
        <v>43054</v>
      </c>
      <c r="B209" s="34" t="s">
        <v>273</v>
      </c>
      <c r="C209" s="34" t="s">
        <v>249</v>
      </c>
      <c r="D209" s="34" t="s">
        <v>251</v>
      </c>
      <c r="E209" s="41">
        <v>16000</v>
      </c>
      <c r="F209" s="34" t="s">
        <v>25</v>
      </c>
      <c r="G209" s="38" t="s">
        <v>869</v>
      </c>
      <c r="H209" s="34" t="s">
        <v>627</v>
      </c>
      <c r="I209" s="34" t="s">
        <v>248</v>
      </c>
      <c r="J209" s="31"/>
      <c r="K209" s="31"/>
      <c r="L209" s="22"/>
      <c r="M209" s="22"/>
      <c r="N209" s="22"/>
    </row>
    <row r="210" spans="1:14" x14ac:dyDescent="0.25">
      <c r="A210" s="82">
        <v>43054</v>
      </c>
      <c r="B210" s="34" t="s">
        <v>292</v>
      </c>
      <c r="C210" s="34" t="s">
        <v>249</v>
      </c>
      <c r="D210" s="34" t="s">
        <v>306</v>
      </c>
      <c r="E210" s="41">
        <v>15000</v>
      </c>
      <c r="F210" s="34" t="s">
        <v>38</v>
      </c>
      <c r="G210" s="38" t="s">
        <v>869</v>
      </c>
      <c r="H210" s="34" t="s">
        <v>438</v>
      </c>
      <c r="I210" s="34" t="s">
        <v>248</v>
      </c>
      <c r="J210" s="31"/>
      <c r="K210" s="31"/>
      <c r="L210" s="22"/>
      <c r="M210" s="22"/>
      <c r="N210" s="22"/>
    </row>
    <row r="211" spans="1:14" x14ac:dyDescent="0.25">
      <c r="A211" s="82">
        <v>43054</v>
      </c>
      <c r="B211" s="34" t="s">
        <v>689</v>
      </c>
      <c r="C211" s="34" t="s">
        <v>249</v>
      </c>
      <c r="D211" s="34" t="s">
        <v>306</v>
      </c>
      <c r="E211" s="41">
        <v>5000</v>
      </c>
      <c r="F211" s="34" t="s">
        <v>34</v>
      </c>
      <c r="G211" s="38" t="s">
        <v>869</v>
      </c>
      <c r="H211" s="34" t="s">
        <v>690</v>
      </c>
      <c r="I211" s="34" t="s">
        <v>248</v>
      </c>
      <c r="J211" s="31"/>
      <c r="K211" s="31"/>
      <c r="L211" s="22"/>
      <c r="M211" s="22"/>
      <c r="N211" s="22"/>
    </row>
    <row r="212" spans="1:14" x14ac:dyDescent="0.25">
      <c r="A212" s="82">
        <v>43054</v>
      </c>
      <c r="B212" s="34" t="s">
        <v>313</v>
      </c>
      <c r="C212" s="34" t="s">
        <v>284</v>
      </c>
      <c r="D212" s="34" t="s">
        <v>306</v>
      </c>
      <c r="E212" s="41">
        <v>80000</v>
      </c>
      <c r="F212" s="34" t="s">
        <v>34</v>
      </c>
      <c r="G212" s="38" t="s">
        <v>869</v>
      </c>
      <c r="H212" s="34" t="s">
        <v>691</v>
      </c>
      <c r="I212" s="34" t="s">
        <v>248</v>
      </c>
      <c r="J212" s="31"/>
      <c r="K212" s="31"/>
      <c r="L212" s="22"/>
      <c r="M212" s="22"/>
      <c r="N212" s="22"/>
    </row>
    <row r="213" spans="1:14" x14ac:dyDescent="0.25">
      <c r="A213" s="82">
        <v>43054</v>
      </c>
      <c r="B213" s="34" t="s">
        <v>684</v>
      </c>
      <c r="C213" s="34" t="s">
        <v>249</v>
      </c>
      <c r="D213" s="34" t="s">
        <v>306</v>
      </c>
      <c r="E213" s="41">
        <v>50000</v>
      </c>
      <c r="F213" s="34" t="s">
        <v>34</v>
      </c>
      <c r="G213" s="38" t="s">
        <v>869</v>
      </c>
      <c r="H213" s="34" t="s">
        <v>679</v>
      </c>
      <c r="I213" s="34" t="s">
        <v>248</v>
      </c>
      <c r="J213" s="31"/>
      <c r="K213" s="31"/>
      <c r="L213" s="22"/>
      <c r="M213" s="22"/>
      <c r="N213" s="22"/>
    </row>
    <row r="214" spans="1:14" x14ac:dyDescent="0.25">
      <c r="A214" s="82">
        <v>43054</v>
      </c>
      <c r="B214" s="34" t="s">
        <v>692</v>
      </c>
      <c r="C214" s="34" t="s">
        <v>249</v>
      </c>
      <c r="D214" s="34" t="s">
        <v>306</v>
      </c>
      <c r="E214" s="41">
        <v>10000</v>
      </c>
      <c r="F214" s="34" t="s">
        <v>34</v>
      </c>
      <c r="G214" s="38" t="s">
        <v>869</v>
      </c>
      <c r="H214" s="34" t="s">
        <v>693</v>
      </c>
      <c r="I214" s="34" t="s">
        <v>248</v>
      </c>
      <c r="J214" s="31"/>
      <c r="K214" s="31"/>
      <c r="L214" s="22"/>
      <c r="M214" s="22"/>
      <c r="N214" s="22"/>
    </row>
    <row r="215" spans="1:14" x14ac:dyDescent="0.25">
      <c r="A215" s="82">
        <v>43054</v>
      </c>
      <c r="B215" s="34" t="s">
        <v>667</v>
      </c>
      <c r="C215" s="34" t="s">
        <v>284</v>
      </c>
      <c r="D215" s="34" t="s">
        <v>306</v>
      </c>
      <c r="E215" s="41">
        <v>180000</v>
      </c>
      <c r="F215" s="34" t="s">
        <v>34</v>
      </c>
      <c r="G215" s="38" t="s">
        <v>869</v>
      </c>
      <c r="H215" s="34" t="s">
        <v>669</v>
      </c>
      <c r="I215" s="34" t="s">
        <v>248</v>
      </c>
      <c r="J215" s="31"/>
      <c r="K215" s="31"/>
      <c r="L215" s="22"/>
      <c r="M215" s="22"/>
      <c r="N215" s="22"/>
    </row>
    <row r="216" spans="1:14" x14ac:dyDescent="0.25">
      <c r="A216" s="82">
        <v>43054</v>
      </c>
      <c r="B216" s="34" t="s">
        <v>315</v>
      </c>
      <c r="C216" s="34" t="s">
        <v>249</v>
      </c>
      <c r="D216" s="34" t="s">
        <v>306</v>
      </c>
      <c r="E216" s="41">
        <v>10000</v>
      </c>
      <c r="F216" s="34" t="s">
        <v>34</v>
      </c>
      <c r="G216" s="38" t="s">
        <v>869</v>
      </c>
      <c r="H216" s="34" t="s">
        <v>498</v>
      </c>
      <c r="I216" s="34" t="s">
        <v>248</v>
      </c>
      <c r="J216" s="31"/>
      <c r="K216" s="31"/>
      <c r="L216" s="22"/>
      <c r="M216" s="22"/>
      <c r="N216" s="22"/>
    </row>
    <row r="217" spans="1:14" x14ac:dyDescent="0.25">
      <c r="A217" s="82">
        <v>43054</v>
      </c>
      <c r="B217" s="34" t="s">
        <v>345</v>
      </c>
      <c r="C217" s="34" t="s">
        <v>249</v>
      </c>
      <c r="D217" s="34" t="s">
        <v>306</v>
      </c>
      <c r="E217" s="41">
        <v>10000</v>
      </c>
      <c r="F217" s="34" t="s">
        <v>15</v>
      </c>
      <c r="G217" s="38" t="s">
        <v>869</v>
      </c>
      <c r="H217" s="34" t="s">
        <v>714</v>
      </c>
      <c r="I217" s="34" t="s">
        <v>248</v>
      </c>
      <c r="J217" s="31"/>
      <c r="K217" s="31"/>
      <c r="L217" s="22"/>
      <c r="M217" s="22"/>
      <c r="N217" s="22"/>
    </row>
    <row r="218" spans="1:14" x14ac:dyDescent="0.25">
      <c r="A218" s="82">
        <v>43054</v>
      </c>
      <c r="B218" s="34" t="s">
        <v>346</v>
      </c>
      <c r="C218" s="34" t="s">
        <v>249</v>
      </c>
      <c r="D218" s="34" t="s">
        <v>306</v>
      </c>
      <c r="E218" s="41">
        <v>115000</v>
      </c>
      <c r="F218" s="34" t="s">
        <v>15</v>
      </c>
      <c r="G218" s="38" t="s">
        <v>869</v>
      </c>
      <c r="H218" s="34" t="s">
        <v>709</v>
      </c>
      <c r="I218" s="34" t="s">
        <v>248</v>
      </c>
      <c r="J218" s="31"/>
      <c r="K218" s="31"/>
      <c r="L218" s="22"/>
      <c r="M218" s="22"/>
      <c r="N218" s="22"/>
    </row>
    <row r="219" spans="1:14" x14ac:dyDescent="0.25">
      <c r="A219" s="82">
        <v>43054</v>
      </c>
      <c r="B219" s="34" t="s">
        <v>347</v>
      </c>
      <c r="C219" s="34" t="s">
        <v>284</v>
      </c>
      <c r="D219" s="34" t="s">
        <v>306</v>
      </c>
      <c r="E219" s="41">
        <v>80000</v>
      </c>
      <c r="F219" s="34" t="s">
        <v>15</v>
      </c>
      <c r="G219" s="38" t="s">
        <v>869</v>
      </c>
      <c r="H219" s="34" t="s">
        <v>715</v>
      </c>
      <c r="I219" s="34" t="s">
        <v>248</v>
      </c>
      <c r="J219" s="31"/>
      <c r="K219" s="31"/>
      <c r="L219" s="22"/>
      <c r="M219" s="22"/>
      <c r="N219" s="22"/>
    </row>
    <row r="220" spans="1:14" x14ac:dyDescent="0.25">
      <c r="A220" s="82">
        <v>43054</v>
      </c>
      <c r="B220" s="34" t="s">
        <v>348</v>
      </c>
      <c r="C220" s="34" t="s">
        <v>284</v>
      </c>
      <c r="D220" s="34" t="s">
        <v>306</v>
      </c>
      <c r="E220" s="41">
        <v>200000</v>
      </c>
      <c r="F220" s="34" t="s">
        <v>15</v>
      </c>
      <c r="G220" s="38" t="s">
        <v>869</v>
      </c>
      <c r="H220" s="34" t="s">
        <v>717</v>
      </c>
      <c r="I220" s="34" t="s">
        <v>248</v>
      </c>
      <c r="J220" s="31"/>
      <c r="K220" s="31"/>
      <c r="L220" s="22"/>
      <c r="M220" s="22"/>
      <c r="N220" s="22"/>
    </row>
    <row r="221" spans="1:14" x14ac:dyDescent="0.25">
      <c r="A221" s="82">
        <v>43054</v>
      </c>
      <c r="B221" s="34" t="s">
        <v>349</v>
      </c>
      <c r="C221" s="34" t="s">
        <v>249</v>
      </c>
      <c r="D221" s="34" t="s">
        <v>306</v>
      </c>
      <c r="E221" s="41">
        <v>5000</v>
      </c>
      <c r="F221" s="34" t="s">
        <v>15</v>
      </c>
      <c r="G221" s="38" t="s">
        <v>869</v>
      </c>
      <c r="H221" s="34" t="s">
        <v>481</v>
      </c>
      <c r="I221" s="34" t="s">
        <v>248</v>
      </c>
      <c r="J221" s="31"/>
      <c r="K221" s="31"/>
      <c r="L221" s="22"/>
      <c r="M221" s="22"/>
      <c r="N221" s="22"/>
    </row>
    <row r="222" spans="1:14" x14ac:dyDescent="0.25">
      <c r="A222" s="69">
        <v>43054</v>
      </c>
      <c r="B222" s="34" t="s">
        <v>19</v>
      </c>
      <c r="C222" s="34" t="s">
        <v>249</v>
      </c>
      <c r="D222" s="34" t="s">
        <v>308</v>
      </c>
      <c r="E222" s="81">
        <v>70000</v>
      </c>
      <c r="F222" s="34" t="s">
        <v>12</v>
      </c>
      <c r="G222" s="38" t="s">
        <v>869</v>
      </c>
      <c r="H222" s="34" t="s">
        <v>416</v>
      </c>
      <c r="I222" s="34" t="s">
        <v>248</v>
      </c>
      <c r="J222" s="31"/>
      <c r="K222" s="31"/>
      <c r="L222" s="22"/>
      <c r="M222" s="22"/>
      <c r="N222" s="22"/>
    </row>
    <row r="223" spans="1:14" x14ac:dyDescent="0.25">
      <c r="A223" s="69">
        <v>43054</v>
      </c>
      <c r="B223" s="34" t="s">
        <v>99</v>
      </c>
      <c r="C223" s="34" t="s">
        <v>369</v>
      </c>
      <c r="D223" s="34" t="s">
        <v>278</v>
      </c>
      <c r="E223" s="41">
        <v>6000</v>
      </c>
      <c r="F223" s="34" t="s">
        <v>12</v>
      </c>
      <c r="G223" s="38" t="s">
        <v>869</v>
      </c>
      <c r="H223" s="34" t="s">
        <v>413</v>
      </c>
      <c r="I223" s="34" t="s">
        <v>248</v>
      </c>
      <c r="J223" s="31"/>
      <c r="K223" s="31"/>
      <c r="L223" s="22"/>
      <c r="M223" s="22"/>
      <c r="N223" s="22"/>
    </row>
    <row r="224" spans="1:14" x14ac:dyDescent="0.25">
      <c r="A224" s="69">
        <v>43054</v>
      </c>
      <c r="B224" s="34" t="s">
        <v>101</v>
      </c>
      <c r="C224" s="34" t="s">
        <v>372</v>
      </c>
      <c r="D224" s="34" t="s">
        <v>308</v>
      </c>
      <c r="E224" s="41">
        <v>20000</v>
      </c>
      <c r="F224" s="34" t="s">
        <v>12</v>
      </c>
      <c r="G224" s="38" t="s">
        <v>869</v>
      </c>
      <c r="H224" s="34" t="s">
        <v>414</v>
      </c>
      <c r="I224" s="34" t="s">
        <v>248</v>
      </c>
      <c r="J224" s="31"/>
      <c r="K224" s="31"/>
      <c r="L224" s="22"/>
      <c r="M224" s="22"/>
      <c r="N224" s="22"/>
    </row>
    <row r="225" spans="1:14" x14ac:dyDescent="0.25">
      <c r="A225" s="69">
        <v>43054</v>
      </c>
      <c r="B225" s="34" t="s">
        <v>36</v>
      </c>
      <c r="C225" s="34" t="s">
        <v>249</v>
      </c>
      <c r="D225" s="34" t="s">
        <v>368</v>
      </c>
      <c r="E225" s="41">
        <v>160000</v>
      </c>
      <c r="F225" s="34" t="s">
        <v>80</v>
      </c>
      <c r="G225" s="38" t="s">
        <v>869</v>
      </c>
      <c r="H225" s="34" t="s">
        <v>457</v>
      </c>
      <c r="I225" s="34" t="s">
        <v>248</v>
      </c>
      <c r="J225" s="31"/>
      <c r="K225" s="31"/>
      <c r="L225" s="22"/>
      <c r="M225" s="22"/>
      <c r="N225" s="22"/>
    </row>
    <row r="226" spans="1:14" x14ac:dyDescent="0.25">
      <c r="A226" s="80">
        <v>43054</v>
      </c>
      <c r="B226" s="34" t="s">
        <v>21</v>
      </c>
      <c r="C226" s="38" t="s">
        <v>249</v>
      </c>
      <c r="D226" s="38" t="s">
        <v>306</v>
      </c>
      <c r="E226" s="41">
        <v>17000</v>
      </c>
      <c r="F226" s="34" t="s">
        <v>9</v>
      </c>
      <c r="G226" s="38" t="s">
        <v>869</v>
      </c>
      <c r="H226" s="34" t="s">
        <v>488</v>
      </c>
      <c r="I226" s="34" t="s">
        <v>248</v>
      </c>
      <c r="J226" s="31"/>
      <c r="K226" s="31"/>
      <c r="L226" s="22"/>
      <c r="M226" s="22"/>
      <c r="N226" s="22"/>
    </row>
    <row r="227" spans="1:14" x14ac:dyDescent="0.25">
      <c r="A227" s="82">
        <v>43054</v>
      </c>
      <c r="B227" s="34" t="s">
        <v>788</v>
      </c>
      <c r="C227" s="34" t="s">
        <v>249</v>
      </c>
      <c r="D227" s="34" t="s">
        <v>814</v>
      </c>
      <c r="E227" s="41">
        <v>10000</v>
      </c>
      <c r="F227" s="38" t="s">
        <v>44</v>
      </c>
      <c r="G227" s="38" t="s">
        <v>869</v>
      </c>
      <c r="H227" s="34" t="s">
        <v>847</v>
      </c>
      <c r="I227" s="34" t="s">
        <v>248</v>
      </c>
      <c r="J227" s="31"/>
      <c r="K227" s="31"/>
      <c r="L227" s="81"/>
      <c r="M227" s="22"/>
      <c r="N227" s="22"/>
    </row>
    <row r="228" spans="1:14" x14ac:dyDescent="0.25">
      <c r="A228" s="82">
        <v>43054</v>
      </c>
      <c r="B228" s="34" t="s">
        <v>851</v>
      </c>
      <c r="C228" s="34" t="s">
        <v>249</v>
      </c>
      <c r="D228" s="34" t="s">
        <v>814</v>
      </c>
      <c r="E228" s="41">
        <v>60000</v>
      </c>
      <c r="F228" s="38" t="s">
        <v>44</v>
      </c>
      <c r="G228" s="38" t="s">
        <v>869</v>
      </c>
      <c r="H228" s="34" t="s">
        <v>849</v>
      </c>
      <c r="I228" s="34" t="s">
        <v>248</v>
      </c>
      <c r="J228" s="31"/>
      <c r="K228" s="31"/>
      <c r="L228" s="23"/>
      <c r="M228" s="22"/>
      <c r="N228" s="22"/>
    </row>
    <row r="229" spans="1:14" x14ac:dyDescent="0.25">
      <c r="A229" s="82">
        <v>43055</v>
      </c>
      <c r="B229" s="34" t="s">
        <v>252</v>
      </c>
      <c r="C229" s="34" t="s">
        <v>249</v>
      </c>
      <c r="D229" s="34" t="s">
        <v>253</v>
      </c>
      <c r="E229" s="41">
        <v>30000</v>
      </c>
      <c r="F229" s="34" t="s">
        <v>23</v>
      </c>
      <c r="G229" s="38" t="s">
        <v>869</v>
      </c>
      <c r="H229" s="34" t="s">
        <v>570</v>
      </c>
      <c r="I229" s="34" t="s">
        <v>248</v>
      </c>
      <c r="J229" s="31"/>
      <c r="K229" s="31"/>
      <c r="L229" s="22"/>
      <c r="M229" s="22"/>
      <c r="N229" s="22"/>
    </row>
    <row r="230" spans="1:14" x14ac:dyDescent="0.25">
      <c r="A230" s="80">
        <v>43055</v>
      </c>
      <c r="B230" s="34" t="s">
        <v>252</v>
      </c>
      <c r="C230" s="34" t="s">
        <v>249</v>
      </c>
      <c r="D230" s="34" t="s">
        <v>253</v>
      </c>
      <c r="E230" s="41">
        <v>13000</v>
      </c>
      <c r="F230" s="34" t="s">
        <v>272</v>
      </c>
      <c r="G230" s="38" t="s">
        <v>869</v>
      </c>
      <c r="H230" s="34" t="s">
        <v>597</v>
      </c>
      <c r="I230" s="34" t="s">
        <v>248</v>
      </c>
      <c r="J230" s="31"/>
      <c r="K230" s="31"/>
      <c r="L230" s="22"/>
      <c r="M230" s="22"/>
      <c r="N230" s="22"/>
    </row>
    <row r="231" spans="1:14" x14ac:dyDescent="0.25">
      <c r="A231" s="82">
        <v>43055</v>
      </c>
      <c r="B231" s="34" t="s">
        <v>273</v>
      </c>
      <c r="C231" s="34" t="s">
        <v>249</v>
      </c>
      <c r="D231" s="34" t="s">
        <v>251</v>
      </c>
      <c r="E231" s="41">
        <v>16000</v>
      </c>
      <c r="F231" s="34" t="s">
        <v>25</v>
      </c>
      <c r="G231" s="38" t="s">
        <v>869</v>
      </c>
      <c r="H231" s="34" t="s">
        <v>627</v>
      </c>
      <c r="I231" s="34" t="s">
        <v>248</v>
      </c>
      <c r="J231" s="31"/>
      <c r="K231" s="31"/>
      <c r="L231" s="22"/>
      <c r="M231" s="22"/>
      <c r="N231" s="22"/>
    </row>
    <row r="232" spans="1:14" x14ac:dyDescent="0.25">
      <c r="A232" s="82">
        <v>43055</v>
      </c>
      <c r="B232" s="34" t="s">
        <v>292</v>
      </c>
      <c r="C232" s="34" t="s">
        <v>249</v>
      </c>
      <c r="D232" s="34" t="s">
        <v>306</v>
      </c>
      <c r="E232" s="41">
        <v>15000</v>
      </c>
      <c r="F232" s="34" t="s">
        <v>38</v>
      </c>
      <c r="G232" s="38" t="s">
        <v>869</v>
      </c>
      <c r="H232" s="34" t="s">
        <v>438</v>
      </c>
      <c r="I232" s="34" t="s">
        <v>248</v>
      </c>
      <c r="J232" s="31"/>
      <c r="K232" s="31"/>
      <c r="L232" s="22"/>
      <c r="M232" s="22"/>
      <c r="N232" s="22"/>
    </row>
    <row r="233" spans="1:14" x14ac:dyDescent="0.25">
      <c r="A233" s="82">
        <v>43055</v>
      </c>
      <c r="B233" s="34" t="s">
        <v>315</v>
      </c>
      <c r="C233" s="34" t="s">
        <v>249</v>
      </c>
      <c r="D233" s="34" t="s">
        <v>306</v>
      </c>
      <c r="E233" s="41">
        <v>10000</v>
      </c>
      <c r="F233" s="34" t="s">
        <v>34</v>
      </c>
      <c r="G233" s="38" t="s">
        <v>869</v>
      </c>
      <c r="H233" s="34" t="s">
        <v>694</v>
      </c>
      <c r="I233" s="34" t="s">
        <v>248</v>
      </c>
      <c r="J233" s="31"/>
      <c r="K233" s="31"/>
      <c r="L233" s="22"/>
      <c r="M233" s="22"/>
      <c r="N233" s="22"/>
    </row>
    <row r="234" spans="1:14" x14ac:dyDescent="0.25">
      <c r="A234" s="82">
        <v>43055</v>
      </c>
      <c r="B234" s="34" t="s">
        <v>313</v>
      </c>
      <c r="C234" s="34" t="s">
        <v>284</v>
      </c>
      <c r="D234" s="34" t="s">
        <v>306</v>
      </c>
      <c r="E234" s="41">
        <v>80000</v>
      </c>
      <c r="F234" s="34" t="s">
        <v>34</v>
      </c>
      <c r="G234" s="38" t="s">
        <v>869</v>
      </c>
      <c r="H234" s="34" t="s">
        <v>695</v>
      </c>
      <c r="I234" s="34" t="s">
        <v>248</v>
      </c>
      <c r="J234" s="31"/>
      <c r="K234" s="31"/>
      <c r="L234" s="22"/>
      <c r="M234" s="22"/>
      <c r="N234" s="22"/>
    </row>
    <row r="235" spans="1:14" x14ac:dyDescent="0.25">
      <c r="A235" s="82">
        <v>43055</v>
      </c>
      <c r="B235" s="34" t="s">
        <v>667</v>
      </c>
      <c r="C235" s="34" t="s">
        <v>284</v>
      </c>
      <c r="D235" s="34" t="s">
        <v>306</v>
      </c>
      <c r="E235" s="41">
        <v>180000</v>
      </c>
      <c r="F235" s="34" t="s">
        <v>34</v>
      </c>
      <c r="G235" s="38" t="s">
        <v>869</v>
      </c>
      <c r="H235" s="34" t="s">
        <v>669</v>
      </c>
      <c r="I235" s="34" t="s">
        <v>248</v>
      </c>
      <c r="J235" s="31"/>
      <c r="K235" s="31"/>
      <c r="L235" s="22"/>
      <c r="M235" s="22"/>
      <c r="N235" s="22"/>
    </row>
    <row r="236" spans="1:14" x14ac:dyDescent="0.25">
      <c r="A236" s="82">
        <v>43055</v>
      </c>
      <c r="B236" s="34" t="s">
        <v>348</v>
      </c>
      <c r="C236" s="34" t="s">
        <v>284</v>
      </c>
      <c r="D236" s="34" t="s">
        <v>306</v>
      </c>
      <c r="E236" s="41">
        <v>200000</v>
      </c>
      <c r="F236" s="34" t="s">
        <v>15</v>
      </c>
      <c r="G236" s="38" t="s">
        <v>869</v>
      </c>
      <c r="H236" s="34" t="s">
        <v>717</v>
      </c>
      <c r="I236" s="34" t="s">
        <v>248</v>
      </c>
      <c r="J236" s="31"/>
      <c r="K236" s="31"/>
      <c r="L236" s="22"/>
      <c r="M236" s="22"/>
      <c r="N236" s="22"/>
    </row>
    <row r="237" spans="1:14" x14ac:dyDescent="0.25">
      <c r="A237" s="82">
        <v>43055</v>
      </c>
      <c r="B237" s="34" t="s">
        <v>347</v>
      </c>
      <c r="C237" s="34" t="s">
        <v>284</v>
      </c>
      <c r="D237" s="34" t="s">
        <v>306</v>
      </c>
      <c r="E237" s="41">
        <v>80000</v>
      </c>
      <c r="F237" s="34" t="s">
        <v>15</v>
      </c>
      <c r="G237" s="38" t="s">
        <v>869</v>
      </c>
      <c r="H237" s="34" t="s">
        <v>719</v>
      </c>
      <c r="I237" s="34" t="s">
        <v>248</v>
      </c>
      <c r="J237" s="31"/>
      <c r="K237" s="31"/>
      <c r="L237" s="22"/>
      <c r="M237" s="22"/>
      <c r="N237" s="22"/>
    </row>
    <row r="238" spans="1:14" x14ac:dyDescent="0.25">
      <c r="A238" s="82">
        <v>43055</v>
      </c>
      <c r="B238" s="34" t="s">
        <v>350</v>
      </c>
      <c r="C238" s="34" t="s">
        <v>327</v>
      </c>
      <c r="D238" s="34" t="s">
        <v>306</v>
      </c>
      <c r="E238" s="41">
        <v>20000</v>
      </c>
      <c r="F238" s="34" t="s">
        <v>15</v>
      </c>
      <c r="G238" s="38" t="s">
        <v>869</v>
      </c>
      <c r="H238" s="34" t="s">
        <v>720</v>
      </c>
      <c r="I238" s="34" t="s">
        <v>248</v>
      </c>
      <c r="J238" s="31"/>
      <c r="K238" s="31"/>
      <c r="L238" s="22"/>
      <c r="M238" s="22"/>
      <c r="N238" s="22"/>
    </row>
    <row r="239" spans="1:14" x14ac:dyDescent="0.25">
      <c r="A239" s="82">
        <v>43055</v>
      </c>
      <c r="B239" s="34" t="s">
        <v>351</v>
      </c>
      <c r="C239" s="34" t="s">
        <v>249</v>
      </c>
      <c r="D239" s="34" t="s">
        <v>306</v>
      </c>
      <c r="E239" s="41">
        <v>20000</v>
      </c>
      <c r="F239" s="34" t="s">
        <v>15</v>
      </c>
      <c r="G239" s="38" t="s">
        <v>869</v>
      </c>
      <c r="H239" s="34" t="s">
        <v>671</v>
      </c>
      <c r="I239" s="34" t="s">
        <v>248</v>
      </c>
      <c r="J239" s="31"/>
      <c r="K239" s="31"/>
      <c r="L239" s="22"/>
      <c r="M239" s="22"/>
      <c r="N239" s="22"/>
    </row>
    <row r="240" spans="1:14" x14ac:dyDescent="0.25">
      <c r="A240" s="69">
        <v>43055</v>
      </c>
      <c r="B240" s="34" t="s">
        <v>104</v>
      </c>
      <c r="C240" s="34" t="s">
        <v>369</v>
      </c>
      <c r="D240" s="34" t="s">
        <v>278</v>
      </c>
      <c r="E240" s="41">
        <v>35000</v>
      </c>
      <c r="F240" s="34" t="s">
        <v>12</v>
      </c>
      <c r="G240" s="38" t="s">
        <v>869</v>
      </c>
      <c r="H240" s="34" t="s">
        <v>415</v>
      </c>
      <c r="I240" s="34" t="s">
        <v>248</v>
      </c>
      <c r="J240" s="31"/>
      <c r="K240" s="31"/>
      <c r="L240" s="22"/>
      <c r="M240" s="22"/>
      <c r="N240" s="22"/>
    </row>
    <row r="241" spans="1:14" x14ac:dyDescent="0.25">
      <c r="A241" s="80">
        <v>43055</v>
      </c>
      <c r="B241" s="34" t="s">
        <v>21</v>
      </c>
      <c r="C241" s="38" t="s">
        <v>249</v>
      </c>
      <c r="D241" s="38" t="s">
        <v>306</v>
      </c>
      <c r="E241" s="41">
        <v>9500</v>
      </c>
      <c r="F241" s="34" t="s">
        <v>9</v>
      </c>
      <c r="G241" s="38" t="s">
        <v>869</v>
      </c>
      <c r="H241" s="34" t="s">
        <v>487</v>
      </c>
      <c r="I241" s="34" t="s">
        <v>248</v>
      </c>
      <c r="J241" s="31"/>
      <c r="K241" s="31"/>
      <c r="L241" s="22"/>
      <c r="M241" s="22"/>
      <c r="N241" s="22"/>
    </row>
    <row r="242" spans="1:14" x14ac:dyDescent="0.25">
      <c r="A242" s="80">
        <v>43055</v>
      </c>
      <c r="B242" s="34" t="s">
        <v>103</v>
      </c>
      <c r="C242" s="38" t="s">
        <v>249</v>
      </c>
      <c r="D242" s="38" t="s">
        <v>306</v>
      </c>
      <c r="E242" s="41">
        <v>23500</v>
      </c>
      <c r="F242" s="34" t="s">
        <v>9</v>
      </c>
      <c r="G242" s="38" t="s">
        <v>869</v>
      </c>
      <c r="H242" s="34" t="s">
        <v>486</v>
      </c>
      <c r="I242" s="34" t="s">
        <v>248</v>
      </c>
      <c r="J242" s="31"/>
      <c r="K242" s="31"/>
      <c r="L242" s="22"/>
      <c r="M242" s="22"/>
      <c r="N242" s="22"/>
    </row>
    <row r="243" spans="1:14" x14ac:dyDescent="0.25">
      <c r="A243" s="80">
        <v>43055</v>
      </c>
      <c r="B243" s="34" t="s">
        <v>17</v>
      </c>
      <c r="C243" s="34" t="s">
        <v>249</v>
      </c>
      <c r="D243" s="34" t="s">
        <v>306</v>
      </c>
      <c r="E243" s="41">
        <v>65000</v>
      </c>
      <c r="F243" s="34" t="s">
        <v>9</v>
      </c>
      <c r="G243" s="38" t="s">
        <v>869</v>
      </c>
      <c r="H243" s="34" t="s">
        <v>485</v>
      </c>
      <c r="I243" s="34" t="s">
        <v>248</v>
      </c>
      <c r="J243" s="31"/>
      <c r="K243" s="31"/>
      <c r="L243" s="22"/>
      <c r="M243" s="22"/>
      <c r="N243" s="22"/>
    </row>
    <row r="244" spans="1:14" x14ac:dyDescent="0.25">
      <c r="A244" s="80">
        <v>43055</v>
      </c>
      <c r="B244" s="34" t="s">
        <v>105</v>
      </c>
      <c r="C244" s="34" t="s">
        <v>327</v>
      </c>
      <c r="D244" s="34" t="s">
        <v>306</v>
      </c>
      <c r="E244" s="41">
        <v>10000</v>
      </c>
      <c r="F244" s="34" t="s">
        <v>9</v>
      </c>
      <c r="G244" s="38" t="s">
        <v>869</v>
      </c>
      <c r="H244" s="34" t="s">
        <v>484</v>
      </c>
      <c r="I244" s="34" t="s">
        <v>248</v>
      </c>
      <c r="J244" s="31"/>
      <c r="K244" s="31"/>
      <c r="L244" s="22"/>
      <c r="M244" s="22"/>
      <c r="N244" s="22"/>
    </row>
    <row r="245" spans="1:14" x14ac:dyDescent="0.25">
      <c r="A245" s="80">
        <v>43055</v>
      </c>
      <c r="B245" s="34" t="s">
        <v>738</v>
      </c>
      <c r="C245" s="34" t="s">
        <v>249</v>
      </c>
      <c r="D245" s="34" t="s">
        <v>306</v>
      </c>
      <c r="E245" s="41">
        <v>3000</v>
      </c>
      <c r="F245" s="34" t="s">
        <v>9</v>
      </c>
      <c r="G245" s="38" t="s">
        <v>869</v>
      </c>
      <c r="H245" s="34" t="s">
        <v>483</v>
      </c>
      <c r="I245" s="34" t="s">
        <v>248</v>
      </c>
      <c r="J245" s="31"/>
      <c r="K245" s="31"/>
      <c r="L245" s="22"/>
      <c r="M245" s="22"/>
      <c r="N245" s="22"/>
    </row>
    <row r="246" spans="1:14" x14ac:dyDescent="0.25">
      <c r="A246" s="82">
        <v>43055</v>
      </c>
      <c r="B246" s="34" t="s">
        <v>788</v>
      </c>
      <c r="C246" s="34" t="s">
        <v>249</v>
      </c>
      <c r="D246" s="34" t="s">
        <v>814</v>
      </c>
      <c r="E246" s="41">
        <v>10000</v>
      </c>
      <c r="F246" s="38" t="s">
        <v>44</v>
      </c>
      <c r="G246" s="38" t="s">
        <v>869</v>
      </c>
      <c r="H246" s="34" t="s">
        <v>390</v>
      </c>
      <c r="I246" s="34" t="s">
        <v>248</v>
      </c>
      <c r="J246" s="31"/>
      <c r="K246" s="31"/>
      <c r="L246" s="48"/>
      <c r="M246" s="22"/>
      <c r="N246" s="22"/>
    </row>
    <row r="247" spans="1:14" x14ac:dyDescent="0.25">
      <c r="A247" s="82">
        <v>43055</v>
      </c>
      <c r="B247" s="34" t="s">
        <v>854</v>
      </c>
      <c r="C247" s="34" t="s">
        <v>249</v>
      </c>
      <c r="D247" s="34" t="s">
        <v>814</v>
      </c>
      <c r="E247" s="41">
        <v>100000</v>
      </c>
      <c r="F247" s="38" t="s">
        <v>44</v>
      </c>
      <c r="G247" s="38" t="s">
        <v>869</v>
      </c>
      <c r="H247" s="34" t="s">
        <v>852</v>
      </c>
      <c r="I247" s="34" t="s">
        <v>248</v>
      </c>
      <c r="J247" s="31"/>
      <c r="K247" s="31"/>
      <c r="L247" s="23"/>
      <c r="M247" s="22"/>
      <c r="N247" s="22"/>
    </row>
    <row r="248" spans="1:14" x14ac:dyDescent="0.25">
      <c r="A248" s="82">
        <v>43055</v>
      </c>
      <c r="B248" s="34" t="s">
        <v>853</v>
      </c>
      <c r="C248" s="34" t="s">
        <v>249</v>
      </c>
      <c r="D248" s="34" t="s">
        <v>814</v>
      </c>
      <c r="E248" s="41">
        <v>12000</v>
      </c>
      <c r="F248" s="38" t="s">
        <v>44</v>
      </c>
      <c r="G248" s="38" t="s">
        <v>869</v>
      </c>
      <c r="H248" s="34" t="s">
        <v>594</v>
      </c>
      <c r="I248" s="34" t="s">
        <v>248</v>
      </c>
      <c r="J248" s="31"/>
      <c r="K248" s="31"/>
      <c r="L248" s="23"/>
      <c r="M248" s="22"/>
      <c r="N248" s="22"/>
    </row>
    <row r="249" spans="1:14" x14ac:dyDescent="0.25">
      <c r="A249" s="82">
        <v>43056</v>
      </c>
      <c r="B249" s="34" t="s">
        <v>252</v>
      </c>
      <c r="C249" s="34" t="s">
        <v>249</v>
      </c>
      <c r="D249" s="34" t="s">
        <v>253</v>
      </c>
      <c r="E249" s="41">
        <v>30000</v>
      </c>
      <c r="F249" s="34" t="s">
        <v>23</v>
      </c>
      <c r="G249" s="38" t="s">
        <v>869</v>
      </c>
      <c r="H249" s="34" t="s">
        <v>570</v>
      </c>
      <c r="I249" s="34" t="s">
        <v>248</v>
      </c>
      <c r="J249" s="31"/>
      <c r="K249" s="31"/>
      <c r="L249" s="22"/>
      <c r="M249" s="22"/>
      <c r="N249" s="22"/>
    </row>
    <row r="250" spans="1:14" x14ac:dyDescent="0.25">
      <c r="A250" s="80">
        <v>43056</v>
      </c>
      <c r="B250" s="34" t="s">
        <v>252</v>
      </c>
      <c r="C250" s="34" t="s">
        <v>249</v>
      </c>
      <c r="D250" s="34" t="s">
        <v>253</v>
      </c>
      <c r="E250" s="41">
        <v>13000</v>
      </c>
      <c r="F250" s="34" t="s">
        <v>272</v>
      </c>
      <c r="G250" s="38" t="s">
        <v>869</v>
      </c>
      <c r="H250" s="34" t="s">
        <v>396</v>
      </c>
      <c r="I250" s="34" t="s">
        <v>248</v>
      </c>
      <c r="J250" s="31"/>
      <c r="K250" s="31"/>
      <c r="L250" s="22"/>
      <c r="M250" s="22"/>
      <c r="N250" s="22"/>
    </row>
    <row r="251" spans="1:14" x14ac:dyDescent="0.25">
      <c r="A251" s="82">
        <v>43056</v>
      </c>
      <c r="B251" s="34" t="s">
        <v>273</v>
      </c>
      <c r="C251" s="34" t="s">
        <v>249</v>
      </c>
      <c r="D251" s="34" t="s">
        <v>251</v>
      </c>
      <c r="E251" s="41">
        <v>16000</v>
      </c>
      <c r="F251" s="34" t="s">
        <v>25</v>
      </c>
      <c r="G251" s="38" t="s">
        <v>869</v>
      </c>
      <c r="H251" s="34" t="s">
        <v>627</v>
      </c>
      <c r="I251" s="34" t="s">
        <v>248</v>
      </c>
      <c r="J251" s="31"/>
      <c r="K251" s="31"/>
      <c r="L251" s="22"/>
      <c r="M251" s="22"/>
      <c r="N251" s="22"/>
    </row>
    <row r="252" spans="1:14" x14ac:dyDescent="0.25">
      <c r="A252" s="82">
        <v>43056</v>
      </c>
      <c r="B252" s="34" t="s">
        <v>641</v>
      </c>
      <c r="C252" s="34" t="s">
        <v>249</v>
      </c>
      <c r="D252" s="34" t="s">
        <v>306</v>
      </c>
      <c r="E252" s="41">
        <v>5000</v>
      </c>
      <c r="F252" s="34" t="s">
        <v>38</v>
      </c>
      <c r="G252" s="38" t="s">
        <v>869</v>
      </c>
      <c r="H252" s="34" t="s">
        <v>472</v>
      </c>
      <c r="I252" s="34" t="s">
        <v>248</v>
      </c>
      <c r="J252" s="31"/>
      <c r="K252" s="31"/>
      <c r="L252" s="22"/>
      <c r="M252" s="22"/>
      <c r="N252" s="22"/>
    </row>
    <row r="253" spans="1:14" x14ac:dyDescent="0.25">
      <c r="A253" s="82">
        <v>43056</v>
      </c>
      <c r="B253" s="34" t="s">
        <v>292</v>
      </c>
      <c r="C253" s="34" t="s">
        <v>249</v>
      </c>
      <c r="D253" s="34" t="s">
        <v>306</v>
      </c>
      <c r="E253" s="41">
        <v>15000</v>
      </c>
      <c r="F253" s="34" t="s">
        <v>38</v>
      </c>
      <c r="G253" s="38" t="s">
        <v>869</v>
      </c>
      <c r="H253" s="34" t="s">
        <v>438</v>
      </c>
      <c r="I253" s="34" t="s">
        <v>248</v>
      </c>
      <c r="J253" s="31"/>
      <c r="K253" s="31"/>
      <c r="L253" s="22"/>
      <c r="M253" s="22"/>
      <c r="N253" s="22"/>
    </row>
    <row r="254" spans="1:14" x14ac:dyDescent="0.25">
      <c r="A254" s="82">
        <v>43056</v>
      </c>
      <c r="B254" s="34" t="s">
        <v>321</v>
      </c>
      <c r="C254" s="34" t="s">
        <v>249</v>
      </c>
      <c r="D254" s="34" t="s">
        <v>306</v>
      </c>
      <c r="E254" s="41">
        <v>10000</v>
      </c>
      <c r="F254" s="34" t="s">
        <v>34</v>
      </c>
      <c r="G254" s="38" t="s">
        <v>869</v>
      </c>
      <c r="H254" s="34" t="s">
        <v>696</v>
      </c>
      <c r="I254" s="34" t="s">
        <v>248</v>
      </c>
      <c r="J254" s="31"/>
      <c r="K254" s="31"/>
      <c r="L254" s="22"/>
      <c r="M254" s="22"/>
      <c r="N254" s="22"/>
    </row>
    <row r="255" spans="1:14" x14ac:dyDescent="0.25">
      <c r="A255" s="82">
        <v>43056</v>
      </c>
      <c r="B255" s="34" t="s">
        <v>313</v>
      </c>
      <c r="C255" s="34" t="s">
        <v>284</v>
      </c>
      <c r="D255" s="34" t="s">
        <v>306</v>
      </c>
      <c r="E255" s="41">
        <v>80000</v>
      </c>
      <c r="F255" s="34" t="s">
        <v>34</v>
      </c>
      <c r="G255" s="38" t="s">
        <v>869</v>
      </c>
      <c r="H255" s="34" t="s">
        <v>697</v>
      </c>
      <c r="I255" s="34" t="s">
        <v>248</v>
      </c>
      <c r="J255" s="31"/>
      <c r="K255" s="31"/>
      <c r="L255" s="22"/>
      <c r="M255" s="22"/>
      <c r="N255" s="22"/>
    </row>
    <row r="256" spans="1:14" x14ac:dyDescent="0.25">
      <c r="A256" s="82">
        <v>43056</v>
      </c>
      <c r="B256" s="34" t="s">
        <v>667</v>
      </c>
      <c r="C256" s="34" t="s">
        <v>284</v>
      </c>
      <c r="D256" s="34" t="s">
        <v>306</v>
      </c>
      <c r="E256" s="41">
        <v>180000</v>
      </c>
      <c r="F256" s="34" t="s">
        <v>34</v>
      </c>
      <c r="G256" s="38" t="s">
        <v>869</v>
      </c>
      <c r="H256" s="34" t="s">
        <v>669</v>
      </c>
      <c r="I256" s="34" t="s">
        <v>248</v>
      </c>
      <c r="J256" s="31"/>
      <c r="K256" s="31"/>
      <c r="L256" s="22"/>
      <c r="M256" s="22"/>
      <c r="N256" s="22"/>
    </row>
    <row r="257" spans="1:14" x14ac:dyDescent="0.25">
      <c r="A257" s="82">
        <v>43056</v>
      </c>
      <c r="B257" s="34" t="s">
        <v>348</v>
      </c>
      <c r="C257" s="34" t="s">
        <v>284</v>
      </c>
      <c r="D257" s="34" t="s">
        <v>306</v>
      </c>
      <c r="E257" s="41">
        <v>200000</v>
      </c>
      <c r="F257" s="34" t="s">
        <v>15</v>
      </c>
      <c r="G257" s="38" t="s">
        <v>869</v>
      </c>
      <c r="H257" s="34" t="s">
        <v>717</v>
      </c>
      <c r="I257" s="34" t="s">
        <v>248</v>
      </c>
      <c r="J257" s="31"/>
      <c r="K257" s="31"/>
      <c r="L257" s="22"/>
      <c r="M257" s="22"/>
      <c r="N257" s="22"/>
    </row>
    <row r="258" spans="1:14" x14ac:dyDescent="0.25">
      <c r="A258" s="82">
        <v>43056</v>
      </c>
      <c r="B258" s="34" t="s">
        <v>347</v>
      </c>
      <c r="C258" s="34" t="s">
        <v>284</v>
      </c>
      <c r="D258" s="34" t="s">
        <v>306</v>
      </c>
      <c r="E258" s="41">
        <v>80000</v>
      </c>
      <c r="F258" s="34" t="s">
        <v>15</v>
      </c>
      <c r="G258" s="38" t="s">
        <v>869</v>
      </c>
      <c r="H258" s="34" t="s">
        <v>721</v>
      </c>
      <c r="I258" s="34" t="s">
        <v>248</v>
      </c>
      <c r="J258" s="31"/>
      <c r="K258" s="31"/>
      <c r="L258" s="22"/>
      <c r="M258" s="22"/>
      <c r="N258" s="22"/>
    </row>
    <row r="259" spans="1:14" x14ac:dyDescent="0.25">
      <c r="A259" s="82">
        <v>43056</v>
      </c>
      <c r="B259" s="34" t="s">
        <v>352</v>
      </c>
      <c r="C259" s="34" t="s">
        <v>249</v>
      </c>
      <c r="D259" s="34" t="s">
        <v>306</v>
      </c>
      <c r="E259" s="41">
        <v>60000</v>
      </c>
      <c r="F259" s="34" t="s">
        <v>15</v>
      </c>
      <c r="G259" s="38" t="s">
        <v>869</v>
      </c>
      <c r="H259" s="34" t="s">
        <v>480</v>
      </c>
      <c r="I259" s="34" t="s">
        <v>248</v>
      </c>
      <c r="J259" s="31"/>
      <c r="K259" s="31"/>
      <c r="L259" s="22"/>
      <c r="M259" s="22"/>
      <c r="N259" s="22"/>
    </row>
    <row r="260" spans="1:14" x14ac:dyDescent="0.25">
      <c r="A260" s="82">
        <v>43056</v>
      </c>
      <c r="B260" s="34" t="s">
        <v>351</v>
      </c>
      <c r="C260" s="34" t="s">
        <v>249</v>
      </c>
      <c r="D260" s="34" t="s">
        <v>306</v>
      </c>
      <c r="E260" s="41">
        <v>10000</v>
      </c>
      <c r="F260" s="34" t="s">
        <v>15</v>
      </c>
      <c r="G260" s="38" t="s">
        <v>869</v>
      </c>
      <c r="H260" s="34" t="s">
        <v>674</v>
      </c>
      <c r="I260" s="34" t="s">
        <v>248</v>
      </c>
      <c r="J260" s="31"/>
      <c r="K260" s="31"/>
      <c r="L260" s="22"/>
      <c r="M260" s="22"/>
      <c r="N260" s="22"/>
    </row>
    <row r="261" spans="1:14" x14ac:dyDescent="0.25">
      <c r="A261" s="69">
        <v>43056</v>
      </c>
      <c r="B261" s="34" t="s">
        <v>46</v>
      </c>
      <c r="C261" s="34" t="s">
        <v>249</v>
      </c>
      <c r="D261" s="34" t="s">
        <v>308</v>
      </c>
      <c r="E261" s="41">
        <v>150000</v>
      </c>
      <c r="F261" s="34" t="s">
        <v>12</v>
      </c>
      <c r="G261" s="38" t="s">
        <v>869</v>
      </c>
      <c r="H261" s="34" t="s">
        <v>417</v>
      </c>
      <c r="I261" s="34" t="s">
        <v>248</v>
      </c>
      <c r="J261" s="31"/>
      <c r="K261" s="31"/>
      <c r="L261" s="22"/>
      <c r="M261" s="22"/>
      <c r="N261" s="22"/>
    </row>
    <row r="262" spans="1:14" x14ac:dyDescent="0.25">
      <c r="A262" s="69">
        <v>43056</v>
      </c>
      <c r="B262" s="34" t="s">
        <v>36</v>
      </c>
      <c r="C262" s="34" t="s">
        <v>249</v>
      </c>
      <c r="D262" s="34" t="s">
        <v>368</v>
      </c>
      <c r="E262" s="41">
        <v>160000</v>
      </c>
      <c r="F262" s="34" t="s">
        <v>80</v>
      </c>
      <c r="G262" s="38" t="s">
        <v>869</v>
      </c>
      <c r="H262" s="34" t="s">
        <v>458</v>
      </c>
      <c r="I262" s="34" t="s">
        <v>248</v>
      </c>
      <c r="J262" s="31"/>
      <c r="K262" s="31"/>
      <c r="L262" s="22"/>
      <c r="M262" s="22"/>
      <c r="N262" s="22"/>
    </row>
    <row r="263" spans="1:14" x14ac:dyDescent="0.25">
      <c r="A263" s="80">
        <v>43056</v>
      </c>
      <c r="B263" s="34" t="s">
        <v>739</v>
      </c>
      <c r="C263" s="34" t="s">
        <v>249</v>
      </c>
      <c r="D263" s="34" t="s">
        <v>306</v>
      </c>
      <c r="E263" s="41">
        <v>19000</v>
      </c>
      <c r="F263" s="83" t="s">
        <v>9</v>
      </c>
      <c r="G263" s="38" t="s">
        <v>869</v>
      </c>
      <c r="H263" s="34" t="s">
        <v>482</v>
      </c>
      <c r="I263" s="34" t="s">
        <v>248</v>
      </c>
      <c r="J263" s="31"/>
      <c r="K263" s="31"/>
      <c r="L263" s="22"/>
      <c r="M263" s="22"/>
      <c r="N263" s="22"/>
    </row>
    <row r="264" spans="1:14" x14ac:dyDescent="0.25">
      <c r="A264" s="82">
        <v>43056</v>
      </c>
      <c r="B264" s="34" t="s">
        <v>788</v>
      </c>
      <c r="C264" s="34" t="s">
        <v>249</v>
      </c>
      <c r="D264" s="34" t="s">
        <v>814</v>
      </c>
      <c r="E264" s="41">
        <v>10000</v>
      </c>
      <c r="F264" s="38" t="s">
        <v>44</v>
      </c>
      <c r="G264" s="38" t="s">
        <v>869</v>
      </c>
      <c r="H264" s="34" t="s">
        <v>628</v>
      </c>
      <c r="I264" s="34" t="s">
        <v>248</v>
      </c>
      <c r="J264" s="31"/>
      <c r="K264" s="31"/>
      <c r="L264" s="23"/>
      <c r="M264" s="22"/>
      <c r="N264" s="22"/>
    </row>
    <row r="265" spans="1:14" x14ac:dyDescent="0.25">
      <c r="A265" s="82">
        <v>43057</v>
      </c>
      <c r="B265" s="34" t="s">
        <v>313</v>
      </c>
      <c r="C265" s="34" t="s">
        <v>284</v>
      </c>
      <c r="D265" s="34" t="s">
        <v>306</v>
      </c>
      <c r="E265" s="41">
        <v>80000</v>
      </c>
      <c r="F265" s="34" t="s">
        <v>34</v>
      </c>
      <c r="G265" s="38" t="s">
        <v>869</v>
      </c>
      <c r="H265" s="34" t="s">
        <v>698</v>
      </c>
      <c r="I265" s="34" t="s">
        <v>248</v>
      </c>
      <c r="J265" s="31"/>
      <c r="K265" s="31"/>
      <c r="L265" s="22"/>
      <c r="M265" s="22"/>
      <c r="N265" s="22"/>
    </row>
    <row r="266" spans="1:14" x14ac:dyDescent="0.25">
      <c r="A266" s="82">
        <v>43057</v>
      </c>
      <c r="B266" s="34" t="s">
        <v>315</v>
      </c>
      <c r="C266" s="34" t="s">
        <v>249</v>
      </c>
      <c r="D266" s="34" t="s">
        <v>306</v>
      </c>
      <c r="E266" s="41">
        <v>15000</v>
      </c>
      <c r="F266" s="34" t="s">
        <v>34</v>
      </c>
      <c r="G266" s="38" t="s">
        <v>869</v>
      </c>
      <c r="H266" s="34" t="s">
        <v>659</v>
      </c>
      <c r="I266" s="34" t="s">
        <v>248</v>
      </c>
      <c r="J266" s="31"/>
      <c r="K266" s="31"/>
      <c r="L266" s="22"/>
      <c r="M266" s="22"/>
      <c r="N266" s="22"/>
    </row>
    <row r="267" spans="1:14" x14ac:dyDescent="0.25">
      <c r="A267" s="82">
        <v>43057</v>
      </c>
      <c r="B267" s="34" t="s">
        <v>667</v>
      </c>
      <c r="C267" s="34" t="s">
        <v>284</v>
      </c>
      <c r="D267" s="34" t="s">
        <v>306</v>
      </c>
      <c r="E267" s="41">
        <v>180000</v>
      </c>
      <c r="F267" s="34" t="s">
        <v>34</v>
      </c>
      <c r="G267" s="38" t="s">
        <v>869</v>
      </c>
      <c r="H267" s="34" t="s">
        <v>669</v>
      </c>
      <c r="I267" s="34" t="s">
        <v>248</v>
      </c>
      <c r="J267" s="31"/>
      <c r="K267" s="31"/>
      <c r="L267" s="22"/>
      <c r="M267" s="22"/>
      <c r="N267" s="22"/>
    </row>
    <row r="268" spans="1:14" x14ac:dyDescent="0.25">
      <c r="A268" s="82">
        <v>43057</v>
      </c>
      <c r="B268" s="34" t="s">
        <v>348</v>
      </c>
      <c r="C268" s="34" t="s">
        <v>284</v>
      </c>
      <c r="D268" s="34" t="s">
        <v>306</v>
      </c>
      <c r="E268" s="41">
        <v>200000</v>
      </c>
      <c r="F268" s="34" t="s">
        <v>15</v>
      </c>
      <c r="G268" s="38" t="s">
        <v>869</v>
      </c>
      <c r="H268" s="34" t="s">
        <v>717</v>
      </c>
      <c r="I268" s="34" t="s">
        <v>248</v>
      </c>
      <c r="J268" s="31"/>
      <c r="K268" s="31"/>
      <c r="L268" s="22"/>
      <c r="M268" s="22"/>
      <c r="N268" s="22"/>
    </row>
    <row r="269" spans="1:14" x14ac:dyDescent="0.25">
      <c r="A269" s="82">
        <v>43057</v>
      </c>
      <c r="B269" s="34" t="s">
        <v>347</v>
      </c>
      <c r="C269" s="34" t="s">
        <v>284</v>
      </c>
      <c r="D269" s="34" t="s">
        <v>306</v>
      </c>
      <c r="E269" s="41">
        <v>80000</v>
      </c>
      <c r="F269" s="34" t="s">
        <v>15</v>
      </c>
      <c r="G269" s="38" t="s">
        <v>869</v>
      </c>
      <c r="H269" s="34" t="s">
        <v>387</v>
      </c>
      <c r="I269" s="34" t="s">
        <v>248</v>
      </c>
      <c r="J269" s="31"/>
      <c r="K269" s="31"/>
      <c r="L269" s="22"/>
      <c r="M269" s="22"/>
      <c r="N269" s="22"/>
    </row>
    <row r="270" spans="1:14" x14ac:dyDescent="0.25">
      <c r="A270" s="82">
        <v>43057</v>
      </c>
      <c r="B270" s="34" t="s">
        <v>353</v>
      </c>
      <c r="C270" s="34" t="s">
        <v>249</v>
      </c>
      <c r="D270" s="34" t="s">
        <v>306</v>
      </c>
      <c r="E270" s="41">
        <v>50000</v>
      </c>
      <c r="F270" s="34" t="s">
        <v>15</v>
      </c>
      <c r="G270" s="38" t="s">
        <v>869</v>
      </c>
      <c r="H270" s="34" t="s">
        <v>678</v>
      </c>
      <c r="I270" s="34" t="s">
        <v>248</v>
      </c>
      <c r="J270" s="31"/>
      <c r="K270" s="31"/>
      <c r="L270" s="22"/>
      <c r="M270" s="22"/>
      <c r="N270" s="22"/>
    </row>
    <row r="271" spans="1:14" x14ac:dyDescent="0.25">
      <c r="A271" s="82">
        <v>43057</v>
      </c>
      <c r="B271" s="34" t="s">
        <v>354</v>
      </c>
      <c r="C271" s="34" t="s">
        <v>327</v>
      </c>
      <c r="D271" s="34" t="s">
        <v>306</v>
      </c>
      <c r="E271" s="41">
        <v>10000</v>
      </c>
      <c r="F271" s="34" t="s">
        <v>15</v>
      </c>
      <c r="G271" s="38" t="s">
        <v>869</v>
      </c>
      <c r="H271" s="34" t="s">
        <v>722</v>
      </c>
      <c r="I271" s="34" t="s">
        <v>248</v>
      </c>
      <c r="J271" s="31"/>
      <c r="K271" s="31"/>
      <c r="L271" s="22"/>
      <c r="M271" s="22"/>
      <c r="N271" s="22"/>
    </row>
    <row r="272" spans="1:14" x14ac:dyDescent="0.25">
      <c r="A272" s="82">
        <v>43058</v>
      </c>
      <c r="B272" s="34" t="s">
        <v>322</v>
      </c>
      <c r="C272" s="34" t="s">
        <v>249</v>
      </c>
      <c r="D272" s="34" t="s">
        <v>306</v>
      </c>
      <c r="E272" s="41">
        <v>30000</v>
      </c>
      <c r="F272" s="34" t="s">
        <v>34</v>
      </c>
      <c r="G272" s="38" t="s">
        <v>869</v>
      </c>
      <c r="H272" s="34" t="s">
        <v>649</v>
      </c>
      <c r="I272" s="34" t="s">
        <v>248</v>
      </c>
      <c r="J272" s="31"/>
      <c r="K272" s="31"/>
      <c r="L272" s="22"/>
      <c r="M272" s="22"/>
      <c r="N272" s="22"/>
    </row>
    <row r="273" spans="1:14" x14ac:dyDescent="0.25">
      <c r="A273" s="82">
        <v>43058</v>
      </c>
      <c r="B273" s="34" t="s">
        <v>313</v>
      </c>
      <c r="C273" s="34" t="s">
        <v>284</v>
      </c>
      <c r="D273" s="34" t="s">
        <v>306</v>
      </c>
      <c r="E273" s="41">
        <v>80000</v>
      </c>
      <c r="F273" s="34" t="s">
        <v>34</v>
      </c>
      <c r="G273" s="38" t="s">
        <v>869</v>
      </c>
      <c r="H273" s="34" t="s">
        <v>699</v>
      </c>
      <c r="I273" s="34" t="s">
        <v>248</v>
      </c>
      <c r="J273" s="31"/>
      <c r="K273" s="31"/>
      <c r="L273" s="22"/>
      <c r="M273" s="22"/>
      <c r="N273" s="22"/>
    </row>
    <row r="274" spans="1:14" x14ac:dyDescent="0.25">
      <c r="A274" s="82">
        <v>43058</v>
      </c>
      <c r="B274" s="34" t="s">
        <v>667</v>
      </c>
      <c r="C274" s="34" t="s">
        <v>284</v>
      </c>
      <c r="D274" s="34" t="s">
        <v>306</v>
      </c>
      <c r="E274" s="41">
        <v>180000</v>
      </c>
      <c r="F274" s="34" t="s">
        <v>34</v>
      </c>
      <c r="G274" s="38" t="s">
        <v>869</v>
      </c>
      <c r="H274" s="34" t="s">
        <v>669</v>
      </c>
      <c r="I274" s="34" t="s">
        <v>248</v>
      </c>
      <c r="J274" s="31"/>
      <c r="K274" s="31"/>
      <c r="L274" s="22"/>
      <c r="M274" s="22"/>
      <c r="N274" s="22"/>
    </row>
    <row r="275" spans="1:14" x14ac:dyDescent="0.25">
      <c r="A275" s="82">
        <v>43058</v>
      </c>
      <c r="B275" s="34" t="s">
        <v>348</v>
      </c>
      <c r="C275" s="34" t="s">
        <v>284</v>
      </c>
      <c r="D275" s="34" t="s">
        <v>306</v>
      </c>
      <c r="E275" s="41">
        <v>200000</v>
      </c>
      <c r="F275" s="34" t="s">
        <v>15</v>
      </c>
      <c r="G275" s="38" t="s">
        <v>869</v>
      </c>
      <c r="H275" s="34" t="s">
        <v>718</v>
      </c>
      <c r="I275" s="34" t="s">
        <v>248</v>
      </c>
      <c r="J275" s="31"/>
      <c r="K275" s="31"/>
      <c r="L275" s="22"/>
      <c r="M275" s="22"/>
      <c r="N275" s="22"/>
    </row>
    <row r="276" spans="1:14" x14ac:dyDescent="0.25">
      <c r="A276" s="82">
        <v>43058</v>
      </c>
      <c r="B276" s="34" t="s">
        <v>347</v>
      </c>
      <c r="C276" s="34" t="s">
        <v>284</v>
      </c>
      <c r="D276" s="34" t="s">
        <v>306</v>
      </c>
      <c r="E276" s="41">
        <v>80000</v>
      </c>
      <c r="F276" s="34" t="s">
        <v>15</v>
      </c>
      <c r="G276" s="38" t="s">
        <v>869</v>
      </c>
      <c r="H276" s="34" t="s">
        <v>723</v>
      </c>
      <c r="I276" s="34" t="s">
        <v>248</v>
      </c>
      <c r="J276" s="31"/>
      <c r="K276" s="31"/>
      <c r="L276" s="22"/>
      <c r="M276" s="22"/>
      <c r="N276" s="22"/>
    </row>
    <row r="277" spans="1:14" x14ac:dyDescent="0.25">
      <c r="A277" s="82">
        <v>43058</v>
      </c>
      <c r="B277" s="34" t="s">
        <v>355</v>
      </c>
      <c r="C277" s="34" t="s">
        <v>249</v>
      </c>
      <c r="D277" s="34" t="s">
        <v>306</v>
      </c>
      <c r="E277" s="41">
        <v>30000</v>
      </c>
      <c r="F277" s="34" t="s">
        <v>15</v>
      </c>
      <c r="G277" s="38" t="s">
        <v>869</v>
      </c>
      <c r="H277" s="34" t="s">
        <v>724</v>
      </c>
      <c r="I277" s="34" t="s">
        <v>248</v>
      </c>
      <c r="J277" s="31"/>
      <c r="K277" s="31"/>
      <c r="L277" s="22"/>
      <c r="M277" s="22"/>
      <c r="N277" s="22"/>
    </row>
    <row r="278" spans="1:14" x14ac:dyDescent="0.25">
      <c r="A278" s="82">
        <v>43058</v>
      </c>
      <c r="B278" s="34" t="s">
        <v>356</v>
      </c>
      <c r="C278" s="34" t="s">
        <v>249</v>
      </c>
      <c r="D278" s="34" t="s">
        <v>306</v>
      </c>
      <c r="E278" s="41">
        <v>30000</v>
      </c>
      <c r="F278" s="34" t="s">
        <v>15</v>
      </c>
      <c r="G278" s="38" t="s">
        <v>869</v>
      </c>
      <c r="H278" s="34" t="s">
        <v>690</v>
      </c>
      <c r="I278" s="34" t="s">
        <v>248</v>
      </c>
      <c r="J278" s="31"/>
      <c r="K278" s="31"/>
      <c r="L278" s="22"/>
      <c r="M278" s="22"/>
      <c r="N278" s="22"/>
    </row>
    <row r="279" spans="1:14" x14ac:dyDescent="0.25">
      <c r="A279" s="82">
        <v>43058</v>
      </c>
      <c r="B279" s="34" t="s">
        <v>357</v>
      </c>
      <c r="C279" s="34" t="s">
        <v>249</v>
      </c>
      <c r="D279" s="34" t="s">
        <v>306</v>
      </c>
      <c r="E279" s="41">
        <v>10000</v>
      </c>
      <c r="F279" s="34" t="s">
        <v>15</v>
      </c>
      <c r="G279" s="38" t="s">
        <v>869</v>
      </c>
      <c r="H279" s="34" t="s">
        <v>693</v>
      </c>
      <c r="I279" s="34" t="s">
        <v>248</v>
      </c>
      <c r="J279" s="31"/>
      <c r="K279" s="31"/>
      <c r="L279" s="22"/>
      <c r="M279" s="22"/>
      <c r="N279" s="22"/>
    </row>
    <row r="280" spans="1:14" x14ac:dyDescent="0.25">
      <c r="A280" s="82">
        <v>43058</v>
      </c>
      <c r="B280" s="34" t="s">
        <v>725</v>
      </c>
      <c r="C280" s="34" t="s">
        <v>249</v>
      </c>
      <c r="D280" s="34" t="s">
        <v>306</v>
      </c>
      <c r="E280" s="41">
        <v>5000</v>
      </c>
      <c r="F280" s="34" t="s">
        <v>15</v>
      </c>
      <c r="G280" s="38" t="s">
        <v>869</v>
      </c>
      <c r="H280" s="34" t="s">
        <v>726</v>
      </c>
      <c r="I280" s="34" t="s">
        <v>248</v>
      </c>
      <c r="J280" s="31"/>
      <c r="K280" s="31"/>
      <c r="L280" s="22"/>
      <c r="M280" s="22"/>
      <c r="N280" s="22"/>
    </row>
    <row r="281" spans="1:14" x14ac:dyDescent="0.25">
      <c r="A281" s="80">
        <v>43059</v>
      </c>
      <c r="B281" s="34" t="s">
        <v>109</v>
      </c>
      <c r="C281" s="34" t="s">
        <v>249</v>
      </c>
      <c r="D281" s="34" t="s">
        <v>253</v>
      </c>
      <c r="E281" s="41">
        <v>70000</v>
      </c>
      <c r="F281" s="34" t="s">
        <v>18</v>
      </c>
      <c r="G281" s="38" t="s">
        <v>869</v>
      </c>
      <c r="H281" s="34" t="s">
        <v>398</v>
      </c>
      <c r="I281" s="34" t="s">
        <v>248</v>
      </c>
      <c r="J281" s="31"/>
      <c r="K281" s="31"/>
      <c r="L281" s="22"/>
      <c r="M281" s="22"/>
      <c r="N281" s="22"/>
    </row>
    <row r="282" spans="1:14" x14ac:dyDescent="0.25">
      <c r="A282" s="82">
        <v>43059</v>
      </c>
      <c r="B282" s="34" t="s">
        <v>252</v>
      </c>
      <c r="C282" s="34" t="s">
        <v>249</v>
      </c>
      <c r="D282" s="34" t="s">
        <v>253</v>
      </c>
      <c r="E282" s="41">
        <v>30000</v>
      </c>
      <c r="F282" s="34" t="s">
        <v>23</v>
      </c>
      <c r="G282" s="38" t="s">
        <v>869</v>
      </c>
      <c r="H282" s="34" t="s">
        <v>570</v>
      </c>
      <c r="I282" s="34" t="s">
        <v>248</v>
      </c>
      <c r="J282" s="31"/>
      <c r="K282" s="31"/>
      <c r="L282" s="22"/>
      <c r="M282" s="22"/>
      <c r="N282" s="22"/>
    </row>
    <row r="283" spans="1:14" x14ac:dyDescent="0.25">
      <c r="A283" s="82">
        <v>43059</v>
      </c>
      <c r="B283" s="34" t="s">
        <v>113</v>
      </c>
      <c r="C283" s="34" t="s">
        <v>249</v>
      </c>
      <c r="D283" s="34" t="s">
        <v>253</v>
      </c>
      <c r="E283" s="41">
        <v>10000</v>
      </c>
      <c r="F283" s="34" t="s">
        <v>23</v>
      </c>
      <c r="G283" s="38" t="s">
        <v>869</v>
      </c>
      <c r="H283" s="34" t="s">
        <v>560</v>
      </c>
      <c r="I283" s="34" t="s">
        <v>248</v>
      </c>
      <c r="J283" s="31"/>
      <c r="K283" s="31"/>
      <c r="L283" s="22"/>
      <c r="M283" s="22"/>
      <c r="N283" s="22"/>
    </row>
    <row r="284" spans="1:14" x14ac:dyDescent="0.25">
      <c r="A284" s="82">
        <v>43059</v>
      </c>
      <c r="B284" s="34" t="s">
        <v>260</v>
      </c>
      <c r="C284" s="34" t="s">
        <v>249</v>
      </c>
      <c r="D284" s="34" t="s">
        <v>253</v>
      </c>
      <c r="E284" s="41">
        <v>70000</v>
      </c>
      <c r="F284" s="34" t="s">
        <v>23</v>
      </c>
      <c r="G284" s="38" t="s">
        <v>869</v>
      </c>
      <c r="H284" s="34" t="s">
        <v>561</v>
      </c>
      <c r="I284" s="34" t="s">
        <v>248</v>
      </c>
      <c r="J284" s="31"/>
      <c r="K284" s="31"/>
      <c r="L284" s="22"/>
      <c r="M284" s="22"/>
      <c r="N284" s="22"/>
    </row>
    <row r="285" spans="1:14" x14ac:dyDescent="0.25">
      <c r="A285" s="82">
        <v>43059</v>
      </c>
      <c r="B285" s="34" t="s">
        <v>252</v>
      </c>
      <c r="C285" s="34" t="s">
        <v>249</v>
      </c>
      <c r="D285" s="34" t="s">
        <v>253</v>
      </c>
      <c r="E285" s="41">
        <v>30000</v>
      </c>
      <c r="F285" s="34" t="s">
        <v>23</v>
      </c>
      <c r="G285" s="38" t="s">
        <v>869</v>
      </c>
      <c r="H285" s="34" t="s">
        <v>392</v>
      </c>
      <c r="I285" s="34" t="s">
        <v>248</v>
      </c>
      <c r="J285" s="31"/>
      <c r="K285" s="31"/>
      <c r="L285" s="22"/>
      <c r="M285" s="22"/>
      <c r="N285" s="22"/>
    </row>
    <row r="286" spans="1:14" x14ac:dyDescent="0.25">
      <c r="A286" s="80">
        <v>43059</v>
      </c>
      <c r="B286" s="34" t="s">
        <v>252</v>
      </c>
      <c r="C286" s="34" t="s">
        <v>249</v>
      </c>
      <c r="D286" s="34" t="s">
        <v>253</v>
      </c>
      <c r="E286" s="41">
        <v>13000</v>
      </c>
      <c r="F286" s="34" t="s">
        <v>272</v>
      </c>
      <c r="G286" s="38" t="s">
        <v>869</v>
      </c>
      <c r="H286" s="34" t="s">
        <v>396</v>
      </c>
      <c r="I286" s="34" t="s">
        <v>248</v>
      </c>
      <c r="J286" s="31"/>
      <c r="K286" s="31"/>
      <c r="L286" s="22"/>
      <c r="M286" s="22"/>
      <c r="N286" s="22"/>
    </row>
    <row r="287" spans="1:14" x14ac:dyDescent="0.25">
      <c r="A287" s="80">
        <v>43059</v>
      </c>
      <c r="B287" s="34" t="s">
        <v>110</v>
      </c>
      <c r="C287" s="34" t="s">
        <v>249</v>
      </c>
      <c r="D287" s="34" t="s">
        <v>253</v>
      </c>
      <c r="E287" s="41">
        <v>70000</v>
      </c>
      <c r="F287" s="34" t="s">
        <v>29</v>
      </c>
      <c r="G287" s="38" t="s">
        <v>869</v>
      </c>
      <c r="H287" s="34" t="s">
        <v>598</v>
      </c>
      <c r="I287" s="34" t="s">
        <v>248</v>
      </c>
      <c r="J287" s="31"/>
      <c r="K287" s="31"/>
      <c r="L287" s="22"/>
      <c r="M287" s="22"/>
      <c r="N287" s="22"/>
    </row>
    <row r="288" spans="1:14" x14ac:dyDescent="0.25">
      <c r="A288" s="80">
        <v>43059</v>
      </c>
      <c r="B288" s="34" t="s">
        <v>111</v>
      </c>
      <c r="C288" s="34" t="s">
        <v>276</v>
      </c>
      <c r="D288" s="34" t="s">
        <v>253</v>
      </c>
      <c r="E288" s="41">
        <v>17000</v>
      </c>
      <c r="F288" s="34" t="s">
        <v>29</v>
      </c>
      <c r="G288" s="38" t="s">
        <v>869</v>
      </c>
      <c r="H288" s="34" t="s">
        <v>599</v>
      </c>
      <c r="I288" s="34" t="s">
        <v>248</v>
      </c>
      <c r="J288" s="31"/>
      <c r="K288" s="31"/>
      <c r="L288" s="22"/>
      <c r="M288" s="22"/>
      <c r="N288" s="22"/>
    </row>
    <row r="289" spans="1:14" x14ac:dyDescent="0.25">
      <c r="A289" s="82">
        <v>43059</v>
      </c>
      <c r="B289" s="34" t="s">
        <v>273</v>
      </c>
      <c r="C289" s="34" t="s">
        <v>249</v>
      </c>
      <c r="D289" s="34" t="s">
        <v>251</v>
      </c>
      <c r="E289" s="41">
        <v>16000</v>
      </c>
      <c r="F289" s="34" t="s">
        <v>25</v>
      </c>
      <c r="G289" s="38" t="s">
        <v>869</v>
      </c>
      <c r="H289" s="34" t="s">
        <v>628</v>
      </c>
      <c r="I289" s="34" t="s">
        <v>248</v>
      </c>
      <c r="J289" s="31"/>
      <c r="K289" s="31"/>
      <c r="L289" s="22"/>
      <c r="M289" s="22"/>
      <c r="N289" s="22"/>
    </row>
    <row r="290" spans="1:14" x14ac:dyDescent="0.25">
      <c r="A290" s="82">
        <v>43059</v>
      </c>
      <c r="B290" s="34" t="s">
        <v>292</v>
      </c>
      <c r="C290" s="34" t="s">
        <v>249</v>
      </c>
      <c r="D290" s="34" t="s">
        <v>306</v>
      </c>
      <c r="E290" s="41">
        <v>15000</v>
      </c>
      <c r="F290" s="34" t="s">
        <v>38</v>
      </c>
      <c r="G290" s="38" t="s">
        <v>869</v>
      </c>
      <c r="H290" s="34" t="s">
        <v>635</v>
      </c>
      <c r="I290" s="34" t="s">
        <v>248</v>
      </c>
      <c r="J290" s="31"/>
      <c r="K290" s="31"/>
      <c r="L290" s="22"/>
      <c r="M290" s="22"/>
      <c r="N290" s="22"/>
    </row>
    <row r="291" spans="1:14" x14ac:dyDescent="0.25">
      <c r="A291" s="82">
        <v>43059</v>
      </c>
      <c r="B291" s="34" t="s">
        <v>323</v>
      </c>
      <c r="C291" s="34" t="s">
        <v>249</v>
      </c>
      <c r="D291" s="34" t="s">
        <v>306</v>
      </c>
      <c r="E291" s="41">
        <v>15000</v>
      </c>
      <c r="F291" s="34" t="s">
        <v>34</v>
      </c>
      <c r="G291" s="38" t="s">
        <v>869</v>
      </c>
      <c r="H291" s="34" t="s">
        <v>487</v>
      </c>
      <c r="I291" s="34" t="s">
        <v>248</v>
      </c>
      <c r="J291" s="31"/>
      <c r="K291" s="31"/>
      <c r="L291" s="22"/>
      <c r="M291" s="22"/>
      <c r="N291" s="22"/>
    </row>
    <row r="292" spans="1:14" x14ac:dyDescent="0.25">
      <c r="A292" s="82">
        <v>43059</v>
      </c>
      <c r="B292" s="34" t="s">
        <v>324</v>
      </c>
      <c r="C292" s="34" t="s">
        <v>685</v>
      </c>
      <c r="D292" s="34" t="s">
        <v>306</v>
      </c>
      <c r="E292" s="41">
        <v>30000</v>
      </c>
      <c r="F292" s="34" t="s">
        <v>34</v>
      </c>
      <c r="G292" s="38" t="s">
        <v>869</v>
      </c>
      <c r="H292" s="34" t="s">
        <v>486</v>
      </c>
      <c r="I292" s="34" t="s">
        <v>248</v>
      </c>
      <c r="J292" s="31"/>
      <c r="K292" s="31"/>
      <c r="L292" s="22"/>
      <c r="M292" s="22"/>
      <c r="N292" s="22"/>
    </row>
    <row r="293" spans="1:14" x14ac:dyDescent="0.25">
      <c r="A293" s="82">
        <v>43059</v>
      </c>
      <c r="B293" s="34" t="s">
        <v>667</v>
      </c>
      <c r="C293" s="34" t="s">
        <v>284</v>
      </c>
      <c r="D293" s="34" t="s">
        <v>306</v>
      </c>
      <c r="E293" s="41">
        <v>180000</v>
      </c>
      <c r="F293" s="34" t="s">
        <v>34</v>
      </c>
      <c r="G293" s="38" t="s">
        <v>869</v>
      </c>
      <c r="H293" s="34" t="s">
        <v>669</v>
      </c>
      <c r="I293" s="34" t="s">
        <v>248</v>
      </c>
      <c r="J293" s="31"/>
      <c r="K293" s="31"/>
      <c r="L293" s="22"/>
      <c r="M293" s="22"/>
      <c r="N293" s="22"/>
    </row>
    <row r="294" spans="1:14" x14ac:dyDescent="0.25">
      <c r="A294" s="82">
        <v>43059</v>
      </c>
      <c r="B294" s="34" t="s">
        <v>313</v>
      </c>
      <c r="C294" s="34" t="s">
        <v>284</v>
      </c>
      <c r="D294" s="34" t="s">
        <v>306</v>
      </c>
      <c r="E294" s="41">
        <v>80000</v>
      </c>
      <c r="F294" s="34" t="s">
        <v>34</v>
      </c>
      <c r="G294" s="38" t="s">
        <v>869</v>
      </c>
      <c r="H294" s="34" t="s">
        <v>700</v>
      </c>
      <c r="I294" s="34" t="s">
        <v>248</v>
      </c>
      <c r="J294" s="31"/>
      <c r="K294" s="31"/>
      <c r="L294" s="22"/>
      <c r="M294" s="22"/>
      <c r="N294" s="22"/>
    </row>
    <row r="295" spans="1:14" x14ac:dyDescent="0.25">
      <c r="A295" s="82">
        <v>43059</v>
      </c>
      <c r="B295" s="34" t="s">
        <v>325</v>
      </c>
      <c r="C295" s="34" t="s">
        <v>249</v>
      </c>
      <c r="D295" s="34" t="s">
        <v>306</v>
      </c>
      <c r="E295" s="41">
        <v>15000</v>
      </c>
      <c r="F295" s="34" t="s">
        <v>34</v>
      </c>
      <c r="G295" s="38" t="s">
        <v>869</v>
      </c>
      <c r="H295" s="34" t="s">
        <v>701</v>
      </c>
      <c r="I295" s="34" t="s">
        <v>248</v>
      </c>
      <c r="J295" s="31"/>
      <c r="K295" s="31"/>
      <c r="L295" s="22"/>
      <c r="M295" s="22"/>
      <c r="N295" s="22"/>
    </row>
    <row r="296" spans="1:14" x14ac:dyDescent="0.25">
      <c r="A296" s="82">
        <v>43059</v>
      </c>
      <c r="B296" s="34" t="s">
        <v>348</v>
      </c>
      <c r="C296" s="34" t="s">
        <v>284</v>
      </c>
      <c r="D296" s="34" t="s">
        <v>306</v>
      </c>
      <c r="E296" s="41">
        <v>200000</v>
      </c>
      <c r="F296" s="34" t="s">
        <v>15</v>
      </c>
      <c r="G296" s="38" t="s">
        <v>869</v>
      </c>
      <c r="H296" s="34" t="s">
        <v>718</v>
      </c>
      <c r="I296" s="34" t="s">
        <v>248</v>
      </c>
      <c r="J296" s="31"/>
      <c r="K296" s="31"/>
      <c r="L296" s="22"/>
      <c r="M296" s="22"/>
      <c r="N296" s="22"/>
    </row>
    <row r="297" spans="1:14" x14ac:dyDescent="0.25">
      <c r="A297" s="82">
        <v>43059</v>
      </c>
      <c r="B297" s="34" t="s">
        <v>347</v>
      </c>
      <c r="C297" s="34" t="s">
        <v>284</v>
      </c>
      <c r="D297" s="34" t="s">
        <v>306</v>
      </c>
      <c r="E297" s="41">
        <v>80000</v>
      </c>
      <c r="F297" s="34" t="s">
        <v>15</v>
      </c>
      <c r="G297" s="38" t="s">
        <v>869</v>
      </c>
      <c r="H297" s="34" t="s">
        <v>691</v>
      </c>
      <c r="I297" s="34" t="s">
        <v>248</v>
      </c>
      <c r="J297" s="31"/>
      <c r="K297" s="31"/>
      <c r="L297" s="22"/>
      <c r="M297" s="22"/>
      <c r="N297" s="22"/>
    </row>
    <row r="298" spans="1:14" x14ac:dyDescent="0.25">
      <c r="A298" s="82">
        <v>43059</v>
      </c>
      <c r="B298" s="34" t="s">
        <v>351</v>
      </c>
      <c r="C298" s="34" t="s">
        <v>249</v>
      </c>
      <c r="D298" s="34" t="s">
        <v>306</v>
      </c>
      <c r="E298" s="41">
        <v>30000</v>
      </c>
      <c r="F298" s="34" t="s">
        <v>15</v>
      </c>
      <c r="G298" s="38" t="s">
        <v>869</v>
      </c>
      <c r="H298" s="34" t="s">
        <v>694</v>
      </c>
      <c r="I298" s="34" t="s">
        <v>248</v>
      </c>
      <c r="J298" s="31"/>
      <c r="K298" s="31"/>
      <c r="L298" s="22"/>
      <c r="M298" s="22"/>
      <c r="N298" s="22"/>
    </row>
    <row r="299" spans="1:14" x14ac:dyDescent="0.25">
      <c r="A299" s="80">
        <v>43059</v>
      </c>
      <c r="B299" s="34" t="s">
        <v>83</v>
      </c>
      <c r="C299" s="34" t="s">
        <v>327</v>
      </c>
      <c r="D299" s="34" t="s">
        <v>306</v>
      </c>
      <c r="E299" s="41">
        <v>5000</v>
      </c>
      <c r="F299" s="34" t="s">
        <v>9</v>
      </c>
      <c r="G299" s="38" t="s">
        <v>869</v>
      </c>
      <c r="H299" s="34" t="s">
        <v>479</v>
      </c>
      <c r="I299" s="34" t="s">
        <v>248</v>
      </c>
      <c r="J299" s="31"/>
      <c r="K299" s="31"/>
      <c r="L299" s="22"/>
      <c r="M299" s="22"/>
      <c r="N299" s="22"/>
    </row>
    <row r="300" spans="1:14" x14ac:dyDescent="0.25">
      <c r="A300" s="82">
        <v>43059</v>
      </c>
      <c r="B300" s="34" t="s">
        <v>788</v>
      </c>
      <c r="C300" s="34" t="s">
        <v>249</v>
      </c>
      <c r="D300" s="34" t="s">
        <v>814</v>
      </c>
      <c r="E300" s="41">
        <v>10000</v>
      </c>
      <c r="F300" s="38" t="s">
        <v>44</v>
      </c>
      <c r="G300" s="38" t="s">
        <v>869</v>
      </c>
      <c r="H300" s="34" t="s">
        <v>628</v>
      </c>
      <c r="I300" s="34" t="s">
        <v>248</v>
      </c>
      <c r="J300" s="31"/>
      <c r="K300" s="31"/>
      <c r="L300" s="23"/>
      <c r="M300" s="22"/>
      <c r="N300" s="22"/>
    </row>
    <row r="301" spans="1:14" x14ac:dyDescent="0.25">
      <c r="A301" s="82">
        <v>43060</v>
      </c>
      <c r="B301" s="34" t="s">
        <v>252</v>
      </c>
      <c r="C301" s="34" t="s">
        <v>249</v>
      </c>
      <c r="D301" s="34" t="s">
        <v>253</v>
      </c>
      <c r="E301" s="41">
        <v>30000</v>
      </c>
      <c r="F301" s="34" t="s">
        <v>23</v>
      </c>
      <c r="G301" s="38" t="s">
        <v>869</v>
      </c>
      <c r="H301" s="34" t="s">
        <v>392</v>
      </c>
      <c r="I301" s="34" t="s">
        <v>248</v>
      </c>
      <c r="J301" s="31"/>
      <c r="K301" s="31"/>
      <c r="L301" s="22"/>
      <c r="M301" s="22"/>
      <c r="N301" s="22"/>
    </row>
    <row r="302" spans="1:14" x14ac:dyDescent="0.25">
      <c r="A302" s="80">
        <v>43060</v>
      </c>
      <c r="B302" s="34" t="s">
        <v>252</v>
      </c>
      <c r="C302" s="34" t="s">
        <v>249</v>
      </c>
      <c r="D302" s="34" t="s">
        <v>253</v>
      </c>
      <c r="E302" s="41">
        <v>13000</v>
      </c>
      <c r="F302" s="34" t="s">
        <v>272</v>
      </c>
      <c r="G302" s="38" t="s">
        <v>869</v>
      </c>
      <c r="H302" s="34" t="s">
        <v>396</v>
      </c>
      <c r="I302" s="34" t="s">
        <v>248</v>
      </c>
      <c r="J302" s="31"/>
      <c r="K302" s="31"/>
      <c r="L302" s="22"/>
      <c r="M302" s="22"/>
      <c r="N302" s="22"/>
    </row>
    <row r="303" spans="1:14" x14ac:dyDescent="0.25">
      <c r="A303" s="82">
        <v>43060</v>
      </c>
      <c r="B303" s="34" t="s">
        <v>273</v>
      </c>
      <c r="C303" s="34" t="s">
        <v>249</v>
      </c>
      <c r="D303" s="34" t="s">
        <v>251</v>
      </c>
      <c r="E303" s="41">
        <v>16000</v>
      </c>
      <c r="F303" s="34" t="s">
        <v>25</v>
      </c>
      <c r="G303" s="38" t="s">
        <v>869</v>
      </c>
      <c r="H303" s="34" t="s">
        <v>628</v>
      </c>
      <c r="I303" s="34" t="s">
        <v>248</v>
      </c>
      <c r="J303" s="31"/>
      <c r="K303" s="31"/>
      <c r="L303" s="22"/>
      <c r="M303" s="22"/>
      <c r="N303" s="22"/>
    </row>
    <row r="304" spans="1:14" x14ac:dyDescent="0.25">
      <c r="A304" s="82">
        <v>43060</v>
      </c>
      <c r="B304" s="34" t="s">
        <v>292</v>
      </c>
      <c r="C304" s="34" t="s">
        <v>249</v>
      </c>
      <c r="D304" s="34" t="s">
        <v>306</v>
      </c>
      <c r="E304" s="41">
        <v>15000</v>
      </c>
      <c r="F304" s="34" t="s">
        <v>38</v>
      </c>
      <c r="G304" s="38" t="s">
        <v>869</v>
      </c>
      <c r="H304" s="34" t="s">
        <v>635</v>
      </c>
      <c r="I304" s="34" t="s">
        <v>248</v>
      </c>
      <c r="J304" s="31"/>
      <c r="K304" s="31"/>
      <c r="L304" s="22"/>
      <c r="M304" s="22"/>
      <c r="N304" s="22"/>
    </row>
    <row r="305" spans="1:14" x14ac:dyDescent="0.25">
      <c r="A305" s="82">
        <v>43060</v>
      </c>
      <c r="B305" s="34" t="s">
        <v>297</v>
      </c>
      <c r="C305" s="34" t="s">
        <v>249</v>
      </c>
      <c r="D305" s="34" t="s">
        <v>306</v>
      </c>
      <c r="E305" s="41">
        <v>90000</v>
      </c>
      <c r="F305" s="34" t="s">
        <v>38</v>
      </c>
      <c r="G305" s="38" t="s">
        <v>869</v>
      </c>
      <c r="H305" s="34" t="s">
        <v>636</v>
      </c>
      <c r="I305" s="34" t="s">
        <v>248</v>
      </c>
      <c r="J305" s="31"/>
      <c r="K305" s="31"/>
      <c r="L305" s="22"/>
      <c r="M305" s="22"/>
      <c r="N305" s="22"/>
    </row>
    <row r="306" spans="1:14" x14ac:dyDescent="0.25">
      <c r="A306" s="82">
        <v>43060</v>
      </c>
      <c r="B306" s="34" t="s">
        <v>326</v>
      </c>
      <c r="C306" s="34" t="s">
        <v>327</v>
      </c>
      <c r="D306" s="34" t="s">
        <v>306</v>
      </c>
      <c r="E306" s="41">
        <v>5000</v>
      </c>
      <c r="F306" s="34" t="s">
        <v>34</v>
      </c>
      <c r="G306" s="38" t="s">
        <v>869</v>
      </c>
      <c r="H306" s="34" t="s">
        <v>702</v>
      </c>
      <c r="I306" s="34" t="s">
        <v>248</v>
      </c>
      <c r="J306" s="31"/>
      <c r="K306" s="31"/>
      <c r="L306" s="22"/>
      <c r="M306" s="22"/>
      <c r="N306" s="22"/>
    </row>
    <row r="307" spans="1:14" x14ac:dyDescent="0.25">
      <c r="A307" s="82">
        <v>43060</v>
      </c>
      <c r="B307" s="34" t="s">
        <v>328</v>
      </c>
      <c r="C307" s="34" t="s">
        <v>249</v>
      </c>
      <c r="D307" s="34" t="s">
        <v>306</v>
      </c>
      <c r="E307" s="41">
        <v>15000</v>
      </c>
      <c r="F307" s="34" t="s">
        <v>34</v>
      </c>
      <c r="G307" s="38" t="s">
        <v>869</v>
      </c>
      <c r="H307" s="34" t="s">
        <v>483</v>
      </c>
      <c r="I307" s="34" t="s">
        <v>248</v>
      </c>
      <c r="J307" s="31"/>
      <c r="K307" s="31"/>
      <c r="L307" s="22"/>
      <c r="M307" s="22"/>
      <c r="N307" s="22"/>
    </row>
    <row r="308" spans="1:14" x14ac:dyDescent="0.25">
      <c r="A308" s="82">
        <v>43060</v>
      </c>
      <c r="B308" s="34" t="s">
        <v>329</v>
      </c>
      <c r="C308" s="34" t="s">
        <v>249</v>
      </c>
      <c r="D308" s="34" t="s">
        <v>306</v>
      </c>
      <c r="E308" s="41">
        <v>15000</v>
      </c>
      <c r="F308" s="34" t="s">
        <v>34</v>
      </c>
      <c r="G308" s="38" t="s">
        <v>869</v>
      </c>
      <c r="H308" s="34" t="s">
        <v>703</v>
      </c>
      <c r="I308" s="34" t="s">
        <v>248</v>
      </c>
      <c r="J308" s="31"/>
      <c r="K308" s="31"/>
      <c r="L308" s="22"/>
      <c r="M308" s="22"/>
      <c r="N308" s="22"/>
    </row>
    <row r="309" spans="1:14" x14ac:dyDescent="0.25">
      <c r="A309" s="82">
        <v>43060</v>
      </c>
      <c r="B309" s="34" t="s">
        <v>313</v>
      </c>
      <c r="C309" s="34" t="s">
        <v>284</v>
      </c>
      <c r="D309" s="34" t="s">
        <v>306</v>
      </c>
      <c r="E309" s="41">
        <v>80000</v>
      </c>
      <c r="F309" s="34" t="s">
        <v>34</v>
      </c>
      <c r="G309" s="38" t="s">
        <v>869</v>
      </c>
      <c r="H309" s="34" t="s">
        <v>704</v>
      </c>
      <c r="I309" s="34" t="s">
        <v>248</v>
      </c>
      <c r="J309" s="31"/>
      <c r="K309" s="31"/>
      <c r="L309" s="22"/>
      <c r="M309" s="22"/>
      <c r="N309" s="22"/>
    </row>
    <row r="310" spans="1:14" x14ac:dyDescent="0.25">
      <c r="A310" s="82">
        <v>43060</v>
      </c>
      <c r="B310" s="34" t="s">
        <v>667</v>
      </c>
      <c r="C310" s="34" t="s">
        <v>284</v>
      </c>
      <c r="D310" s="34" t="s">
        <v>306</v>
      </c>
      <c r="E310" s="41">
        <v>180000</v>
      </c>
      <c r="F310" s="34" t="s">
        <v>34</v>
      </c>
      <c r="G310" s="38" t="s">
        <v>869</v>
      </c>
      <c r="H310" s="34" t="s">
        <v>669</v>
      </c>
      <c r="I310" s="34" t="s">
        <v>248</v>
      </c>
      <c r="J310" s="31"/>
      <c r="K310" s="31"/>
      <c r="L310" s="22"/>
      <c r="M310" s="22"/>
      <c r="N310" s="22"/>
    </row>
    <row r="311" spans="1:14" x14ac:dyDescent="0.25">
      <c r="A311" s="82">
        <v>43060</v>
      </c>
      <c r="B311" s="34" t="s">
        <v>348</v>
      </c>
      <c r="C311" s="34" t="s">
        <v>284</v>
      </c>
      <c r="D311" s="34" t="s">
        <v>306</v>
      </c>
      <c r="E311" s="41">
        <v>200000</v>
      </c>
      <c r="F311" s="34" t="s">
        <v>15</v>
      </c>
      <c r="G311" s="38" t="s">
        <v>869</v>
      </c>
      <c r="H311" s="34" t="s">
        <v>718</v>
      </c>
      <c r="I311" s="34" t="s">
        <v>248</v>
      </c>
      <c r="J311" s="31"/>
      <c r="K311" s="31"/>
      <c r="L311" s="22"/>
      <c r="M311" s="22"/>
      <c r="N311" s="22"/>
    </row>
    <row r="312" spans="1:14" x14ac:dyDescent="0.25">
      <c r="A312" s="82">
        <v>43060</v>
      </c>
      <c r="B312" s="34" t="s">
        <v>347</v>
      </c>
      <c r="C312" s="34" t="s">
        <v>284</v>
      </c>
      <c r="D312" s="34" t="s">
        <v>306</v>
      </c>
      <c r="E312" s="41">
        <v>80000</v>
      </c>
      <c r="F312" s="34" t="s">
        <v>15</v>
      </c>
      <c r="G312" s="38" t="s">
        <v>869</v>
      </c>
      <c r="H312" s="34" t="s">
        <v>695</v>
      </c>
      <c r="I312" s="34" t="s">
        <v>248</v>
      </c>
      <c r="J312" s="31"/>
      <c r="K312" s="31"/>
      <c r="L312" s="22"/>
      <c r="M312" s="22"/>
      <c r="N312" s="22"/>
    </row>
    <row r="313" spans="1:14" x14ac:dyDescent="0.25">
      <c r="A313" s="82">
        <v>43060</v>
      </c>
      <c r="B313" s="34" t="s">
        <v>351</v>
      </c>
      <c r="C313" s="34" t="s">
        <v>249</v>
      </c>
      <c r="D313" s="34" t="s">
        <v>306</v>
      </c>
      <c r="E313" s="41">
        <v>25000</v>
      </c>
      <c r="F313" s="34" t="s">
        <v>15</v>
      </c>
      <c r="G313" s="38" t="s">
        <v>869</v>
      </c>
      <c r="H313" s="34" t="s">
        <v>727</v>
      </c>
      <c r="I313" s="34" t="s">
        <v>248</v>
      </c>
      <c r="J313" s="31"/>
      <c r="K313" s="31"/>
      <c r="L313" s="22"/>
      <c r="M313" s="22"/>
      <c r="N313" s="22"/>
    </row>
    <row r="314" spans="1:14" x14ac:dyDescent="0.25">
      <c r="A314" s="69">
        <v>43060</v>
      </c>
      <c r="B314" s="34" t="s">
        <v>119</v>
      </c>
      <c r="C314" s="34" t="s">
        <v>373</v>
      </c>
      <c r="D314" s="34" t="s">
        <v>308</v>
      </c>
      <c r="E314" s="41">
        <v>2999000</v>
      </c>
      <c r="F314" s="34" t="s">
        <v>12</v>
      </c>
      <c r="G314" s="38" t="s">
        <v>869</v>
      </c>
      <c r="H314" s="34" t="s">
        <v>418</v>
      </c>
      <c r="I314" s="34" t="s">
        <v>248</v>
      </c>
      <c r="J314" s="31"/>
      <c r="K314" s="31"/>
      <c r="L314" s="22"/>
      <c r="M314" s="22"/>
      <c r="N314" s="22"/>
    </row>
    <row r="315" spans="1:14" x14ac:dyDescent="0.25">
      <c r="A315" s="69">
        <v>43060</v>
      </c>
      <c r="B315" s="34" t="s">
        <v>36</v>
      </c>
      <c r="C315" s="34" t="s">
        <v>249</v>
      </c>
      <c r="D315" s="34" t="s">
        <v>368</v>
      </c>
      <c r="E315" s="41">
        <v>160000</v>
      </c>
      <c r="F315" s="34" t="s">
        <v>80</v>
      </c>
      <c r="G315" s="38" t="s">
        <v>869</v>
      </c>
      <c r="H315" s="34" t="s">
        <v>459</v>
      </c>
      <c r="I315" s="34" t="s">
        <v>248</v>
      </c>
      <c r="J315" s="31"/>
      <c r="K315" s="31"/>
      <c r="L315" s="22"/>
      <c r="M315" s="22"/>
      <c r="N315" s="22"/>
    </row>
    <row r="316" spans="1:14" x14ac:dyDescent="0.25">
      <c r="A316" s="80">
        <v>43060</v>
      </c>
      <c r="B316" s="34" t="s">
        <v>115</v>
      </c>
      <c r="C316" s="34" t="s">
        <v>327</v>
      </c>
      <c r="D316" s="34" t="s">
        <v>306</v>
      </c>
      <c r="E316" s="41">
        <v>5000</v>
      </c>
      <c r="F316" s="34" t="s">
        <v>9</v>
      </c>
      <c r="G316" s="38" t="s">
        <v>869</v>
      </c>
      <c r="H316" s="34" t="s">
        <v>479</v>
      </c>
      <c r="I316" s="34" t="s">
        <v>248</v>
      </c>
      <c r="J316" s="31"/>
      <c r="K316" s="31"/>
      <c r="L316" s="22"/>
      <c r="M316" s="22"/>
      <c r="N316" s="22"/>
    </row>
    <row r="317" spans="1:14" x14ac:dyDescent="0.25">
      <c r="A317" s="80">
        <v>43060</v>
      </c>
      <c r="B317" s="34" t="s">
        <v>739</v>
      </c>
      <c r="C317" s="34" t="s">
        <v>249</v>
      </c>
      <c r="D317" s="34" t="s">
        <v>306</v>
      </c>
      <c r="E317" s="41">
        <v>26000</v>
      </c>
      <c r="F317" s="34" t="s">
        <v>9</v>
      </c>
      <c r="G317" s="38" t="s">
        <v>869</v>
      </c>
      <c r="H317" s="34" t="s">
        <v>481</v>
      </c>
      <c r="I317" s="34" t="s">
        <v>248</v>
      </c>
      <c r="J317" s="31"/>
      <c r="K317" s="31"/>
      <c r="L317" s="22"/>
      <c r="M317" s="22"/>
      <c r="N317" s="22"/>
    </row>
    <row r="318" spans="1:14" x14ac:dyDescent="0.25">
      <c r="A318" s="82">
        <v>43060</v>
      </c>
      <c r="B318" s="34" t="s">
        <v>788</v>
      </c>
      <c r="C318" s="34" t="s">
        <v>249</v>
      </c>
      <c r="D318" s="34" t="s">
        <v>814</v>
      </c>
      <c r="E318" s="41">
        <v>10000</v>
      </c>
      <c r="F318" s="38" t="s">
        <v>44</v>
      </c>
      <c r="G318" s="38" t="s">
        <v>869</v>
      </c>
      <c r="H318" s="34" t="s">
        <v>628</v>
      </c>
      <c r="I318" s="34" t="s">
        <v>248</v>
      </c>
      <c r="J318" s="31"/>
      <c r="K318" s="31"/>
      <c r="L318" s="23"/>
      <c r="M318" s="22"/>
      <c r="N318" s="22"/>
    </row>
    <row r="319" spans="1:14" x14ac:dyDescent="0.25">
      <c r="A319" s="82">
        <v>43061</v>
      </c>
      <c r="B319" s="34" t="s">
        <v>252</v>
      </c>
      <c r="C319" s="34" t="s">
        <v>249</v>
      </c>
      <c r="D319" s="34" t="s">
        <v>253</v>
      </c>
      <c r="E319" s="41">
        <v>30000</v>
      </c>
      <c r="F319" s="34" t="s">
        <v>23</v>
      </c>
      <c r="G319" s="38" t="s">
        <v>869</v>
      </c>
      <c r="H319" s="34" t="s">
        <v>392</v>
      </c>
      <c r="I319" s="34" t="s">
        <v>248</v>
      </c>
      <c r="J319" s="31"/>
      <c r="K319" s="31"/>
      <c r="L319" s="22"/>
      <c r="M319" s="22"/>
      <c r="N319" s="22"/>
    </row>
    <row r="320" spans="1:14" x14ac:dyDescent="0.25">
      <c r="A320" s="82">
        <v>43061</v>
      </c>
      <c r="B320" s="34" t="s">
        <v>529</v>
      </c>
      <c r="C320" s="34" t="s">
        <v>249</v>
      </c>
      <c r="D320" s="34" t="s">
        <v>253</v>
      </c>
      <c r="E320" s="41">
        <v>30000</v>
      </c>
      <c r="F320" s="34" t="s">
        <v>23</v>
      </c>
      <c r="G320" s="38" t="s">
        <v>869</v>
      </c>
      <c r="H320" s="34" t="s">
        <v>567</v>
      </c>
      <c r="I320" s="34" t="s">
        <v>248</v>
      </c>
      <c r="J320" s="31"/>
      <c r="K320" s="31"/>
      <c r="L320" s="22"/>
      <c r="M320" s="22"/>
      <c r="N320" s="22"/>
    </row>
    <row r="321" spans="1:14" x14ac:dyDescent="0.25">
      <c r="A321" s="80">
        <v>43061</v>
      </c>
      <c r="B321" s="38" t="s">
        <v>125</v>
      </c>
      <c r="C321" s="34" t="s">
        <v>528</v>
      </c>
      <c r="D321" s="34" t="s">
        <v>253</v>
      </c>
      <c r="E321" s="41">
        <v>800000</v>
      </c>
      <c r="F321" s="34" t="s">
        <v>23</v>
      </c>
      <c r="G321" s="38" t="s">
        <v>869</v>
      </c>
      <c r="H321" s="34" t="s">
        <v>571</v>
      </c>
      <c r="I321" s="34" t="s">
        <v>248</v>
      </c>
      <c r="J321" s="31"/>
      <c r="K321" s="31"/>
      <c r="L321" s="22"/>
      <c r="M321" s="22"/>
      <c r="N321" s="22"/>
    </row>
    <row r="322" spans="1:14" x14ac:dyDescent="0.25">
      <c r="A322" s="80">
        <v>43061</v>
      </c>
      <c r="B322" s="38" t="s">
        <v>126</v>
      </c>
      <c r="C322" s="34" t="s">
        <v>371</v>
      </c>
      <c r="D322" s="34" t="s">
        <v>253</v>
      </c>
      <c r="E322" s="41">
        <v>20000</v>
      </c>
      <c r="F322" s="34" t="s">
        <v>23</v>
      </c>
      <c r="G322" s="38" t="s">
        <v>869</v>
      </c>
      <c r="H322" s="34" t="s">
        <v>572</v>
      </c>
      <c r="I322" s="34" t="s">
        <v>248</v>
      </c>
      <c r="J322" s="31"/>
      <c r="K322" s="31"/>
      <c r="L322" s="22"/>
      <c r="M322" s="22"/>
      <c r="N322" s="22"/>
    </row>
    <row r="323" spans="1:14" x14ac:dyDescent="0.25">
      <c r="A323" s="80">
        <v>43061</v>
      </c>
      <c r="B323" s="34" t="s">
        <v>252</v>
      </c>
      <c r="C323" s="34" t="s">
        <v>249</v>
      </c>
      <c r="D323" s="34" t="s">
        <v>253</v>
      </c>
      <c r="E323" s="41">
        <v>13000</v>
      </c>
      <c r="F323" s="34" t="s">
        <v>272</v>
      </c>
      <c r="G323" s="38" t="s">
        <v>869</v>
      </c>
      <c r="H323" s="34" t="s">
        <v>396</v>
      </c>
      <c r="I323" s="34" t="s">
        <v>248</v>
      </c>
      <c r="J323" s="31"/>
      <c r="K323" s="31"/>
      <c r="L323" s="22"/>
      <c r="M323" s="22"/>
      <c r="N323" s="22"/>
    </row>
    <row r="324" spans="1:14" x14ac:dyDescent="0.25">
      <c r="A324" s="80">
        <v>43061</v>
      </c>
      <c r="B324" s="38" t="s">
        <v>123</v>
      </c>
      <c r="C324" s="34" t="s">
        <v>249</v>
      </c>
      <c r="D324" s="34" t="s">
        <v>253</v>
      </c>
      <c r="E324" s="41">
        <v>65000</v>
      </c>
      <c r="F324" s="34" t="s">
        <v>29</v>
      </c>
      <c r="G324" s="38" t="s">
        <v>869</v>
      </c>
      <c r="H324" s="34" t="s">
        <v>513</v>
      </c>
      <c r="I324" s="34" t="s">
        <v>248</v>
      </c>
      <c r="J324" s="31"/>
      <c r="K324" s="31"/>
      <c r="L324" s="22"/>
      <c r="M324" s="22"/>
      <c r="N324" s="22"/>
    </row>
    <row r="325" spans="1:14" x14ac:dyDescent="0.25">
      <c r="A325" s="82">
        <v>43061</v>
      </c>
      <c r="B325" s="34" t="s">
        <v>273</v>
      </c>
      <c r="C325" s="34" t="s">
        <v>249</v>
      </c>
      <c r="D325" s="34" t="s">
        <v>251</v>
      </c>
      <c r="E325" s="41">
        <v>16000</v>
      </c>
      <c r="F325" s="34" t="s">
        <v>25</v>
      </c>
      <c r="G325" s="38" t="s">
        <v>869</v>
      </c>
      <c r="H325" s="34" t="s">
        <v>628</v>
      </c>
      <c r="I325" s="34" t="s">
        <v>248</v>
      </c>
      <c r="J325" s="31"/>
      <c r="K325" s="31"/>
      <c r="L325" s="22"/>
      <c r="M325" s="22"/>
      <c r="N325" s="22"/>
    </row>
    <row r="326" spans="1:14" x14ac:dyDescent="0.25">
      <c r="A326" s="82">
        <v>43061</v>
      </c>
      <c r="B326" s="34" t="s">
        <v>292</v>
      </c>
      <c r="C326" s="34" t="s">
        <v>249</v>
      </c>
      <c r="D326" s="34" t="s">
        <v>306</v>
      </c>
      <c r="E326" s="41">
        <v>15000</v>
      </c>
      <c r="F326" s="34" t="s">
        <v>38</v>
      </c>
      <c r="G326" s="38" t="s">
        <v>869</v>
      </c>
      <c r="H326" s="34" t="s">
        <v>635</v>
      </c>
      <c r="I326" s="34" t="s">
        <v>248</v>
      </c>
      <c r="J326" s="31"/>
      <c r="K326" s="31"/>
      <c r="L326" s="22"/>
      <c r="M326" s="22"/>
      <c r="N326" s="22"/>
    </row>
    <row r="327" spans="1:14" x14ac:dyDescent="0.25">
      <c r="A327" s="82">
        <v>43061</v>
      </c>
      <c r="B327" s="34" t="s">
        <v>330</v>
      </c>
      <c r="C327" s="34" t="s">
        <v>249</v>
      </c>
      <c r="D327" s="34" t="s">
        <v>306</v>
      </c>
      <c r="E327" s="41">
        <v>15000</v>
      </c>
      <c r="F327" s="34" t="s">
        <v>34</v>
      </c>
      <c r="G327" s="38" t="s">
        <v>869</v>
      </c>
      <c r="H327" s="34" t="s">
        <v>482</v>
      </c>
      <c r="I327" s="34" t="s">
        <v>248</v>
      </c>
      <c r="J327" s="31"/>
      <c r="K327" s="31"/>
      <c r="L327" s="22"/>
      <c r="M327" s="22"/>
      <c r="N327" s="22"/>
    </row>
    <row r="328" spans="1:14" x14ac:dyDescent="0.25">
      <c r="A328" s="82">
        <v>43061</v>
      </c>
      <c r="B328" s="34" t="s">
        <v>331</v>
      </c>
      <c r="C328" s="34" t="s">
        <v>685</v>
      </c>
      <c r="D328" s="34" t="s">
        <v>306</v>
      </c>
      <c r="E328" s="41">
        <v>20000</v>
      </c>
      <c r="F328" s="34" t="s">
        <v>34</v>
      </c>
      <c r="G328" s="38" t="s">
        <v>869</v>
      </c>
      <c r="H328" s="34" t="s">
        <v>705</v>
      </c>
      <c r="I328" s="34" t="s">
        <v>248</v>
      </c>
      <c r="J328" s="31"/>
      <c r="K328" s="31"/>
    </row>
    <row r="329" spans="1:14" x14ac:dyDescent="0.25">
      <c r="A329" s="82">
        <v>43061</v>
      </c>
      <c r="B329" s="34" t="s">
        <v>707</v>
      </c>
      <c r="C329" s="34" t="s">
        <v>327</v>
      </c>
      <c r="D329" s="34" t="s">
        <v>306</v>
      </c>
      <c r="E329" s="41">
        <v>5000</v>
      </c>
      <c r="F329" s="34" t="s">
        <v>34</v>
      </c>
      <c r="G329" s="38" t="s">
        <v>869</v>
      </c>
      <c r="H329" s="34" t="s">
        <v>653</v>
      </c>
      <c r="I329" s="34" t="s">
        <v>248</v>
      </c>
      <c r="J329" s="31"/>
      <c r="K329" s="31"/>
    </row>
    <row r="330" spans="1:14" x14ac:dyDescent="0.25">
      <c r="A330" s="82">
        <v>43061</v>
      </c>
      <c r="B330" s="34" t="s">
        <v>332</v>
      </c>
      <c r="C330" s="34" t="s">
        <v>249</v>
      </c>
      <c r="D330" s="34" t="s">
        <v>306</v>
      </c>
      <c r="E330" s="41">
        <v>100000</v>
      </c>
      <c r="F330" s="34" t="s">
        <v>34</v>
      </c>
      <c r="G330" s="38" t="s">
        <v>869</v>
      </c>
      <c r="H330" s="34" t="s">
        <v>680</v>
      </c>
      <c r="I330" s="34" t="s">
        <v>248</v>
      </c>
      <c r="J330" s="31"/>
      <c r="K330" s="31"/>
    </row>
    <row r="331" spans="1:14" x14ac:dyDescent="0.25">
      <c r="A331" s="82">
        <v>43061</v>
      </c>
      <c r="B331" s="34" t="s">
        <v>333</v>
      </c>
      <c r="C331" s="34" t="s">
        <v>249</v>
      </c>
      <c r="D331" s="34" t="s">
        <v>306</v>
      </c>
      <c r="E331" s="41">
        <v>15000</v>
      </c>
      <c r="F331" s="34" t="s">
        <v>34</v>
      </c>
      <c r="G331" s="38" t="s">
        <v>869</v>
      </c>
      <c r="H331" s="34" t="s">
        <v>709</v>
      </c>
      <c r="I331" s="34" t="s">
        <v>248</v>
      </c>
      <c r="J331" s="31"/>
      <c r="K331" s="31"/>
    </row>
    <row r="332" spans="1:14" x14ac:dyDescent="0.25">
      <c r="A332" s="82">
        <v>43061</v>
      </c>
      <c r="B332" s="34" t="s">
        <v>708</v>
      </c>
      <c r="C332" s="34" t="s">
        <v>249</v>
      </c>
      <c r="D332" s="34" t="s">
        <v>306</v>
      </c>
      <c r="E332" s="41">
        <v>10000</v>
      </c>
      <c r="F332" s="34" t="s">
        <v>34</v>
      </c>
      <c r="G332" s="38" t="s">
        <v>869</v>
      </c>
      <c r="H332" s="34" t="s">
        <v>651</v>
      </c>
      <c r="I332" s="34" t="s">
        <v>248</v>
      </c>
      <c r="J332" s="31"/>
      <c r="K332" s="31"/>
    </row>
    <row r="333" spans="1:14" x14ac:dyDescent="0.25">
      <c r="A333" s="82">
        <v>43061</v>
      </c>
      <c r="B333" s="34" t="s">
        <v>348</v>
      </c>
      <c r="C333" s="34" t="s">
        <v>284</v>
      </c>
      <c r="D333" s="34" t="s">
        <v>306</v>
      </c>
      <c r="E333" s="41">
        <v>200000</v>
      </c>
      <c r="F333" s="34" t="s">
        <v>15</v>
      </c>
      <c r="G333" s="38" t="s">
        <v>869</v>
      </c>
      <c r="H333" s="34" t="s">
        <v>718</v>
      </c>
      <c r="I333" s="34" t="s">
        <v>248</v>
      </c>
      <c r="J333" s="31"/>
      <c r="K333" s="31"/>
    </row>
    <row r="334" spans="1:14" x14ac:dyDescent="0.25">
      <c r="A334" s="82">
        <v>43061</v>
      </c>
      <c r="B334" s="34" t="s">
        <v>347</v>
      </c>
      <c r="C334" s="34" t="s">
        <v>284</v>
      </c>
      <c r="D334" s="34" t="s">
        <v>306</v>
      </c>
      <c r="E334" s="41">
        <v>80000</v>
      </c>
      <c r="F334" s="34" t="s">
        <v>15</v>
      </c>
      <c r="G334" s="38" t="s">
        <v>869</v>
      </c>
      <c r="H334" s="34" t="s">
        <v>697</v>
      </c>
      <c r="I334" s="34" t="s">
        <v>248</v>
      </c>
      <c r="J334" s="31"/>
      <c r="K334" s="31"/>
    </row>
    <row r="335" spans="1:14" x14ac:dyDescent="0.25">
      <c r="A335" s="82">
        <v>43061</v>
      </c>
      <c r="B335" s="34" t="s">
        <v>351</v>
      </c>
      <c r="C335" s="34" t="s">
        <v>249</v>
      </c>
      <c r="D335" s="34" t="s">
        <v>306</v>
      </c>
      <c r="E335" s="41">
        <v>20000</v>
      </c>
      <c r="F335" s="34" t="s">
        <v>15</v>
      </c>
      <c r="G335" s="38" t="s">
        <v>869</v>
      </c>
      <c r="H335" s="34" t="s">
        <v>659</v>
      </c>
      <c r="I335" s="34" t="s">
        <v>248</v>
      </c>
      <c r="J335" s="31"/>
      <c r="K335" s="31"/>
    </row>
    <row r="336" spans="1:14" x14ac:dyDescent="0.25">
      <c r="A336" s="82">
        <v>43061</v>
      </c>
      <c r="B336" s="34" t="s">
        <v>358</v>
      </c>
      <c r="C336" s="34" t="s">
        <v>685</v>
      </c>
      <c r="D336" s="34" t="s">
        <v>306</v>
      </c>
      <c r="E336" s="41">
        <v>30000</v>
      </c>
      <c r="F336" s="34" t="s">
        <v>15</v>
      </c>
      <c r="G336" s="38" t="s">
        <v>869</v>
      </c>
      <c r="H336" s="34" t="s">
        <v>728</v>
      </c>
      <c r="I336" s="34" t="s">
        <v>248</v>
      </c>
      <c r="J336" s="31"/>
      <c r="K336" s="31"/>
    </row>
    <row r="337" spans="1:12" x14ac:dyDescent="0.25">
      <c r="A337" s="69">
        <v>43061</v>
      </c>
      <c r="B337" s="34" t="s">
        <v>120</v>
      </c>
      <c r="C337" s="34" t="s">
        <v>372</v>
      </c>
      <c r="D337" s="34" t="s">
        <v>308</v>
      </c>
      <c r="E337" s="41">
        <v>34000</v>
      </c>
      <c r="F337" s="34" t="s">
        <v>12</v>
      </c>
      <c r="G337" s="38" t="s">
        <v>869</v>
      </c>
      <c r="H337" s="34" t="s">
        <v>419</v>
      </c>
      <c r="I337" s="34" t="s">
        <v>248</v>
      </c>
      <c r="J337" s="31"/>
      <c r="K337" s="31"/>
    </row>
    <row r="338" spans="1:12" x14ac:dyDescent="0.25">
      <c r="A338" s="69">
        <v>43061</v>
      </c>
      <c r="B338" s="38" t="s">
        <v>374</v>
      </c>
      <c r="C338" s="34" t="s">
        <v>371</v>
      </c>
      <c r="D338" s="34" t="s">
        <v>308</v>
      </c>
      <c r="E338" s="41">
        <v>283000</v>
      </c>
      <c r="F338" s="34" t="s">
        <v>12</v>
      </c>
      <c r="G338" s="38" t="s">
        <v>869</v>
      </c>
      <c r="H338" s="34" t="s">
        <v>420</v>
      </c>
      <c r="I338" s="34" t="s">
        <v>248</v>
      </c>
      <c r="J338" s="31"/>
      <c r="K338" s="31"/>
    </row>
    <row r="339" spans="1:12" x14ac:dyDescent="0.25">
      <c r="A339" s="69">
        <v>43061</v>
      </c>
      <c r="B339" s="38" t="s">
        <v>122</v>
      </c>
      <c r="C339" s="34" t="s">
        <v>249</v>
      </c>
      <c r="D339" s="34" t="s">
        <v>308</v>
      </c>
      <c r="E339" s="41">
        <v>15000</v>
      </c>
      <c r="F339" s="34" t="s">
        <v>12</v>
      </c>
      <c r="G339" s="38" t="s">
        <v>869</v>
      </c>
      <c r="H339" s="34" t="s">
        <v>421</v>
      </c>
      <c r="I339" s="34" t="s">
        <v>248</v>
      </c>
      <c r="J339" s="31"/>
      <c r="K339" s="31"/>
    </row>
    <row r="340" spans="1:12" x14ac:dyDescent="0.25">
      <c r="A340" s="69">
        <v>43061</v>
      </c>
      <c r="B340" s="38" t="s">
        <v>49</v>
      </c>
      <c r="C340" s="34" t="s">
        <v>327</v>
      </c>
      <c r="D340" s="34" t="s">
        <v>308</v>
      </c>
      <c r="E340" s="41">
        <v>400000</v>
      </c>
      <c r="F340" s="34" t="s">
        <v>12</v>
      </c>
      <c r="G340" s="38" t="s">
        <v>869</v>
      </c>
      <c r="H340" s="34" t="s">
        <v>422</v>
      </c>
      <c r="I340" s="34" t="s">
        <v>248</v>
      </c>
      <c r="J340" s="31"/>
      <c r="K340" s="31"/>
    </row>
    <row r="341" spans="1:12" x14ac:dyDescent="0.25">
      <c r="A341" s="69">
        <v>43061</v>
      </c>
      <c r="B341" s="38" t="s">
        <v>233</v>
      </c>
      <c r="C341" s="34" t="s">
        <v>249</v>
      </c>
      <c r="D341" s="34" t="s">
        <v>368</v>
      </c>
      <c r="E341" s="41">
        <v>200000</v>
      </c>
      <c r="F341" s="34" t="s">
        <v>80</v>
      </c>
      <c r="G341" s="38" t="s">
        <v>869</v>
      </c>
      <c r="H341" s="34" t="s">
        <v>390</v>
      </c>
      <c r="I341" s="34" t="s">
        <v>248</v>
      </c>
      <c r="J341" s="31"/>
      <c r="K341" s="31"/>
    </row>
    <row r="342" spans="1:12" x14ac:dyDescent="0.25">
      <c r="A342" s="80">
        <v>43061</v>
      </c>
      <c r="B342" s="84" t="s">
        <v>740</v>
      </c>
      <c r="C342" s="34" t="s">
        <v>249</v>
      </c>
      <c r="D342" s="34" t="s">
        <v>306</v>
      </c>
      <c r="E342" s="41">
        <v>14500</v>
      </c>
      <c r="F342" s="83" t="s">
        <v>9</v>
      </c>
      <c r="G342" s="38" t="s">
        <v>869</v>
      </c>
      <c r="H342" s="34" t="s">
        <v>480</v>
      </c>
      <c r="I342" s="34" t="s">
        <v>248</v>
      </c>
      <c r="J342" s="31"/>
      <c r="K342" s="31"/>
    </row>
    <row r="343" spans="1:12" x14ac:dyDescent="0.25">
      <c r="A343" s="80">
        <v>43061</v>
      </c>
      <c r="B343" s="84" t="s">
        <v>115</v>
      </c>
      <c r="C343" s="34" t="s">
        <v>327</v>
      </c>
      <c r="D343" s="34" t="s">
        <v>306</v>
      </c>
      <c r="E343" s="41">
        <v>15000</v>
      </c>
      <c r="F343" s="83" t="s">
        <v>9</v>
      </c>
      <c r="G343" s="38" t="s">
        <v>869</v>
      </c>
      <c r="H343" s="34" t="s">
        <v>479</v>
      </c>
      <c r="I343" s="34" t="s">
        <v>248</v>
      </c>
      <c r="J343" s="31"/>
      <c r="K343" s="31"/>
    </row>
    <row r="344" spans="1:12" x14ac:dyDescent="0.25">
      <c r="A344" s="80">
        <v>43061</v>
      </c>
      <c r="B344" s="38" t="s">
        <v>17</v>
      </c>
      <c r="C344" s="34" t="s">
        <v>249</v>
      </c>
      <c r="D344" s="34" t="s">
        <v>306</v>
      </c>
      <c r="E344" s="41">
        <v>65000</v>
      </c>
      <c r="F344" s="83" t="s">
        <v>9</v>
      </c>
      <c r="G344" s="38" t="s">
        <v>869</v>
      </c>
      <c r="H344" s="34" t="s">
        <v>478</v>
      </c>
      <c r="I344" s="34" t="s">
        <v>248</v>
      </c>
      <c r="J344" s="31"/>
      <c r="K344" s="31"/>
    </row>
    <row r="345" spans="1:12" x14ac:dyDescent="0.25">
      <c r="A345" s="82">
        <v>43061</v>
      </c>
      <c r="B345" s="34" t="s">
        <v>790</v>
      </c>
      <c r="C345" s="34" t="s">
        <v>250</v>
      </c>
      <c r="D345" s="34" t="s">
        <v>814</v>
      </c>
      <c r="E345" s="41">
        <v>100000</v>
      </c>
      <c r="F345" s="38" t="s">
        <v>44</v>
      </c>
      <c r="G345" s="38" t="s">
        <v>869</v>
      </c>
      <c r="H345" s="34" t="s">
        <v>833</v>
      </c>
      <c r="I345" s="34" t="s">
        <v>248</v>
      </c>
      <c r="J345" s="31"/>
      <c r="K345" s="31"/>
      <c r="L345" s="21"/>
    </row>
    <row r="346" spans="1:12" x14ac:dyDescent="0.25">
      <c r="A346" s="82">
        <v>43061</v>
      </c>
      <c r="B346" s="34" t="s">
        <v>791</v>
      </c>
      <c r="C346" s="34" t="s">
        <v>250</v>
      </c>
      <c r="D346" s="34" t="s">
        <v>814</v>
      </c>
      <c r="E346" s="41">
        <v>100000</v>
      </c>
      <c r="F346" s="37" t="s">
        <v>44</v>
      </c>
      <c r="G346" s="38" t="s">
        <v>869</v>
      </c>
      <c r="H346" s="34" t="s">
        <v>834</v>
      </c>
      <c r="I346" s="34" t="s">
        <v>248</v>
      </c>
      <c r="J346" s="31"/>
      <c r="K346" s="31"/>
      <c r="L346" s="21"/>
    </row>
    <row r="347" spans="1:12" x14ac:dyDescent="0.25">
      <c r="A347" s="82">
        <v>43061</v>
      </c>
      <c r="B347" s="34" t="s">
        <v>792</v>
      </c>
      <c r="C347" s="34" t="s">
        <v>250</v>
      </c>
      <c r="D347" s="34" t="s">
        <v>814</v>
      </c>
      <c r="E347" s="41">
        <v>100000</v>
      </c>
      <c r="F347" s="37" t="s">
        <v>44</v>
      </c>
      <c r="G347" s="38" t="s">
        <v>869</v>
      </c>
      <c r="H347" s="34" t="s">
        <v>835</v>
      </c>
      <c r="I347" s="34" t="s">
        <v>248</v>
      </c>
      <c r="J347" s="31"/>
      <c r="K347" s="31"/>
      <c r="L347" s="21"/>
    </row>
    <row r="348" spans="1:12" x14ac:dyDescent="0.25">
      <c r="A348" s="82">
        <v>43061</v>
      </c>
      <c r="B348" s="34" t="s">
        <v>793</v>
      </c>
      <c r="C348" s="34" t="s">
        <v>250</v>
      </c>
      <c r="D348" s="34" t="s">
        <v>814</v>
      </c>
      <c r="E348" s="41">
        <v>100000</v>
      </c>
      <c r="F348" s="34" t="s">
        <v>44</v>
      </c>
      <c r="G348" s="38" t="s">
        <v>869</v>
      </c>
      <c r="H348" s="34" t="s">
        <v>836</v>
      </c>
      <c r="I348" s="34" t="s">
        <v>248</v>
      </c>
      <c r="J348" s="31"/>
      <c r="K348" s="31"/>
      <c r="L348" s="21"/>
    </row>
    <row r="349" spans="1:12" x14ac:dyDescent="0.25">
      <c r="A349" s="82">
        <v>43061</v>
      </c>
      <c r="B349" s="34" t="s">
        <v>794</v>
      </c>
      <c r="C349" s="34" t="s">
        <v>250</v>
      </c>
      <c r="D349" s="34" t="s">
        <v>814</v>
      </c>
      <c r="E349" s="41">
        <v>100000</v>
      </c>
      <c r="F349" s="34" t="s">
        <v>44</v>
      </c>
      <c r="G349" s="38" t="s">
        <v>869</v>
      </c>
      <c r="H349" s="34" t="s">
        <v>837</v>
      </c>
      <c r="I349" s="34" t="s">
        <v>248</v>
      </c>
      <c r="J349" s="31"/>
      <c r="K349" s="31"/>
    </row>
    <row r="350" spans="1:12" x14ac:dyDescent="0.25">
      <c r="A350" s="82">
        <v>43061</v>
      </c>
      <c r="B350" s="34" t="s">
        <v>795</v>
      </c>
      <c r="C350" s="34" t="s">
        <v>250</v>
      </c>
      <c r="D350" s="34" t="s">
        <v>814</v>
      </c>
      <c r="E350" s="41">
        <v>100000</v>
      </c>
      <c r="F350" s="34" t="s">
        <v>44</v>
      </c>
      <c r="G350" s="38" t="s">
        <v>869</v>
      </c>
      <c r="H350" s="34" t="s">
        <v>838</v>
      </c>
      <c r="I350" s="34" t="s">
        <v>248</v>
      </c>
      <c r="J350" s="31"/>
      <c r="K350" s="31"/>
    </row>
    <row r="351" spans="1:12" x14ac:dyDescent="0.25">
      <c r="A351" s="82">
        <v>43061</v>
      </c>
      <c r="B351" s="34" t="s">
        <v>796</v>
      </c>
      <c r="C351" s="34" t="s">
        <v>250</v>
      </c>
      <c r="D351" s="34" t="s">
        <v>814</v>
      </c>
      <c r="E351" s="41">
        <v>100000</v>
      </c>
      <c r="F351" s="34" t="s">
        <v>44</v>
      </c>
      <c r="G351" s="38" t="s">
        <v>869</v>
      </c>
      <c r="H351" s="34" t="s">
        <v>839</v>
      </c>
      <c r="I351" s="34" t="s">
        <v>248</v>
      </c>
      <c r="J351" s="31"/>
      <c r="K351" s="31"/>
    </row>
    <row r="352" spans="1:12" x14ac:dyDescent="0.25">
      <c r="A352" s="82">
        <v>43061</v>
      </c>
      <c r="B352" s="34" t="s">
        <v>788</v>
      </c>
      <c r="C352" s="34" t="s">
        <v>249</v>
      </c>
      <c r="D352" s="34" t="s">
        <v>814</v>
      </c>
      <c r="E352" s="41">
        <v>10000</v>
      </c>
      <c r="F352" s="34" t="s">
        <v>44</v>
      </c>
      <c r="G352" s="38" t="s">
        <v>869</v>
      </c>
      <c r="H352" s="34" t="s">
        <v>628</v>
      </c>
      <c r="I352" s="34" t="s">
        <v>248</v>
      </c>
      <c r="J352" s="31"/>
      <c r="K352" s="31"/>
    </row>
    <row r="353" spans="1:11" x14ac:dyDescent="0.25">
      <c r="A353" s="80">
        <v>43061</v>
      </c>
      <c r="B353" s="34" t="s">
        <v>313</v>
      </c>
      <c r="C353" s="34" t="s">
        <v>284</v>
      </c>
      <c r="D353" s="34" t="s">
        <v>306</v>
      </c>
      <c r="E353" s="41">
        <v>80000</v>
      </c>
      <c r="F353" s="34" t="s">
        <v>34</v>
      </c>
      <c r="G353" s="38" t="s">
        <v>869</v>
      </c>
      <c r="H353" s="34" t="s">
        <v>706</v>
      </c>
      <c r="I353" s="34" t="s">
        <v>248</v>
      </c>
      <c r="J353" s="31"/>
      <c r="K353" s="31"/>
    </row>
    <row r="354" spans="1:11" x14ac:dyDescent="0.25">
      <c r="A354" s="80">
        <v>43062</v>
      </c>
      <c r="B354" s="38" t="s">
        <v>128</v>
      </c>
      <c r="C354" s="34" t="s">
        <v>249</v>
      </c>
      <c r="D354" s="34" t="s">
        <v>253</v>
      </c>
      <c r="E354" s="41">
        <v>65000</v>
      </c>
      <c r="F354" s="34" t="s">
        <v>18</v>
      </c>
      <c r="G354" s="38" t="s">
        <v>869</v>
      </c>
      <c r="H354" s="34" t="s">
        <v>564</v>
      </c>
      <c r="I354" s="34" t="s">
        <v>248</v>
      </c>
      <c r="J354" s="31"/>
      <c r="K354" s="31"/>
    </row>
    <row r="355" spans="1:11" x14ac:dyDescent="0.25">
      <c r="A355" s="80">
        <v>43062</v>
      </c>
      <c r="B355" s="38" t="s">
        <v>138</v>
      </c>
      <c r="C355" s="34" t="s">
        <v>249</v>
      </c>
      <c r="D355" s="34" t="s">
        <v>253</v>
      </c>
      <c r="E355" s="41">
        <v>60000</v>
      </c>
      <c r="F355" s="34" t="s">
        <v>18</v>
      </c>
      <c r="G355" s="38" t="s">
        <v>869</v>
      </c>
      <c r="H355" s="34" t="s">
        <v>565</v>
      </c>
      <c r="I355" s="34" t="s">
        <v>248</v>
      </c>
      <c r="J355" s="31"/>
      <c r="K355" s="31"/>
    </row>
    <row r="356" spans="1:11" x14ac:dyDescent="0.25">
      <c r="A356" s="82">
        <v>43062</v>
      </c>
      <c r="B356" s="34" t="s">
        <v>261</v>
      </c>
      <c r="C356" s="34" t="s">
        <v>249</v>
      </c>
      <c r="D356" s="34" t="s">
        <v>253</v>
      </c>
      <c r="E356" s="41">
        <v>65000</v>
      </c>
      <c r="F356" s="34" t="s">
        <v>23</v>
      </c>
      <c r="G356" s="38" t="s">
        <v>869</v>
      </c>
      <c r="H356" s="34" t="s">
        <v>448</v>
      </c>
      <c r="I356" s="34" t="s">
        <v>248</v>
      </c>
      <c r="J356" s="31"/>
      <c r="K356" s="31"/>
    </row>
    <row r="357" spans="1:11" x14ac:dyDescent="0.25">
      <c r="A357" s="82">
        <v>43062</v>
      </c>
      <c r="B357" s="34" t="s">
        <v>252</v>
      </c>
      <c r="C357" s="34" t="s">
        <v>249</v>
      </c>
      <c r="D357" s="34" t="s">
        <v>253</v>
      </c>
      <c r="E357" s="41">
        <v>30000</v>
      </c>
      <c r="F357" s="34" t="s">
        <v>23</v>
      </c>
      <c r="G357" s="38" t="s">
        <v>869</v>
      </c>
      <c r="H357" s="34" t="s">
        <v>392</v>
      </c>
      <c r="I357" s="34" t="s">
        <v>248</v>
      </c>
      <c r="J357" s="31"/>
      <c r="K357" s="31"/>
    </row>
    <row r="358" spans="1:11" x14ac:dyDescent="0.25">
      <c r="A358" s="82">
        <v>43062</v>
      </c>
      <c r="B358" s="34" t="s">
        <v>262</v>
      </c>
      <c r="C358" s="34" t="s">
        <v>249</v>
      </c>
      <c r="D358" s="34" t="s">
        <v>253</v>
      </c>
      <c r="E358" s="41">
        <v>25000</v>
      </c>
      <c r="F358" s="34" t="s">
        <v>23</v>
      </c>
      <c r="G358" s="38" t="s">
        <v>869</v>
      </c>
      <c r="H358" s="34" t="s">
        <v>573</v>
      </c>
      <c r="I358" s="34" t="s">
        <v>248</v>
      </c>
      <c r="J358" s="31"/>
      <c r="K358" s="31"/>
    </row>
    <row r="359" spans="1:11" x14ac:dyDescent="0.25">
      <c r="A359" s="82">
        <v>43062</v>
      </c>
      <c r="B359" s="34" t="s">
        <v>538</v>
      </c>
      <c r="C359" s="34" t="s">
        <v>250</v>
      </c>
      <c r="D359" s="34" t="s">
        <v>253</v>
      </c>
      <c r="E359" s="41">
        <v>3000000</v>
      </c>
      <c r="F359" s="34" t="s">
        <v>23</v>
      </c>
      <c r="G359" s="38" t="s">
        <v>869</v>
      </c>
      <c r="H359" s="34" t="s">
        <v>574</v>
      </c>
      <c r="I359" s="34" t="s">
        <v>248</v>
      </c>
      <c r="J359" s="31"/>
      <c r="K359" s="31"/>
    </row>
    <row r="360" spans="1:11" x14ac:dyDescent="0.25">
      <c r="A360" s="82">
        <v>43062</v>
      </c>
      <c r="B360" s="34" t="s">
        <v>539</v>
      </c>
      <c r="C360" s="34" t="s">
        <v>250</v>
      </c>
      <c r="D360" s="34" t="s">
        <v>380</v>
      </c>
      <c r="E360" s="41">
        <v>150000</v>
      </c>
      <c r="F360" s="34" t="s">
        <v>23</v>
      </c>
      <c r="G360" s="38" t="s">
        <v>869</v>
      </c>
      <c r="H360" s="34" t="s">
        <v>575</v>
      </c>
      <c r="I360" s="34" t="s">
        <v>248</v>
      </c>
      <c r="J360" s="31"/>
      <c r="K360" s="31"/>
    </row>
    <row r="361" spans="1:11" x14ac:dyDescent="0.25">
      <c r="A361" s="82">
        <v>43062</v>
      </c>
      <c r="B361" s="34" t="s">
        <v>532</v>
      </c>
      <c r="C361" s="34" t="s">
        <v>249</v>
      </c>
      <c r="D361" s="34" t="s">
        <v>380</v>
      </c>
      <c r="E361" s="41">
        <v>60000</v>
      </c>
      <c r="F361" s="34" t="s">
        <v>23</v>
      </c>
      <c r="G361" s="38" t="s">
        <v>869</v>
      </c>
      <c r="H361" s="34" t="s">
        <v>576</v>
      </c>
      <c r="I361" s="34" t="s">
        <v>248</v>
      </c>
      <c r="J361" s="31"/>
      <c r="K361" s="31"/>
    </row>
    <row r="362" spans="1:11" x14ac:dyDescent="0.25">
      <c r="A362" s="82">
        <v>43062</v>
      </c>
      <c r="B362" s="34" t="s">
        <v>531</v>
      </c>
      <c r="C362" s="34" t="s">
        <v>249</v>
      </c>
      <c r="D362" s="34" t="s">
        <v>380</v>
      </c>
      <c r="E362" s="41">
        <v>150000</v>
      </c>
      <c r="F362" s="34" t="s">
        <v>23</v>
      </c>
      <c r="G362" s="38" t="s">
        <v>869</v>
      </c>
      <c r="H362" s="34" t="s">
        <v>577</v>
      </c>
      <c r="I362" s="34" t="s">
        <v>248</v>
      </c>
      <c r="J362" s="31"/>
      <c r="K362" s="31"/>
    </row>
    <row r="363" spans="1:11" x14ac:dyDescent="0.25">
      <c r="A363" s="82">
        <v>43062</v>
      </c>
      <c r="B363" s="34" t="s">
        <v>871</v>
      </c>
      <c r="C363" s="34" t="s">
        <v>369</v>
      </c>
      <c r="D363" s="34" t="s">
        <v>278</v>
      </c>
      <c r="E363" s="41">
        <v>34000</v>
      </c>
      <c r="F363" s="34" t="s">
        <v>23</v>
      </c>
      <c r="G363" s="38" t="s">
        <v>869</v>
      </c>
      <c r="H363" s="34" t="s">
        <v>476</v>
      </c>
      <c r="I363" s="34" t="s">
        <v>248</v>
      </c>
      <c r="J363" s="31"/>
      <c r="K363" s="31"/>
    </row>
    <row r="364" spans="1:11" x14ac:dyDescent="0.25">
      <c r="A364" s="82">
        <v>43062</v>
      </c>
      <c r="B364" s="34" t="s">
        <v>533</v>
      </c>
      <c r="C364" s="34" t="s">
        <v>369</v>
      </c>
      <c r="D364" s="34" t="s">
        <v>278</v>
      </c>
      <c r="E364" s="41">
        <v>105000</v>
      </c>
      <c r="F364" s="34" t="s">
        <v>23</v>
      </c>
      <c r="G364" s="38" t="s">
        <v>869</v>
      </c>
      <c r="H364" s="34" t="s">
        <v>578</v>
      </c>
      <c r="I364" s="34" t="s">
        <v>248</v>
      </c>
      <c r="J364" s="31"/>
      <c r="K364" s="31"/>
    </row>
    <row r="365" spans="1:11" x14ac:dyDescent="0.25">
      <c r="A365" s="82">
        <v>43062</v>
      </c>
      <c r="B365" s="34" t="s">
        <v>534</v>
      </c>
      <c r="C365" s="34" t="s">
        <v>369</v>
      </c>
      <c r="D365" s="34" t="s">
        <v>278</v>
      </c>
      <c r="E365" s="41">
        <v>50000</v>
      </c>
      <c r="F365" s="34" t="s">
        <v>23</v>
      </c>
      <c r="G365" s="38" t="s">
        <v>869</v>
      </c>
      <c r="H365" s="34" t="s">
        <v>579</v>
      </c>
      <c r="I365" s="34" t="s">
        <v>248</v>
      </c>
      <c r="J365" s="31"/>
      <c r="K365" s="31"/>
    </row>
    <row r="366" spans="1:11" x14ac:dyDescent="0.25">
      <c r="A366" s="82">
        <v>43062</v>
      </c>
      <c r="B366" s="38" t="s">
        <v>136</v>
      </c>
      <c r="C366" s="34" t="s">
        <v>249</v>
      </c>
      <c r="D366" s="34" t="s">
        <v>253</v>
      </c>
      <c r="E366" s="41">
        <v>60000</v>
      </c>
      <c r="F366" s="34" t="s">
        <v>23</v>
      </c>
      <c r="G366" s="38" t="s">
        <v>869</v>
      </c>
      <c r="H366" s="34" t="s">
        <v>580</v>
      </c>
      <c r="I366" s="34" t="s">
        <v>248</v>
      </c>
      <c r="J366" s="31"/>
      <c r="K366" s="31"/>
    </row>
    <row r="367" spans="1:11" x14ac:dyDescent="0.25">
      <c r="A367" s="80">
        <v>43062</v>
      </c>
      <c r="B367" s="34" t="s">
        <v>252</v>
      </c>
      <c r="C367" s="34" t="s">
        <v>249</v>
      </c>
      <c r="D367" s="34" t="s">
        <v>253</v>
      </c>
      <c r="E367" s="41">
        <v>6500</v>
      </c>
      <c r="F367" s="34" t="s">
        <v>272</v>
      </c>
      <c r="G367" s="38" t="s">
        <v>869</v>
      </c>
      <c r="H367" s="34" t="s">
        <v>597</v>
      </c>
      <c r="I367" s="34" t="s">
        <v>248</v>
      </c>
      <c r="J367" s="31"/>
      <c r="K367" s="31"/>
    </row>
    <row r="368" spans="1:11" x14ac:dyDescent="0.25">
      <c r="A368" s="80">
        <v>43062</v>
      </c>
      <c r="B368" s="38" t="s">
        <v>137</v>
      </c>
      <c r="C368" s="34" t="s">
        <v>249</v>
      </c>
      <c r="D368" s="34" t="s">
        <v>253</v>
      </c>
      <c r="E368" s="41">
        <v>80000</v>
      </c>
      <c r="F368" s="34" t="s">
        <v>29</v>
      </c>
      <c r="G368" s="38" t="s">
        <v>869</v>
      </c>
      <c r="H368" s="34" t="s">
        <v>600</v>
      </c>
      <c r="I368" s="34" t="s">
        <v>248</v>
      </c>
      <c r="J368" s="31"/>
      <c r="K368" s="31"/>
    </row>
    <row r="369" spans="1:11" x14ac:dyDescent="0.25">
      <c r="A369" s="82">
        <v>43062</v>
      </c>
      <c r="B369" s="34" t="s">
        <v>273</v>
      </c>
      <c r="C369" s="34" t="s">
        <v>249</v>
      </c>
      <c r="D369" s="34" t="s">
        <v>251</v>
      </c>
      <c r="E369" s="41">
        <v>16000</v>
      </c>
      <c r="F369" s="34" t="s">
        <v>25</v>
      </c>
      <c r="G369" s="38" t="s">
        <v>869</v>
      </c>
      <c r="H369" s="34" t="s">
        <v>628</v>
      </c>
      <c r="I369" s="34" t="s">
        <v>248</v>
      </c>
      <c r="J369" s="31"/>
      <c r="K369" s="31"/>
    </row>
    <row r="370" spans="1:11" x14ac:dyDescent="0.25">
      <c r="A370" s="80">
        <v>43062</v>
      </c>
      <c r="B370" s="38" t="s">
        <v>129</v>
      </c>
      <c r="C370" s="34" t="s">
        <v>249</v>
      </c>
      <c r="D370" s="34" t="s">
        <v>251</v>
      </c>
      <c r="E370" s="41">
        <v>65000</v>
      </c>
      <c r="F370" s="34" t="s">
        <v>25</v>
      </c>
      <c r="G370" s="38" t="s">
        <v>869</v>
      </c>
      <c r="H370" s="34" t="s">
        <v>585</v>
      </c>
      <c r="I370" s="34" t="s">
        <v>248</v>
      </c>
      <c r="J370" s="31"/>
      <c r="K370" s="31"/>
    </row>
    <row r="371" spans="1:11" x14ac:dyDescent="0.25">
      <c r="A371" s="80">
        <v>43062</v>
      </c>
      <c r="B371" s="38" t="s">
        <v>111</v>
      </c>
      <c r="C371" s="34" t="s">
        <v>276</v>
      </c>
      <c r="D371" s="34" t="s">
        <v>251</v>
      </c>
      <c r="E371" s="41">
        <v>17000</v>
      </c>
      <c r="F371" s="34" t="s">
        <v>25</v>
      </c>
      <c r="G371" s="38" t="s">
        <v>869</v>
      </c>
      <c r="H371" s="34" t="s">
        <v>629</v>
      </c>
      <c r="I371" s="34" t="s">
        <v>248</v>
      </c>
      <c r="J371" s="31"/>
      <c r="K371" s="31"/>
    </row>
    <row r="372" spans="1:11" x14ac:dyDescent="0.25">
      <c r="A372" s="82">
        <v>43062</v>
      </c>
      <c r="B372" s="34" t="s">
        <v>298</v>
      </c>
      <c r="C372" s="34" t="s">
        <v>249</v>
      </c>
      <c r="D372" s="34" t="s">
        <v>306</v>
      </c>
      <c r="E372" s="41">
        <v>80000</v>
      </c>
      <c r="F372" s="34" t="s">
        <v>38</v>
      </c>
      <c r="G372" s="38" t="s">
        <v>869</v>
      </c>
      <c r="H372" s="34" t="s">
        <v>587</v>
      </c>
      <c r="I372" s="34" t="s">
        <v>248</v>
      </c>
      <c r="J372" s="31"/>
      <c r="K372" s="31"/>
    </row>
    <row r="373" spans="1:11" x14ac:dyDescent="0.25">
      <c r="A373" s="82">
        <v>43062</v>
      </c>
      <c r="B373" s="34" t="s">
        <v>299</v>
      </c>
      <c r="C373" s="34" t="s">
        <v>249</v>
      </c>
      <c r="D373" s="34" t="s">
        <v>306</v>
      </c>
      <c r="E373" s="41">
        <v>15000</v>
      </c>
      <c r="F373" s="34" t="s">
        <v>38</v>
      </c>
      <c r="G373" s="38" t="s">
        <v>869</v>
      </c>
      <c r="H373" s="34" t="s">
        <v>635</v>
      </c>
      <c r="I373" s="34" t="s">
        <v>248</v>
      </c>
      <c r="J373" s="31"/>
      <c r="K373" s="31"/>
    </row>
    <row r="374" spans="1:11" x14ac:dyDescent="0.25">
      <c r="A374" s="82">
        <v>43062</v>
      </c>
      <c r="B374" s="34" t="s">
        <v>300</v>
      </c>
      <c r="C374" s="34" t="s">
        <v>249</v>
      </c>
      <c r="D374" s="34" t="s">
        <v>306</v>
      </c>
      <c r="E374" s="41">
        <v>70000</v>
      </c>
      <c r="F374" s="34" t="s">
        <v>38</v>
      </c>
      <c r="G374" s="38" t="s">
        <v>869</v>
      </c>
      <c r="H374" s="34" t="s">
        <v>594</v>
      </c>
      <c r="I374" s="34" t="s">
        <v>248</v>
      </c>
      <c r="J374" s="31"/>
      <c r="K374" s="31"/>
    </row>
    <row r="375" spans="1:11" x14ac:dyDescent="0.25">
      <c r="A375" s="82">
        <v>43062</v>
      </c>
      <c r="B375" s="34" t="s">
        <v>348</v>
      </c>
      <c r="C375" s="34" t="s">
        <v>284</v>
      </c>
      <c r="D375" s="34" t="s">
        <v>306</v>
      </c>
      <c r="E375" s="41">
        <v>200000</v>
      </c>
      <c r="F375" s="34" t="s">
        <v>15</v>
      </c>
      <c r="G375" s="38" t="s">
        <v>869</v>
      </c>
      <c r="H375" s="34" t="s">
        <v>718</v>
      </c>
      <c r="I375" s="34" t="s">
        <v>248</v>
      </c>
      <c r="J375" s="31"/>
      <c r="K375" s="31"/>
    </row>
    <row r="376" spans="1:11" x14ac:dyDescent="0.25">
      <c r="A376" s="82">
        <v>43062</v>
      </c>
      <c r="B376" s="34" t="s">
        <v>347</v>
      </c>
      <c r="C376" s="34" t="s">
        <v>284</v>
      </c>
      <c r="D376" s="34" t="s">
        <v>306</v>
      </c>
      <c r="E376" s="41">
        <v>80000</v>
      </c>
      <c r="F376" s="34" t="s">
        <v>15</v>
      </c>
      <c r="G376" s="38" t="s">
        <v>869</v>
      </c>
      <c r="H376" s="34" t="s">
        <v>729</v>
      </c>
      <c r="I376" s="34" t="s">
        <v>248</v>
      </c>
      <c r="J376" s="31"/>
      <c r="K376" s="31"/>
    </row>
    <row r="377" spans="1:11" x14ac:dyDescent="0.25">
      <c r="A377" s="82">
        <v>43062</v>
      </c>
      <c r="B377" s="34" t="s">
        <v>359</v>
      </c>
      <c r="C377" s="34" t="s">
        <v>249</v>
      </c>
      <c r="D377" s="34" t="s">
        <v>306</v>
      </c>
      <c r="E377" s="41">
        <v>75000</v>
      </c>
      <c r="F377" s="34" t="s">
        <v>15</v>
      </c>
      <c r="G377" s="38" t="s">
        <v>869</v>
      </c>
      <c r="H377" s="34" t="s">
        <v>730</v>
      </c>
      <c r="I377" s="34" t="s">
        <v>248</v>
      </c>
      <c r="J377" s="31"/>
      <c r="K377" s="31"/>
    </row>
    <row r="378" spans="1:11" x14ac:dyDescent="0.25">
      <c r="A378" s="82">
        <v>43062</v>
      </c>
      <c r="B378" s="34" t="s">
        <v>360</v>
      </c>
      <c r="C378" s="34" t="s">
        <v>249</v>
      </c>
      <c r="D378" s="34" t="s">
        <v>306</v>
      </c>
      <c r="E378" s="41">
        <v>5000</v>
      </c>
      <c r="F378" s="34" t="s">
        <v>15</v>
      </c>
      <c r="G378" s="38" t="s">
        <v>869</v>
      </c>
      <c r="H378" s="34" t="s">
        <v>488</v>
      </c>
      <c r="I378" s="34" t="s">
        <v>248</v>
      </c>
      <c r="J378" s="31"/>
      <c r="K378" s="31"/>
    </row>
    <row r="379" spans="1:11" x14ac:dyDescent="0.25">
      <c r="A379" s="82">
        <v>43062</v>
      </c>
      <c r="B379" s="34" t="s">
        <v>361</v>
      </c>
      <c r="C379" s="34" t="s">
        <v>249</v>
      </c>
      <c r="D379" s="34" t="s">
        <v>306</v>
      </c>
      <c r="E379" s="41">
        <v>5000</v>
      </c>
      <c r="F379" s="34" t="s">
        <v>15</v>
      </c>
      <c r="G379" s="38" t="s">
        <v>869</v>
      </c>
      <c r="H379" s="34" t="s">
        <v>487</v>
      </c>
      <c r="I379" s="34" t="s">
        <v>248</v>
      </c>
      <c r="J379" s="31"/>
      <c r="K379" s="31"/>
    </row>
    <row r="380" spans="1:11" x14ac:dyDescent="0.25">
      <c r="A380" s="82">
        <v>43062</v>
      </c>
      <c r="B380" s="34" t="s">
        <v>362</v>
      </c>
      <c r="C380" s="34" t="s">
        <v>284</v>
      </c>
      <c r="D380" s="34" t="s">
        <v>306</v>
      </c>
      <c r="E380" s="41">
        <v>150000</v>
      </c>
      <c r="F380" s="34" t="s">
        <v>15</v>
      </c>
      <c r="G380" s="38" t="s">
        <v>869</v>
      </c>
      <c r="H380" s="34" t="s">
        <v>716</v>
      </c>
      <c r="I380" s="34" t="s">
        <v>248</v>
      </c>
      <c r="J380" s="31"/>
      <c r="K380" s="31"/>
    </row>
    <row r="381" spans="1:11" x14ac:dyDescent="0.25">
      <c r="A381" s="69">
        <v>43062</v>
      </c>
      <c r="B381" s="38" t="s">
        <v>143</v>
      </c>
      <c r="C381" s="34" t="s">
        <v>375</v>
      </c>
      <c r="D381" s="34" t="s">
        <v>308</v>
      </c>
      <c r="E381" s="41">
        <v>258745</v>
      </c>
      <c r="F381" s="34" t="s">
        <v>12</v>
      </c>
      <c r="G381" s="38" t="s">
        <v>869</v>
      </c>
      <c r="H381" s="34" t="s">
        <v>423</v>
      </c>
      <c r="I381" s="34" t="s">
        <v>248</v>
      </c>
      <c r="J381" s="31"/>
      <c r="K381" s="31"/>
    </row>
    <row r="382" spans="1:11" x14ac:dyDescent="0.25">
      <c r="A382" s="69">
        <v>43062</v>
      </c>
      <c r="B382" s="38" t="s">
        <v>140</v>
      </c>
      <c r="C382" s="34" t="s">
        <v>249</v>
      </c>
      <c r="D382" s="34" t="s">
        <v>368</v>
      </c>
      <c r="E382" s="41">
        <v>50000</v>
      </c>
      <c r="F382" s="34" t="s">
        <v>80</v>
      </c>
      <c r="G382" s="38" t="s">
        <v>869</v>
      </c>
      <c r="H382" s="34" t="s">
        <v>460</v>
      </c>
      <c r="I382" s="34" t="s">
        <v>248</v>
      </c>
      <c r="J382" s="31"/>
      <c r="K382" s="31"/>
    </row>
    <row r="383" spans="1:11" x14ac:dyDescent="0.25">
      <c r="A383" s="82">
        <v>43062</v>
      </c>
      <c r="B383" s="34" t="s">
        <v>788</v>
      </c>
      <c r="C383" s="34" t="s">
        <v>249</v>
      </c>
      <c r="D383" s="34" t="s">
        <v>814</v>
      </c>
      <c r="E383" s="41">
        <v>10000</v>
      </c>
      <c r="F383" s="34" t="s">
        <v>44</v>
      </c>
      <c r="G383" s="38" t="s">
        <v>869</v>
      </c>
      <c r="H383" s="34" t="s">
        <v>628</v>
      </c>
      <c r="I383" s="34" t="s">
        <v>248</v>
      </c>
      <c r="J383" s="31"/>
      <c r="K383" s="31"/>
    </row>
    <row r="384" spans="1:11" x14ac:dyDescent="0.25">
      <c r="A384" s="82">
        <v>43062</v>
      </c>
      <c r="B384" s="33" t="s">
        <v>985</v>
      </c>
      <c r="C384" s="33" t="s">
        <v>369</v>
      </c>
      <c r="D384" s="33" t="s">
        <v>368</v>
      </c>
      <c r="E384" s="32">
        <v>13467500</v>
      </c>
      <c r="F384" s="33" t="s">
        <v>875</v>
      </c>
      <c r="G384" s="31" t="s">
        <v>869</v>
      </c>
      <c r="H384" s="34" t="s">
        <v>887</v>
      </c>
      <c r="I384" s="34" t="s">
        <v>248</v>
      </c>
      <c r="J384" s="31"/>
      <c r="K384" s="31"/>
    </row>
    <row r="385" spans="1:11" x14ac:dyDescent="0.25">
      <c r="A385" s="82">
        <v>43062</v>
      </c>
      <c r="B385" s="33" t="s">
        <v>986</v>
      </c>
      <c r="C385" s="33" t="s">
        <v>369</v>
      </c>
      <c r="D385" s="33" t="s">
        <v>814</v>
      </c>
      <c r="E385" s="32">
        <v>2613750</v>
      </c>
      <c r="F385" s="33" t="s">
        <v>875</v>
      </c>
      <c r="G385" s="31" t="s">
        <v>869</v>
      </c>
      <c r="H385" s="34" t="s">
        <v>887</v>
      </c>
      <c r="I385" s="34" t="s">
        <v>248</v>
      </c>
      <c r="J385" s="31"/>
      <c r="K385" s="31"/>
    </row>
    <row r="386" spans="1:11" x14ac:dyDescent="0.25">
      <c r="A386" s="82">
        <v>43062</v>
      </c>
      <c r="B386" s="33" t="s">
        <v>987</v>
      </c>
      <c r="C386" s="33" t="s">
        <v>369</v>
      </c>
      <c r="D386" s="33" t="s">
        <v>251</v>
      </c>
      <c r="E386" s="32">
        <v>2913750</v>
      </c>
      <c r="F386" s="33" t="s">
        <v>875</v>
      </c>
      <c r="G386" s="33" t="s">
        <v>869</v>
      </c>
      <c r="H386" s="34" t="s">
        <v>887</v>
      </c>
      <c r="I386" s="34" t="s">
        <v>248</v>
      </c>
      <c r="J386" s="31"/>
      <c r="K386" s="31"/>
    </row>
    <row r="387" spans="1:11" x14ac:dyDescent="0.25">
      <c r="A387" s="82">
        <v>43062</v>
      </c>
      <c r="B387" s="33" t="s">
        <v>988</v>
      </c>
      <c r="C387" s="33" t="s">
        <v>369</v>
      </c>
      <c r="D387" s="33" t="s">
        <v>251</v>
      </c>
      <c r="E387" s="32">
        <v>2613750</v>
      </c>
      <c r="F387" s="33" t="s">
        <v>875</v>
      </c>
      <c r="G387" s="33" t="s">
        <v>869</v>
      </c>
      <c r="H387" s="34" t="s">
        <v>887</v>
      </c>
      <c r="I387" s="34" t="s">
        <v>248</v>
      </c>
      <c r="J387" s="31"/>
      <c r="K387" s="31"/>
    </row>
    <row r="388" spans="1:11" x14ac:dyDescent="0.25">
      <c r="A388" s="82">
        <v>43062</v>
      </c>
      <c r="B388" s="33" t="s">
        <v>989</v>
      </c>
      <c r="C388" s="33" t="s">
        <v>369</v>
      </c>
      <c r="D388" s="33" t="s">
        <v>251</v>
      </c>
      <c r="E388" s="32">
        <v>2213750</v>
      </c>
      <c r="F388" s="33" t="s">
        <v>875</v>
      </c>
      <c r="G388" s="33" t="s">
        <v>869</v>
      </c>
      <c r="H388" s="34" t="s">
        <v>887</v>
      </c>
      <c r="I388" s="34" t="s">
        <v>248</v>
      </c>
      <c r="J388" s="31"/>
      <c r="K388" s="31"/>
    </row>
    <row r="389" spans="1:11" x14ac:dyDescent="0.25">
      <c r="A389" s="82">
        <v>43062</v>
      </c>
      <c r="B389" s="33" t="s">
        <v>885</v>
      </c>
      <c r="C389" s="33" t="s">
        <v>369</v>
      </c>
      <c r="D389" s="33" t="s">
        <v>251</v>
      </c>
      <c r="E389" s="32">
        <v>2213750</v>
      </c>
      <c r="F389" s="33" t="s">
        <v>875</v>
      </c>
      <c r="G389" s="33" t="s">
        <v>869</v>
      </c>
      <c r="H389" s="34" t="s">
        <v>887</v>
      </c>
      <c r="I389" s="34" t="s">
        <v>248</v>
      </c>
      <c r="J389" s="31"/>
      <c r="K389" s="31"/>
    </row>
    <row r="390" spans="1:11" x14ac:dyDescent="0.25">
      <c r="A390" s="82">
        <v>43062</v>
      </c>
      <c r="B390" s="33" t="s">
        <v>886</v>
      </c>
      <c r="C390" s="34" t="s">
        <v>369</v>
      </c>
      <c r="D390" s="34" t="s">
        <v>306</v>
      </c>
      <c r="E390" s="41">
        <v>2000000</v>
      </c>
      <c r="F390" s="33" t="s">
        <v>875</v>
      </c>
      <c r="G390" s="33" t="s">
        <v>869</v>
      </c>
      <c r="H390" s="34" t="s">
        <v>887</v>
      </c>
      <c r="I390" s="34" t="s">
        <v>248</v>
      </c>
      <c r="J390" s="31"/>
      <c r="K390" s="31"/>
    </row>
    <row r="391" spans="1:11" x14ac:dyDescent="0.25">
      <c r="A391" s="82">
        <v>43063</v>
      </c>
      <c r="B391" s="34" t="s">
        <v>518</v>
      </c>
      <c r="C391" s="34" t="s">
        <v>249</v>
      </c>
      <c r="D391" s="34" t="s">
        <v>253</v>
      </c>
      <c r="E391" s="41">
        <v>30000</v>
      </c>
      <c r="F391" s="34" t="s">
        <v>18</v>
      </c>
      <c r="G391" s="38" t="s">
        <v>869</v>
      </c>
      <c r="H391" s="34" t="s">
        <v>511</v>
      </c>
      <c r="I391" s="34" t="s">
        <v>248</v>
      </c>
      <c r="J391" s="31"/>
      <c r="K391" s="31"/>
    </row>
    <row r="392" spans="1:11" x14ac:dyDescent="0.25">
      <c r="A392" s="82">
        <v>43063</v>
      </c>
      <c r="B392" s="34" t="s">
        <v>519</v>
      </c>
      <c r="C392" s="34" t="s">
        <v>249</v>
      </c>
      <c r="D392" s="34" t="s">
        <v>253</v>
      </c>
      <c r="E392" s="41">
        <v>30000</v>
      </c>
      <c r="F392" s="34" t="s">
        <v>18</v>
      </c>
      <c r="G392" s="38" t="s">
        <v>869</v>
      </c>
      <c r="H392" s="34" t="s">
        <v>566</v>
      </c>
      <c r="I392" s="34" t="s">
        <v>248</v>
      </c>
      <c r="J392" s="31"/>
      <c r="K392" s="31"/>
    </row>
    <row r="393" spans="1:11" x14ac:dyDescent="0.25">
      <c r="A393" s="82">
        <v>43063</v>
      </c>
      <c r="B393" s="34" t="s">
        <v>252</v>
      </c>
      <c r="C393" s="34" t="s">
        <v>249</v>
      </c>
      <c r="D393" s="34" t="s">
        <v>253</v>
      </c>
      <c r="E393" s="41">
        <v>30000</v>
      </c>
      <c r="F393" s="34" t="s">
        <v>23</v>
      </c>
      <c r="G393" s="38" t="s">
        <v>869</v>
      </c>
      <c r="H393" s="34" t="s">
        <v>581</v>
      </c>
      <c r="I393" s="34" t="s">
        <v>248</v>
      </c>
      <c r="J393" s="31"/>
      <c r="K393" s="31"/>
    </row>
    <row r="394" spans="1:11" x14ac:dyDescent="0.25">
      <c r="A394" s="82">
        <v>43063</v>
      </c>
      <c r="B394" s="34" t="s">
        <v>263</v>
      </c>
      <c r="C394" s="34" t="s">
        <v>249</v>
      </c>
      <c r="D394" s="34" t="s">
        <v>253</v>
      </c>
      <c r="E394" s="41">
        <v>25000</v>
      </c>
      <c r="F394" s="34" t="s">
        <v>23</v>
      </c>
      <c r="G394" s="38" t="s">
        <v>869</v>
      </c>
      <c r="H394" s="34" t="s">
        <v>507</v>
      </c>
      <c r="I394" s="34" t="s">
        <v>248</v>
      </c>
      <c r="J394" s="31"/>
      <c r="K394" s="31"/>
    </row>
    <row r="395" spans="1:11" x14ac:dyDescent="0.25">
      <c r="A395" s="82">
        <v>43063</v>
      </c>
      <c r="B395" s="34" t="s">
        <v>535</v>
      </c>
      <c r="C395" s="34" t="s">
        <v>249</v>
      </c>
      <c r="D395" s="34" t="s">
        <v>253</v>
      </c>
      <c r="E395" s="41">
        <v>50000</v>
      </c>
      <c r="F395" s="34" t="s">
        <v>23</v>
      </c>
      <c r="G395" s="38" t="s">
        <v>869</v>
      </c>
      <c r="H395" s="34" t="s">
        <v>582</v>
      </c>
      <c r="I395" s="34" t="s">
        <v>248</v>
      </c>
      <c r="J395" s="31"/>
      <c r="K395" s="31"/>
    </row>
    <row r="396" spans="1:11" x14ac:dyDescent="0.25">
      <c r="A396" s="82">
        <v>43063</v>
      </c>
      <c r="B396" s="34" t="s">
        <v>536</v>
      </c>
      <c r="C396" s="34" t="s">
        <v>249</v>
      </c>
      <c r="D396" s="34" t="s">
        <v>253</v>
      </c>
      <c r="E396" s="41">
        <v>10000</v>
      </c>
      <c r="F396" s="34" t="s">
        <v>23</v>
      </c>
      <c r="G396" s="38" t="s">
        <v>869</v>
      </c>
      <c r="H396" s="34" t="s">
        <v>583</v>
      </c>
      <c r="I396" s="34" t="s">
        <v>248</v>
      </c>
      <c r="J396" s="31"/>
      <c r="K396" s="31"/>
    </row>
    <row r="397" spans="1:11" x14ac:dyDescent="0.25">
      <c r="A397" s="82">
        <v>43063</v>
      </c>
      <c r="B397" s="34" t="s">
        <v>537</v>
      </c>
      <c r="C397" s="34" t="s">
        <v>249</v>
      </c>
      <c r="D397" s="34" t="s">
        <v>253</v>
      </c>
      <c r="E397" s="41">
        <v>35000</v>
      </c>
      <c r="F397" s="34" t="s">
        <v>23</v>
      </c>
      <c r="G397" s="38" t="s">
        <v>869</v>
      </c>
      <c r="H397" s="34" t="s">
        <v>512</v>
      </c>
      <c r="I397" s="34" t="s">
        <v>248</v>
      </c>
      <c r="J397" s="31"/>
      <c r="K397" s="31"/>
    </row>
    <row r="398" spans="1:11" x14ac:dyDescent="0.25">
      <c r="A398" s="82">
        <v>43063</v>
      </c>
      <c r="B398" s="34" t="s">
        <v>540</v>
      </c>
      <c r="C398" s="34" t="s">
        <v>249</v>
      </c>
      <c r="D398" s="34" t="s">
        <v>253</v>
      </c>
      <c r="E398" s="41">
        <v>35000</v>
      </c>
      <c r="F398" s="34" t="s">
        <v>23</v>
      </c>
      <c r="G398" s="38" t="s">
        <v>869</v>
      </c>
      <c r="H398" s="34" t="s">
        <v>421</v>
      </c>
      <c r="I398" s="34" t="s">
        <v>248</v>
      </c>
      <c r="J398" s="31"/>
      <c r="K398" s="31"/>
    </row>
    <row r="399" spans="1:11" x14ac:dyDescent="0.25">
      <c r="A399" s="82">
        <v>43063</v>
      </c>
      <c r="B399" s="34" t="s">
        <v>541</v>
      </c>
      <c r="C399" s="34" t="s">
        <v>249</v>
      </c>
      <c r="D399" s="34" t="s">
        <v>253</v>
      </c>
      <c r="E399" s="41">
        <v>20000</v>
      </c>
      <c r="F399" s="34" t="s">
        <v>23</v>
      </c>
      <c r="G399" s="38" t="s">
        <v>869</v>
      </c>
      <c r="H399" s="34" t="s">
        <v>584</v>
      </c>
      <c r="I399" s="34" t="s">
        <v>248</v>
      </c>
      <c r="J399" s="31"/>
      <c r="K399" s="31"/>
    </row>
    <row r="400" spans="1:11" x14ac:dyDescent="0.25">
      <c r="A400" s="82">
        <v>43063</v>
      </c>
      <c r="B400" s="34" t="s">
        <v>542</v>
      </c>
      <c r="C400" s="34" t="s">
        <v>249</v>
      </c>
      <c r="D400" s="34" t="s">
        <v>253</v>
      </c>
      <c r="E400" s="41">
        <v>50000</v>
      </c>
      <c r="F400" s="34" t="s">
        <v>23</v>
      </c>
      <c r="G400" s="38" t="s">
        <v>869</v>
      </c>
      <c r="H400" s="34" t="s">
        <v>585</v>
      </c>
      <c r="I400" s="34" t="s">
        <v>248</v>
      </c>
      <c r="J400" s="31"/>
      <c r="K400" s="31"/>
    </row>
    <row r="401" spans="1:11" x14ac:dyDescent="0.25">
      <c r="A401" s="82">
        <v>43063</v>
      </c>
      <c r="B401" s="34" t="s">
        <v>543</v>
      </c>
      <c r="C401" s="34" t="s">
        <v>249</v>
      </c>
      <c r="D401" s="34" t="s">
        <v>253</v>
      </c>
      <c r="E401" s="41">
        <v>20000</v>
      </c>
      <c r="F401" s="34" t="s">
        <v>23</v>
      </c>
      <c r="G401" s="38" t="s">
        <v>869</v>
      </c>
      <c r="H401" s="34" t="s">
        <v>586</v>
      </c>
      <c r="I401" s="34" t="s">
        <v>248</v>
      </c>
      <c r="J401" s="31"/>
      <c r="K401" s="31"/>
    </row>
    <row r="402" spans="1:11" x14ac:dyDescent="0.25">
      <c r="A402" s="82">
        <v>43063</v>
      </c>
      <c r="B402" s="34" t="s">
        <v>544</v>
      </c>
      <c r="C402" s="34" t="s">
        <v>249</v>
      </c>
      <c r="D402" s="34" t="s">
        <v>253</v>
      </c>
      <c r="E402" s="41">
        <v>20000</v>
      </c>
      <c r="F402" s="34" t="s">
        <v>23</v>
      </c>
      <c r="G402" s="38" t="s">
        <v>869</v>
      </c>
      <c r="H402" s="34" t="s">
        <v>587</v>
      </c>
      <c r="I402" s="34" t="s">
        <v>248</v>
      </c>
      <c r="J402" s="31"/>
      <c r="K402" s="31"/>
    </row>
    <row r="403" spans="1:11" x14ac:dyDescent="0.25">
      <c r="A403" s="82">
        <v>43063</v>
      </c>
      <c r="B403" s="34" t="s">
        <v>545</v>
      </c>
      <c r="C403" s="34" t="s">
        <v>249</v>
      </c>
      <c r="D403" s="34" t="s">
        <v>253</v>
      </c>
      <c r="E403" s="41">
        <v>10000</v>
      </c>
      <c r="F403" s="34" t="s">
        <v>23</v>
      </c>
      <c r="G403" s="38" t="s">
        <v>869</v>
      </c>
      <c r="H403" s="34" t="s">
        <v>588</v>
      </c>
      <c r="I403" s="34" t="s">
        <v>248</v>
      </c>
      <c r="J403" s="31"/>
      <c r="K403" s="31"/>
    </row>
    <row r="404" spans="1:11" x14ac:dyDescent="0.25">
      <c r="A404" s="82">
        <v>43063</v>
      </c>
      <c r="B404" s="34" t="s">
        <v>546</v>
      </c>
      <c r="C404" s="34" t="s">
        <v>249</v>
      </c>
      <c r="D404" s="34" t="s">
        <v>253</v>
      </c>
      <c r="E404" s="41">
        <v>10000</v>
      </c>
      <c r="F404" s="34" t="s">
        <v>23</v>
      </c>
      <c r="G404" s="38" t="s">
        <v>869</v>
      </c>
      <c r="H404" s="34" t="s">
        <v>589</v>
      </c>
      <c r="I404" s="34" t="s">
        <v>248</v>
      </c>
      <c r="J404" s="31"/>
      <c r="K404" s="31"/>
    </row>
    <row r="405" spans="1:11" x14ac:dyDescent="0.25">
      <c r="A405" s="80">
        <v>43063</v>
      </c>
      <c r="B405" s="38" t="s">
        <v>872</v>
      </c>
      <c r="C405" s="34" t="s">
        <v>249</v>
      </c>
      <c r="D405" s="34" t="s">
        <v>253</v>
      </c>
      <c r="E405" s="41">
        <v>30000</v>
      </c>
      <c r="F405" s="34" t="s">
        <v>29</v>
      </c>
      <c r="G405" s="38" t="s">
        <v>869</v>
      </c>
      <c r="H405" s="34" t="s">
        <v>601</v>
      </c>
      <c r="I405" s="34" t="s">
        <v>248</v>
      </c>
      <c r="J405" s="31"/>
      <c r="K405" s="31"/>
    </row>
    <row r="406" spans="1:11" x14ac:dyDescent="0.25">
      <c r="A406" s="80">
        <v>43063</v>
      </c>
      <c r="B406" s="38" t="s">
        <v>152</v>
      </c>
      <c r="C406" s="34" t="s">
        <v>249</v>
      </c>
      <c r="D406" s="34" t="s">
        <v>253</v>
      </c>
      <c r="E406" s="41">
        <v>80000</v>
      </c>
      <c r="F406" s="34" t="s">
        <v>29</v>
      </c>
      <c r="G406" s="38" t="s">
        <v>869</v>
      </c>
      <c r="H406" s="34" t="s">
        <v>602</v>
      </c>
      <c r="I406" s="34" t="s">
        <v>248</v>
      </c>
      <c r="J406" s="31"/>
      <c r="K406" s="31"/>
    </row>
    <row r="407" spans="1:11" x14ac:dyDescent="0.25">
      <c r="A407" s="82">
        <v>43063</v>
      </c>
      <c r="B407" s="34" t="s">
        <v>266</v>
      </c>
      <c r="C407" s="34" t="s">
        <v>371</v>
      </c>
      <c r="D407" s="34" t="s">
        <v>308</v>
      </c>
      <c r="E407" s="41">
        <v>22000</v>
      </c>
      <c r="F407" s="34" t="s">
        <v>272</v>
      </c>
      <c r="G407" s="38" t="s">
        <v>869</v>
      </c>
      <c r="H407" s="34" t="s">
        <v>390</v>
      </c>
      <c r="I407" s="34" t="s">
        <v>248</v>
      </c>
      <c r="J407" s="31"/>
      <c r="K407" s="31"/>
    </row>
    <row r="408" spans="1:11" x14ac:dyDescent="0.25">
      <c r="A408" s="82">
        <v>43063</v>
      </c>
      <c r="B408" s="34" t="s">
        <v>267</v>
      </c>
      <c r="C408" s="34" t="s">
        <v>249</v>
      </c>
      <c r="D408" s="34" t="s">
        <v>253</v>
      </c>
      <c r="E408" s="41">
        <v>35500</v>
      </c>
      <c r="F408" s="34" t="s">
        <v>272</v>
      </c>
      <c r="G408" s="38" t="s">
        <v>869</v>
      </c>
      <c r="H408" s="34" t="s">
        <v>390</v>
      </c>
      <c r="I408" s="34" t="s">
        <v>248</v>
      </c>
      <c r="J408" s="31"/>
      <c r="K408" s="31"/>
    </row>
    <row r="409" spans="1:11" x14ac:dyDescent="0.25">
      <c r="A409" s="82">
        <v>43063</v>
      </c>
      <c r="B409" s="34" t="s">
        <v>268</v>
      </c>
      <c r="C409" s="34" t="s">
        <v>249</v>
      </c>
      <c r="D409" s="34" t="s">
        <v>253</v>
      </c>
      <c r="E409" s="41">
        <v>6500</v>
      </c>
      <c r="F409" s="34" t="s">
        <v>272</v>
      </c>
      <c r="G409" s="38" t="s">
        <v>869</v>
      </c>
      <c r="H409" s="34" t="s">
        <v>396</v>
      </c>
      <c r="I409" s="34" t="s">
        <v>248</v>
      </c>
      <c r="J409" s="31"/>
      <c r="K409" s="31"/>
    </row>
    <row r="410" spans="1:11" x14ac:dyDescent="0.25">
      <c r="A410" s="82">
        <v>43063</v>
      </c>
      <c r="B410" s="38" t="s">
        <v>550</v>
      </c>
      <c r="C410" s="34" t="s">
        <v>551</v>
      </c>
      <c r="D410" s="34" t="s">
        <v>253</v>
      </c>
      <c r="E410" s="41">
        <v>1750000</v>
      </c>
      <c r="F410" s="34" t="s">
        <v>272</v>
      </c>
      <c r="G410" s="38" t="s">
        <v>869</v>
      </c>
      <c r="H410" s="34" t="s">
        <v>603</v>
      </c>
      <c r="I410" s="34" t="s">
        <v>248</v>
      </c>
      <c r="J410" s="31"/>
      <c r="K410" s="31"/>
    </row>
    <row r="411" spans="1:11" x14ac:dyDescent="0.25">
      <c r="A411" s="82">
        <v>43063</v>
      </c>
      <c r="B411" s="38" t="s">
        <v>552</v>
      </c>
      <c r="C411" s="34" t="s">
        <v>551</v>
      </c>
      <c r="D411" s="34" t="s">
        <v>253</v>
      </c>
      <c r="E411" s="41">
        <v>2000000</v>
      </c>
      <c r="F411" s="34" t="s">
        <v>272</v>
      </c>
      <c r="G411" s="38" t="s">
        <v>869</v>
      </c>
      <c r="H411" s="34" t="s">
        <v>604</v>
      </c>
      <c r="I411" s="34" t="s">
        <v>248</v>
      </c>
      <c r="J411" s="31"/>
      <c r="K411" s="31"/>
    </row>
    <row r="412" spans="1:11" x14ac:dyDescent="0.25">
      <c r="A412" s="82">
        <v>43063</v>
      </c>
      <c r="B412" s="34" t="s">
        <v>273</v>
      </c>
      <c r="C412" s="34" t="s">
        <v>249</v>
      </c>
      <c r="D412" s="34" t="s">
        <v>251</v>
      </c>
      <c r="E412" s="41">
        <v>16000</v>
      </c>
      <c r="F412" s="34" t="s">
        <v>25</v>
      </c>
      <c r="G412" s="38" t="s">
        <v>869</v>
      </c>
      <c r="H412" s="34" t="s">
        <v>628</v>
      </c>
      <c r="I412" s="34" t="s">
        <v>248</v>
      </c>
      <c r="J412" s="31"/>
      <c r="K412" s="31"/>
    </row>
    <row r="413" spans="1:11" x14ac:dyDescent="0.25">
      <c r="A413" s="82">
        <v>43063</v>
      </c>
      <c r="B413" s="38" t="s">
        <v>141</v>
      </c>
      <c r="C413" s="34" t="s">
        <v>249</v>
      </c>
      <c r="D413" s="34" t="s">
        <v>251</v>
      </c>
      <c r="E413" s="41">
        <v>75000</v>
      </c>
      <c r="F413" s="34" t="s">
        <v>25</v>
      </c>
      <c r="G413" s="38" t="s">
        <v>869</v>
      </c>
      <c r="H413" s="34" t="s">
        <v>630</v>
      </c>
      <c r="I413" s="34" t="s">
        <v>248</v>
      </c>
      <c r="J413" s="31"/>
      <c r="K413" s="31"/>
    </row>
    <row r="414" spans="1:11" x14ac:dyDescent="0.25">
      <c r="A414" s="82">
        <v>43063</v>
      </c>
      <c r="B414" s="34" t="s">
        <v>280</v>
      </c>
      <c r="C414" s="34" t="s">
        <v>250</v>
      </c>
      <c r="D414" s="34" t="s">
        <v>251</v>
      </c>
      <c r="E414" s="41">
        <v>500000</v>
      </c>
      <c r="F414" s="34" t="s">
        <v>25</v>
      </c>
      <c r="G414" s="38" t="s">
        <v>869</v>
      </c>
      <c r="H414" s="34" t="s">
        <v>609</v>
      </c>
      <c r="I414" s="34" t="s">
        <v>248</v>
      </c>
      <c r="J414" s="31"/>
      <c r="K414" s="31"/>
    </row>
    <row r="415" spans="1:11" x14ac:dyDescent="0.25">
      <c r="A415" s="82">
        <v>43063</v>
      </c>
      <c r="B415" s="34" t="s">
        <v>281</v>
      </c>
      <c r="C415" s="34" t="s">
        <v>250</v>
      </c>
      <c r="D415" s="34" t="s">
        <v>251</v>
      </c>
      <c r="E415" s="41">
        <v>500000</v>
      </c>
      <c r="F415" s="34" t="s">
        <v>25</v>
      </c>
      <c r="G415" s="38" t="s">
        <v>869</v>
      </c>
      <c r="H415" s="34" t="s">
        <v>610</v>
      </c>
      <c r="I415" s="34" t="s">
        <v>248</v>
      </c>
      <c r="J415" s="31"/>
      <c r="K415" s="31"/>
    </row>
    <row r="416" spans="1:11" x14ac:dyDescent="0.25">
      <c r="A416" s="82">
        <v>43063</v>
      </c>
      <c r="B416" s="34" t="s">
        <v>608</v>
      </c>
      <c r="C416" s="34" t="s">
        <v>250</v>
      </c>
      <c r="D416" s="34" t="s">
        <v>251</v>
      </c>
      <c r="E416" s="41">
        <v>250000</v>
      </c>
      <c r="F416" s="34" t="s">
        <v>25</v>
      </c>
      <c r="G416" s="38" t="s">
        <v>869</v>
      </c>
      <c r="H416" s="34" t="s">
        <v>611</v>
      </c>
      <c r="I416" s="34" t="s">
        <v>248</v>
      </c>
      <c r="J416" s="31"/>
      <c r="K416" s="31"/>
    </row>
    <row r="417" spans="1:11" x14ac:dyDescent="0.25">
      <c r="A417" s="82">
        <v>43063</v>
      </c>
      <c r="B417" s="34" t="s">
        <v>608</v>
      </c>
      <c r="C417" s="34" t="s">
        <v>250</v>
      </c>
      <c r="D417" s="34" t="s">
        <v>251</v>
      </c>
      <c r="E417" s="41">
        <v>250000</v>
      </c>
      <c r="F417" s="34" t="s">
        <v>25</v>
      </c>
      <c r="G417" s="38" t="s">
        <v>869</v>
      </c>
      <c r="H417" s="34" t="s">
        <v>612</v>
      </c>
      <c r="I417" s="34" t="s">
        <v>248</v>
      </c>
      <c r="J417" s="31"/>
      <c r="K417" s="31"/>
    </row>
    <row r="418" spans="1:11" x14ac:dyDescent="0.25">
      <c r="A418" s="82">
        <v>43063</v>
      </c>
      <c r="B418" s="34" t="s">
        <v>608</v>
      </c>
      <c r="C418" s="34" t="s">
        <v>250</v>
      </c>
      <c r="D418" s="34" t="s">
        <v>251</v>
      </c>
      <c r="E418" s="41">
        <v>250000</v>
      </c>
      <c r="F418" s="34" t="s">
        <v>25</v>
      </c>
      <c r="G418" s="38" t="s">
        <v>869</v>
      </c>
      <c r="H418" s="34" t="s">
        <v>613</v>
      </c>
      <c r="I418" s="34" t="s">
        <v>248</v>
      </c>
      <c r="J418" s="31"/>
      <c r="K418" s="31"/>
    </row>
    <row r="419" spans="1:11" x14ac:dyDescent="0.25">
      <c r="A419" s="82">
        <v>43063</v>
      </c>
      <c r="B419" s="34" t="s">
        <v>608</v>
      </c>
      <c r="C419" s="34" t="s">
        <v>250</v>
      </c>
      <c r="D419" s="34" t="s">
        <v>251</v>
      </c>
      <c r="E419" s="41">
        <v>250000</v>
      </c>
      <c r="F419" s="34" t="s">
        <v>25</v>
      </c>
      <c r="G419" s="38" t="s">
        <v>869</v>
      </c>
      <c r="H419" s="34" t="s">
        <v>614</v>
      </c>
      <c r="I419" s="34" t="s">
        <v>248</v>
      </c>
      <c r="J419" s="31"/>
      <c r="K419" s="31"/>
    </row>
    <row r="420" spans="1:11" x14ac:dyDescent="0.25">
      <c r="A420" s="82">
        <v>43063</v>
      </c>
      <c r="B420" s="34" t="s">
        <v>282</v>
      </c>
      <c r="C420" s="34" t="s">
        <v>249</v>
      </c>
      <c r="D420" s="34" t="s">
        <v>251</v>
      </c>
      <c r="E420" s="41">
        <v>80000</v>
      </c>
      <c r="F420" s="34" t="s">
        <v>25</v>
      </c>
      <c r="G420" s="38" t="s">
        <v>869</v>
      </c>
      <c r="H420" s="34" t="s">
        <v>615</v>
      </c>
      <c r="I420" s="34" t="s">
        <v>248</v>
      </c>
      <c r="J420" s="31"/>
      <c r="K420" s="31"/>
    </row>
    <row r="421" spans="1:11" x14ac:dyDescent="0.25">
      <c r="A421" s="82">
        <v>43063</v>
      </c>
      <c r="B421" s="34" t="s">
        <v>292</v>
      </c>
      <c r="C421" s="34" t="s">
        <v>249</v>
      </c>
      <c r="D421" s="34" t="s">
        <v>306</v>
      </c>
      <c r="E421" s="41">
        <v>15000</v>
      </c>
      <c r="F421" s="34" t="s">
        <v>38</v>
      </c>
      <c r="G421" s="38" t="s">
        <v>869</v>
      </c>
      <c r="H421" s="34" t="s">
        <v>635</v>
      </c>
      <c r="I421" s="34" t="s">
        <v>248</v>
      </c>
      <c r="J421" s="31"/>
      <c r="K421" s="31"/>
    </row>
    <row r="422" spans="1:11" x14ac:dyDescent="0.25">
      <c r="A422" s="82">
        <v>43063</v>
      </c>
      <c r="B422" s="34" t="s">
        <v>295</v>
      </c>
      <c r="C422" s="34" t="s">
        <v>249</v>
      </c>
      <c r="D422" s="34" t="s">
        <v>306</v>
      </c>
      <c r="E422" s="41">
        <v>70000</v>
      </c>
      <c r="F422" s="34" t="s">
        <v>38</v>
      </c>
      <c r="G422" s="38" t="s">
        <v>869</v>
      </c>
      <c r="H422" s="34" t="s">
        <v>626</v>
      </c>
      <c r="I422" s="34" t="s">
        <v>248</v>
      </c>
      <c r="J422" s="31"/>
      <c r="K422" s="31"/>
    </row>
    <row r="423" spans="1:11" x14ac:dyDescent="0.25">
      <c r="A423" s="82">
        <v>43063</v>
      </c>
      <c r="B423" s="34" t="s">
        <v>301</v>
      </c>
      <c r="C423" s="34" t="s">
        <v>249</v>
      </c>
      <c r="D423" s="34" t="s">
        <v>306</v>
      </c>
      <c r="E423" s="41">
        <v>30000</v>
      </c>
      <c r="F423" s="34" t="s">
        <v>38</v>
      </c>
      <c r="G423" s="38" t="s">
        <v>869</v>
      </c>
      <c r="H423" s="34" t="s">
        <v>637</v>
      </c>
      <c r="I423" s="34" t="s">
        <v>248</v>
      </c>
      <c r="J423" s="31"/>
      <c r="K423" s="31"/>
    </row>
    <row r="424" spans="1:11" x14ac:dyDescent="0.25">
      <c r="A424" s="82">
        <v>43063</v>
      </c>
      <c r="B424" s="34" t="s">
        <v>348</v>
      </c>
      <c r="C424" s="34" t="s">
        <v>284</v>
      </c>
      <c r="D424" s="34" t="s">
        <v>306</v>
      </c>
      <c r="E424" s="41">
        <v>150000</v>
      </c>
      <c r="F424" s="34" t="s">
        <v>15</v>
      </c>
      <c r="G424" s="38" t="s">
        <v>869</v>
      </c>
      <c r="H424" s="34" t="s">
        <v>716</v>
      </c>
      <c r="I424" s="34" t="s">
        <v>248</v>
      </c>
      <c r="J424" s="31"/>
      <c r="K424" s="31"/>
    </row>
    <row r="425" spans="1:11" x14ac:dyDescent="0.25">
      <c r="A425" s="82">
        <v>43063</v>
      </c>
      <c r="B425" s="34" t="s">
        <v>347</v>
      </c>
      <c r="C425" s="34" t="s">
        <v>284</v>
      </c>
      <c r="D425" s="34" t="s">
        <v>306</v>
      </c>
      <c r="E425" s="41">
        <v>80000</v>
      </c>
      <c r="F425" s="34" t="s">
        <v>15</v>
      </c>
      <c r="G425" s="38" t="s">
        <v>869</v>
      </c>
      <c r="H425" s="34" t="s">
        <v>731</v>
      </c>
      <c r="I425" s="34" t="s">
        <v>248</v>
      </c>
      <c r="J425" s="31"/>
      <c r="K425" s="31"/>
    </row>
    <row r="426" spans="1:11" x14ac:dyDescent="0.25">
      <c r="A426" s="82">
        <v>43063</v>
      </c>
      <c r="B426" s="34" t="s">
        <v>363</v>
      </c>
      <c r="C426" s="34" t="s">
        <v>685</v>
      </c>
      <c r="D426" s="34" t="s">
        <v>306</v>
      </c>
      <c r="E426" s="41">
        <v>30000</v>
      </c>
      <c r="F426" s="34" t="s">
        <v>15</v>
      </c>
      <c r="G426" s="38" t="s">
        <v>869</v>
      </c>
      <c r="H426" s="34" t="s">
        <v>732</v>
      </c>
      <c r="I426" s="34" t="s">
        <v>248</v>
      </c>
      <c r="J426" s="31"/>
      <c r="K426" s="31"/>
    </row>
    <row r="427" spans="1:11" x14ac:dyDescent="0.25">
      <c r="A427" s="82">
        <v>43063</v>
      </c>
      <c r="B427" s="34" t="s">
        <v>351</v>
      </c>
      <c r="C427" s="34" t="s">
        <v>249</v>
      </c>
      <c r="D427" s="34" t="s">
        <v>306</v>
      </c>
      <c r="E427" s="41">
        <v>20000</v>
      </c>
      <c r="F427" s="34" t="s">
        <v>15</v>
      </c>
      <c r="G427" s="38" t="s">
        <v>869</v>
      </c>
      <c r="H427" s="34" t="s">
        <v>645</v>
      </c>
      <c r="I427" s="34" t="s">
        <v>248</v>
      </c>
      <c r="J427" s="31"/>
      <c r="K427" s="31"/>
    </row>
    <row r="428" spans="1:11" x14ac:dyDescent="0.25">
      <c r="A428" s="69">
        <v>43063</v>
      </c>
      <c r="B428" s="38" t="s">
        <v>146</v>
      </c>
      <c r="C428" s="34" t="s">
        <v>249</v>
      </c>
      <c r="D428" s="34" t="s">
        <v>308</v>
      </c>
      <c r="E428" s="41">
        <v>50000</v>
      </c>
      <c r="F428" s="34" t="s">
        <v>12</v>
      </c>
      <c r="G428" s="38" t="s">
        <v>869</v>
      </c>
      <c r="H428" s="34" t="s">
        <v>424</v>
      </c>
      <c r="I428" s="34" t="s">
        <v>248</v>
      </c>
      <c r="J428" s="31"/>
      <c r="K428" s="31"/>
    </row>
    <row r="429" spans="1:11" x14ac:dyDescent="0.25">
      <c r="A429" s="69">
        <v>43063</v>
      </c>
      <c r="B429" s="38" t="s">
        <v>147</v>
      </c>
      <c r="C429" s="34" t="s">
        <v>369</v>
      </c>
      <c r="D429" s="34" t="s">
        <v>308</v>
      </c>
      <c r="E429" s="41">
        <v>100000</v>
      </c>
      <c r="F429" s="34" t="s">
        <v>12</v>
      </c>
      <c r="G429" s="38" t="s">
        <v>869</v>
      </c>
      <c r="H429" s="34" t="s">
        <v>425</v>
      </c>
      <c r="I429" s="34" t="s">
        <v>248</v>
      </c>
      <c r="J429" s="31"/>
      <c r="K429" s="31"/>
    </row>
    <row r="430" spans="1:11" x14ac:dyDescent="0.25">
      <c r="A430" s="69">
        <v>43063</v>
      </c>
      <c r="B430" s="38" t="s">
        <v>148</v>
      </c>
      <c r="C430" s="34" t="s">
        <v>249</v>
      </c>
      <c r="D430" s="34" t="s">
        <v>370</v>
      </c>
      <c r="E430" s="41">
        <v>80000</v>
      </c>
      <c r="F430" s="34" t="s">
        <v>12</v>
      </c>
      <c r="G430" s="38" t="s">
        <v>869</v>
      </c>
      <c r="H430" s="34" t="s">
        <v>426</v>
      </c>
      <c r="I430" s="34" t="s">
        <v>248</v>
      </c>
      <c r="J430" s="31"/>
      <c r="K430" s="31"/>
    </row>
    <row r="431" spans="1:11" x14ac:dyDescent="0.25">
      <c r="A431" s="69">
        <v>43063</v>
      </c>
      <c r="B431" s="38" t="s">
        <v>36</v>
      </c>
      <c r="C431" s="34" t="s">
        <v>249</v>
      </c>
      <c r="D431" s="34" t="s">
        <v>368</v>
      </c>
      <c r="E431" s="41">
        <v>160000</v>
      </c>
      <c r="F431" s="34" t="s">
        <v>80</v>
      </c>
      <c r="G431" s="38" t="s">
        <v>869</v>
      </c>
      <c r="H431" s="34" t="s">
        <v>461</v>
      </c>
      <c r="I431" s="34" t="s">
        <v>248</v>
      </c>
      <c r="J431" s="31"/>
      <c r="K431" s="31"/>
    </row>
    <row r="432" spans="1:11" x14ac:dyDescent="0.25">
      <c r="A432" s="69">
        <v>43063</v>
      </c>
      <c r="B432" s="38" t="s">
        <v>378</v>
      </c>
      <c r="C432" s="34" t="s">
        <v>249</v>
      </c>
      <c r="D432" s="34" t="s">
        <v>368</v>
      </c>
      <c r="E432" s="41">
        <v>150000</v>
      </c>
      <c r="F432" s="34" t="s">
        <v>80</v>
      </c>
      <c r="G432" s="38" t="s">
        <v>869</v>
      </c>
      <c r="H432" s="34" t="s">
        <v>462</v>
      </c>
      <c r="I432" s="34" t="s">
        <v>248</v>
      </c>
      <c r="J432" s="31"/>
      <c r="K432" s="31"/>
    </row>
    <row r="433" spans="1:11" x14ac:dyDescent="0.25">
      <c r="A433" s="69">
        <v>43063</v>
      </c>
      <c r="B433" s="38" t="s">
        <v>379</v>
      </c>
      <c r="C433" s="34" t="s">
        <v>250</v>
      </c>
      <c r="D433" s="34" t="s">
        <v>380</v>
      </c>
      <c r="E433" s="41">
        <v>1500000</v>
      </c>
      <c r="F433" s="34" t="s">
        <v>80</v>
      </c>
      <c r="G433" s="38" t="s">
        <v>869</v>
      </c>
      <c r="H433" s="34" t="s">
        <v>463</v>
      </c>
      <c r="I433" s="34" t="s">
        <v>248</v>
      </c>
      <c r="J433" s="31"/>
      <c r="K433" s="31"/>
    </row>
    <row r="434" spans="1:11" x14ac:dyDescent="0.25">
      <c r="A434" s="82">
        <v>43063</v>
      </c>
      <c r="B434" s="38" t="s">
        <v>760</v>
      </c>
      <c r="C434" s="34" t="s">
        <v>249</v>
      </c>
      <c r="D434" s="34" t="s">
        <v>306</v>
      </c>
      <c r="E434" s="41">
        <v>30000</v>
      </c>
      <c r="F434" s="34" t="s">
        <v>9</v>
      </c>
      <c r="G434" s="38" t="s">
        <v>869</v>
      </c>
      <c r="H434" s="34" t="s">
        <v>649</v>
      </c>
      <c r="I434" s="34" t="s">
        <v>248</v>
      </c>
      <c r="J434" s="31"/>
      <c r="K434" s="31"/>
    </row>
    <row r="435" spans="1:11" x14ac:dyDescent="0.25">
      <c r="A435" s="82">
        <v>43063</v>
      </c>
      <c r="B435" s="38" t="s">
        <v>347</v>
      </c>
      <c r="C435" s="34" t="s">
        <v>284</v>
      </c>
      <c r="D435" s="34" t="s">
        <v>306</v>
      </c>
      <c r="E435" s="41">
        <v>80000</v>
      </c>
      <c r="F435" s="34" t="s">
        <v>9</v>
      </c>
      <c r="G435" s="38" t="s">
        <v>869</v>
      </c>
      <c r="H435" s="34" t="s">
        <v>698</v>
      </c>
      <c r="I435" s="34" t="s">
        <v>248</v>
      </c>
      <c r="J435" s="31"/>
      <c r="K435" s="31"/>
    </row>
    <row r="436" spans="1:11" x14ac:dyDescent="0.25">
      <c r="A436" s="82">
        <v>43063</v>
      </c>
      <c r="B436" s="38" t="s">
        <v>761</v>
      </c>
      <c r="C436" s="34" t="s">
        <v>249</v>
      </c>
      <c r="D436" s="34" t="s">
        <v>306</v>
      </c>
      <c r="E436" s="41">
        <v>10000</v>
      </c>
      <c r="F436" s="34" t="s">
        <v>9</v>
      </c>
      <c r="G436" s="38" t="s">
        <v>869</v>
      </c>
      <c r="H436" s="34" t="s">
        <v>659</v>
      </c>
      <c r="I436" s="34" t="s">
        <v>248</v>
      </c>
      <c r="J436" s="31"/>
      <c r="K436" s="31"/>
    </row>
    <row r="437" spans="1:11" x14ac:dyDescent="0.25">
      <c r="A437" s="82">
        <v>43063</v>
      </c>
      <c r="B437" s="38" t="s">
        <v>762</v>
      </c>
      <c r="C437" s="34" t="s">
        <v>249</v>
      </c>
      <c r="D437" s="34" t="s">
        <v>306</v>
      </c>
      <c r="E437" s="41">
        <v>4000</v>
      </c>
      <c r="F437" s="34" t="s">
        <v>9</v>
      </c>
      <c r="G437" s="38" t="s">
        <v>869</v>
      </c>
      <c r="H437" s="34" t="s">
        <v>701</v>
      </c>
      <c r="I437" s="34" t="s">
        <v>248</v>
      </c>
      <c r="J437" s="31"/>
      <c r="K437" s="31"/>
    </row>
    <row r="438" spans="1:11" x14ac:dyDescent="0.25">
      <c r="A438" s="82">
        <v>43063</v>
      </c>
      <c r="B438" s="38" t="s">
        <v>763</v>
      </c>
      <c r="C438" s="34" t="s">
        <v>249</v>
      </c>
      <c r="D438" s="34" t="s">
        <v>306</v>
      </c>
      <c r="E438" s="41">
        <v>4000</v>
      </c>
      <c r="F438" s="34" t="s">
        <v>9</v>
      </c>
      <c r="G438" s="38" t="s">
        <v>869</v>
      </c>
      <c r="H438" s="34" t="s">
        <v>486</v>
      </c>
      <c r="I438" s="34" t="s">
        <v>248</v>
      </c>
      <c r="J438" s="31"/>
      <c r="K438" s="31"/>
    </row>
    <row r="439" spans="1:11" x14ac:dyDescent="0.25">
      <c r="A439" s="82">
        <v>43063</v>
      </c>
      <c r="B439" s="38" t="s">
        <v>764</v>
      </c>
      <c r="C439" s="34" t="s">
        <v>249</v>
      </c>
      <c r="D439" s="34" t="s">
        <v>306</v>
      </c>
      <c r="E439" s="41">
        <v>13500</v>
      </c>
      <c r="F439" s="34" t="s">
        <v>9</v>
      </c>
      <c r="G439" s="38" t="s">
        <v>869</v>
      </c>
      <c r="H439" s="34" t="s">
        <v>750</v>
      </c>
      <c r="I439" s="34" t="s">
        <v>248</v>
      </c>
      <c r="J439" s="31"/>
      <c r="K439" s="31"/>
    </row>
    <row r="440" spans="1:11" x14ac:dyDescent="0.25">
      <c r="A440" s="82">
        <v>43063</v>
      </c>
      <c r="B440" s="38" t="s">
        <v>762</v>
      </c>
      <c r="C440" s="34" t="s">
        <v>249</v>
      </c>
      <c r="D440" s="34" t="s">
        <v>306</v>
      </c>
      <c r="E440" s="41">
        <v>4000</v>
      </c>
      <c r="F440" s="34" t="s">
        <v>9</v>
      </c>
      <c r="G440" s="38" t="s">
        <v>869</v>
      </c>
      <c r="H440" s="34" t="s">
        <v>483</v>
      </c>
      <c r="I440" s="34" t="s">
        <v>248</v>
      </c>
      <c r="J440" s="31"/>
      <c r="K440" s="31"/>
    </row>
    <row r="441" spans="1:11" x14ac:dyDescent="0.25">
      <c r="A441" s="82">
        <v>43063</v>
      </c>
      <c r="B441" s="38" t="s">
        <v>763</v>
      </c>
      <c r="C441" s="34" t="s">
        <v>249</v>
      </c>
      <c r="D441" s="34" t="s">
        <v>306</v>
      </c>
      <c r="E441" s="41">
        <v>4000</v>
      </c>
      <c r="F441" s="34" t="s">
        <v>9</v>
      </c>
      <c r="G441" s="38" t="s">
        <v>869</v>
      </c>
      <c r="H441" s="34" t="s">
        <v>702</v>
      </c>
      <c r="I441" s="34" t="s">
        <v>248</v>
      </c>
      <c r="J441" s="31"/>
      <c r="K441" s="31"/>
    </row>
    <row r="442" spans="1:11" x14ac:dyDescent="0.25">
      <c r="A442" s="82">
        <v>43063</v>
      </c>
      <c r="B442" s="38" t="s">
        <v>762</v>
      </c>
      <c r="C442" s="34" t="s">
        <v>249</v>
      </c>
      <c r="D442" s="34" t="s">
        <v>306</v>
      </c>
      <c r="E442" s="41">
        <v>3000</v>
      </c>
      <c r="F442" s="34" t="s">
        <v>9</v>
      </c>
      <c r="G442" s="38" t="s">
        <v>869</v>
      </c>
      <c r="H442" s="34" t="s">
        <v>645</v>
      </c>
      <c r="I442" s="34" t="s">
        <v>248</v>
      </c>
      <c r="J442" s="31"/>
      <c r="K442" s="31"/>
    </row>
    <row r="443" spans="1:11" x14ac:dyDescent="0.25">
      <c r="A443" s="82">
        <v>43064</v>
      </c>
      <c r="B443" s="34" t="s">
        <v>283</v>
      </c>
      <c r="C443" s="34" t="s">
        <v>369</v>
      </c>
      <c r="D443" s="34" t="s">
        <v>278</v>
      </c>
      <c r="E443" s="41">
        <v>50000</v>
      </c>
      <c r="F443" s="34" t="s">
        <v>25</v>
      </c>
      <c r="G443" s="38" t="s">
        <v>869</v>
      </c>
      <c r="H443" s="34" t="s">
        <v>621</v>
      </c>
      <c r="I443" s="34" t="s">
        <v>248</v>
      </c>
      <c r="J443" s="31"/>
      <c r="K443" s="31"/>
    </row>
    <row r="444" spans="1:11" x14ac:dyDescent="0.25">
      <c r="A444" s="82">
        <v>43064</v>
      </c>
      <c r="B444" s="34" t="s">
        <v>285</v>
      </c>
      <c r="C444" s="34" t="s">
        <v>249</v>
      </c>
      <c r="D444" s="34" t="s">
        <v>251</v>
      </c>
      <c r="E444" s="41">
        <v>60000</v>
      </c>
      <c r="F444" s="34" t="s">
        <v>25</v>
      </c>
      <c r="G444" s="38" t="s">
        <v>869</v>
      </c>
      <c r="H444" s="34" t="s">
        <v>617</v>
      </c>
      <c r="I444" s="34" t="s">
        <v>248</v>
      </c>
      <c r="J444" s="31"/>
      <c r="K444" s="31"/>
    </row>
    <row r="445" spans="1:11" x14ac:dyDescent="0.25">
      <c r="A445" s="82">
        <v>43064</v>
      </c>
      <c r="B445" s="34" t="s">
        <v>286</v>
      </c>
      <c r="C445" s="34" t="s">
        <v>369</v>
      </c>
      <c r="D445" s="34" t="s">
        <v>278</v>
      </c>
      <c r="E445" s="41">
        <v>47500</v>
      </c>
      <c r="F445" s="34" t="s">
        <v>25</v>
      </c>
      <c r="G445" s="38" t="s">
        <v>869</v>
      </c>
      <c r="H445" s="34" t="s">
        <v>616</v>
      </c>
      <c r="I445" s="34" t="s">
        <v>248</v>
      </c>
      <c r="J445" s="31"/>
      <c r="K445" s="31"/>
    </row>
    <row r="446" spans="1:11" x14ac:dyDescent="0.25">
      <c r="A446" s="82">
        <v>43064</v>
      </c>
      <c r="B446" s="34" t="s">
        <v>285</v>
      </c>
      <c r="C446" s="34" t="s">
        <v>249</v>
      </c>
      <c r="D446" s="34" t="s">
        <v>251</v>
      </c>
      <c r="E446" s="41">
        <v>60000</v>
      </c>
      <c r="F446" s="34" t="s">
        <v>25</v>
      </c>
      <c r="G446" s="38" t="s">
        <v>869</v>
      </c>
      <c r="H446" s="34" t="s">
        <v>583</v>
      </c>
      <c r="I446" s="34" t="s">
        <v>248</v>
      </c>
      <c r="J446" s="31"/>
      <c r="K446" s="31"/>
    </row>
    <row r="447" spans="1:11" x14ac:dyDescent="0.25">
      <c r="A447" s="82">
        <v>43064</v>
      </c>
      <c r="B447" s="34" t="s">
        <v>286</v>
      </c>
      <c r="C447" s="34" t="s">
        <v>369</v>
      </c>
      <c r="D447" s="34" t="s">
        <v>278</v>
      </c>
      <c r="E447" s="41">
        <v>36000</v>
      </c>
      <c r="F447" s="34" t="s">
        <v>25</v>
      </c>
      <c r="G447" s="38" t="s">
        <v>869</v>
      </c>
      <c r="H447" s="34" t="s">
        <v>618</v>
      </c>
      <c r="I447" s="34" t="s">
        <v>248</v>
      </c>
      <c r="J447" s="31"/>
      <c r="K447" s="31"/>
    </row>
    <row r="448" spans="1:11" x14ac:dyDescent="0.25">
      <c r="A448" s="82">
        <v>43064</v>
      </c>
      <c r="B448" s="34" t="s">
        <v>348</v>
      </c>
      <c r="C448" s="34" t="s">
        <v>284</v>
      </c>
      <c r="D448" s="34" t="s">
        <v>306</v>
      </c>
      <c r="E448" s="41">
        <v>150000</v>
      </c>
      <c r="F448" s="34" t="s">
        <v>15</v>
      </c>
      <c r="G448" s="38" t="s">
        <v>869</v>
      </c>
      <c r="H448" s="34" t="s">
        <v>716</v>
      </c>
      <c r="I448" s="34" t="s">
        <v>248</v>
      </c>
      <c r="J448" s="31"/>
      <c r="K448" s="31"/>
    </row>
    <row r="449" spans="1:11" x14ac:dyDescent="0.25">
      <c r="A449" s="82">
        <v>43064</v>
      </c>
      <c r="B449" s="34" t="s">
        <v>347</v>
      </c>
      <c r="C449" s="34" t="s">
        <v>284</v>
      </c>
      <c r="D449" s="34" t="s">
        <v>306</v>
      </c>
      <c r="E449" s="41">
        <v>80000</v>
      </c>
      <c r="F449" s="34" t="s">
        <v>15</v>
      </c>
      <c r="G449" s="38" t="s">
        <v>869</v>
      </c>
      <c r="H449" s="34" t="s">
        <v>733</v>
      </c>
      <c r="I449" s="34" t="s">
        <v>248</v>
      </c>
      <c r="J449" s="31"/>
      <c r="K449" s="31"/>
    </row>
    <row r="450" spans="1:11" x14ac:dyDescent="0.25">
      <c r="A450" s="82">
        <v>43064</v>
      </c>
      <c r="B450" s="34" t="s">
        <v>351</v>
      </c>
      <c r="C450" s="34" t="s">
        <v>249</v>
      </c>
      <c r="D450" s="34" t="s">
        <v>306</v>
      </c>
      <c r="E450" s="41">
        <v>20000</v>
      </c>
      <c r="F450" s="34" t="s">
        <v>15</v>
      </c>
      <c r="G450" s="38" t="s">
        <v>869</v>
      </c>
      <c r="H450" s="34" t="s">
        <v>483</v>
      </c>
      <c r="I450" s="34" t="s">
        <v>248</v>
      </c>
      <c r="J450" s="31"/>
      <c r="K450" s="31"/>
    </row>
    <row r="451" spans="1:11" x14ac:dyDescent="0.25">
      <c r="A451" s="82">
        <v>43064</v>
      </c>
      <c r="B451" s="34" t="s">
        <v>354</v>
      </c>
      <c r="C451" s="34" t="s">
        <v>327</v>
      </c>
      <c r="D451" s="34" t="s">
        <v>306</v>
      </c>
      <c r="E451" s="41">
        <v>10000</v>
      </c>
      <c r="F451" s="34" t="s">
        <v>15</v>
      </c>
      <c r="G451" s="38" t="s">
        <v>869</v>
      </c>
      <c r="H451" s="34" t="s">
        <v>734</v>
      </c>
      <c r="I451" s="34" t="s">
        <v>248</v>
      </c>
      <c r="J451" s="31"/>
      <c r="K451" s="31"/>
    </row>
    <row r="452" spans="1:11" x14ac:dyDescent="0.25">
      <c r="A452" s="82">
        <v>43064</v>
      </c>
      <c r="B452" s="34" t="s">
        <v>364</v>
      </c>
      <c r="C452" s="34" t="s">
        <v>249</v>
      </c>
      <c r="D452" s="34" t="s">
        <v>306</v>
      </c>
      <c r="E452" s="41">
        <v>230000</v>
      </c>
      <c r="F452" s="34" t="s">
        <v>15</v>
      </c>
      <c r="G452" s="38" t="s">
        <v>869</v>
      </c>
      <c r="H452" s="34" t="s">
        <v>735</v>
      </c>
      <c r="I452" s="34" t="s">
        <v>248</v>
      </c>
      <c r="J452" s="31"/>
      <c r="K452" s="31"/>
    </row>
    <row r="453" spans="1:11" x14ac:dyDescent="0.25">
      <c r="A453" s="69">
        <v>43064</v>
      </c>
      <c r="B453" s="38" t="s">
        <v>154</v>
      </c>
      <c r="C453" s="34" t="s">
        <v>369</v>
      </c>
      <c r="D453" s="34" t="s">
        <v>278</v>
      </c>
      <c r="E453" s="41">
        <v>152500</v>
      </c>
      <c r="F453" s="34" t="s">
        <v>12</v>
      </c>
      <c r="G453" s="38" t="s">
        <v>869</v>
      </c>
      <c r="H453" s="34" t="s">
        <v>427</v>
      </c>
      <c r="I453" s="34" t="s">
        <v>248</v>
      </c>
      <c r="J453" s="31"/>
      <c r="K453" s="31"/>
    </row>
    <row r="454" spans="1:11" x14ac:dyDescent="0.25">
      <c r="A454" s="69">
        <v>43064</v>
      </c>
      <c r="B454" s="38" t="s">
        <v>857</v>
      </c>
      <c r="C454" s="34" t="s">
        <v>369</v>
      </c>
      <c r="D454" s="34" t="s">
        <v>278</v>
      </c>
      <c r="E454" s="41">
        <v>100000</v>
      </c>
      <c r="F454" s="34" t="s">
        <v>12</v>
      </c>
      <c r="G454" s="38" t="s">
        <v>869</v>
      </c>
      <c r="H454" s="34" t="s">
        <v>428</v>
      </c>
      <c r="I454" s="34" t="s">
        <v>248</v>
      </c>
      <c r="J454" s="31"/>
      <c r="K454" s="31"/>
    </row>
    <row r="455" spans="1:11" x14ac:dyDescent="0.25">
      <c r="A455" s="69">
        <v>43064</v>
      </c>
      <c r="B455" s="38" t="s">
        <v>157</v>
      </c>
      <c r="C455" s="34" t="s">
        <v>369</v>
      </c>
      <c r="D455" s="34" t="s">
        <v>278</v>
      </c>
      <c r="E455" s="41">
        <v>14000</v>
      </c>
      <c r="F455" s="34" t="s">
        <v>12</v>
      </c>
      <c r="G455" s="38" t="s">
        <v>869</v>
      </c>
      <c r="H455" s="34" t="s">
        <v>429</v>
      </c>
      <c r="I455" s="34" t="s">
        <v>248</v>
      </c>
      <c r="J455" s="31"/>
      <c r="K455" s="31"/>
    </row>
    <row r="456" spans="1:11" x14ac:dyDescent="0.25">
      <c r="A456" s="69">
        <v>43064</v>
      </c>
      <c r="B456" s="38" t="s">
        <v>159</v>
      </c>
      <c r="C456" s="34" t="s">
        <v>249</v>
      </c>
      <c r="D456" s="34" t="s">
        <v>308</v>
      </c>
      <c r="E456" s="41">
        <v>30000</v>
      </c>
      <c r="F456" s="34" t="s">
        <v>12</v>
      </c>
      <c r="G456" s="38" t="s">
        <v>869</v>
      </c>
      <c r="H456" s="34" t="s">
        <v>430</v>
      </c>
      <c r="I456" s="34" t="s">
        <v>248</v>
      </c>
      <c r="J456" s="31"/>
      <c r="K456" s="31"/>
    </row>
    <row r="457" spans="1:11" x14ac:dyDescent="0.25">
      <c r="A457" s="69">
        <v>43064</v>
      </c>
      <c r="B457" s="38" t="s">
        <v>46</v>
      </c>
      <c r="C457" s="34" t="s">
        <v>249</v>
      </c>
      <c r="D457" s="34" t="s">
        <v>308</v>
      </c>
      <c r="E457" s="41">
        <v>150000</v>
      </c>
      <c r="F457" s="34" t="s">
        <v>12</v>
      </c>
      <c r="G457" s="38" t="s">
        <v>869</v>
      </c>
      <c r="H457" s="34" t="s">
        <v>431</v>
      </c>
      <c r="I457" s="34" t="s">
        <v>248</v>
      </c>
      <c r="J457" s="31"/>
      <c r="K457" s="31"/>
    </row>
    <row r="458" spans="1:11" x14ac:dyDescent="0.25">
      <c r="A458" s="69">
        <v>43064</v>
      </c>
      <c r="B458" s="38" t="s">
        <v>162</v>
      </c>
      <c r="C458" s="34" t="s">
        <v>372</v>
      </c>
      <c r="D458" s="34" t="s">
        <v>308</v>
      </c>
      <c r="E458" s="41">
        <v>55000</v>
      </c>
      <c r="F458" s="34" t="s">
        <v>12</v>
      </c>
      <c r="G458" s="38" t="s">
        <v>869</v>
      </c>
      <c r="H458" s="34" t="s">
        <v>432</v>
      </c>
      <c r="I458" s="34" t="s">
        <v>248</v>
      </c>
      <c r="J458" s="31"/>
      <c r="K458" s="31"/>
    </row>
    <row r="459" spans="1:11" x14ac:dyDescent="0.25">
      <c r="A459" s="69">
        <v>43064</v>
      </c>
      <c r="B459" s="38" t="s">
        <v>163</v>
      </c>
      <c r="C459" s="34" t="s">
        <v>372</v>
      </c>
      <c r="D459" s="34" t="s">
        <v>308</v>
      </c>
      <c r="E459" s="41">
        <v>20000</v>
      </c>
      <c r="F459" s="34" t="s">
        <v>12</v>
      </c>
      <c r="G459" s="38" t="s">
        <v>869</v>
      </c>
      <c r="H459" s="34" t="s">
        <v>433</v>
      </c>
      <c r="I459" s="34" t="s">
        <v>248</v>
      </c>
      <c r="J459" s="31"/>
      <c r="K459" s="31"/>
    </row>
    <row r="460" spans="1:11" x14ac:dyDescent="0.25">
      <c r="A460" s="69">
        <v>43064</v>
      </c>
      <c r="B460" s="38" t="s">
        <v>155</v>
      </c>
      <c r="C460" s="34" t="s">
        <v>369</v>
      </c>
      <c r="D460" s="34" t="s">
        <v>278</v>
      </c>
      <c r="E460" s="41">
        <v>100000</v>
      </c>
      <c r="F460" s="34" t="s">
        <v>12</v>
      </c>
      <c r="G460" s="38" t="s">
        <v>869</v>
      </c>
      <c r="H460" s="34" t="s">
        <v>156</v>
      </c>
      <c r="I460" s="34" t="s">
        <v>248</v>
      </c>
      <c r="J460" s="31"/>
      <c r="K460" s="31"/>
    </row>
    <row r="461" spans="1:11" x14ac:dyDescent="0.25">
      <c r="A461" s="69">
        <v>43064</v>
      </c>
      <c r="B461" s="38" t="s">
        <v>381</v>
      </c>
      <c r="C461" s="34" t="s">
        <v>250</v>
      </c>
      <c r="D461" s="34" t="s">
        <v>306</v>
      </c>
      <c r="E461" s="41">
        <v>1500000</v>
      </c>
      <c r="F461" s="34" t="s">
        <v>80</v>
      </c>
      <c r="G461" s="38" t="s">
        <v>869</v>
      </c>
      <c r="H461" s="34" t="s">
        <v>464</v>
      </c>
      <c r="I461" s="34" t="s">
        <v>248</v>
      </c>
      <c r="J461" s="31"/>
      <c r="K461" s="31"/>
    </row>
    <row r="462" spans="1:11" x14ac:dyDescent="0.25">
      <c r="A462" s="69">
        <v>43064</v>
      </c>
      <c r="B462" s="38" t="s">
        <v>382</v>
      </c>
      <c r="C462" s="34" t="s">
        <v>250</v>
      </c>
      <c r="D462" s="34" t="s">
        <v>306</v>
      </c>
      <c r="E462" s="41">
        <v>1500000</v>
      </c>
      <c r="F462" s="34" t="s">
        <v>80</v>
      </c>
      <c r="G462" s="38" t="s">
        <v>869</v>
      </c>
      <c r="H462" s="34" t="s">
        <v>465</v>
      </c>
      <c r="I462" s="34" t="s">
        <v>248</v>
      </c>
      <c r="J462" s="31"/>
      <c r="K462" s="31"/>
    </row>
    <row r="463" spans="1:11" x14ac:dyDescent="0.25">
      <c r="A463" s="69">
        <v>43064</v>
      </c>
      <c r="B463" s="38" t="s">
        <v>383</v>
      </c>
      <c r="C463" s="34" t="s">
        <v>250</v>
      </c>
      <c r="D463" s="34" t="s">
        <v>306</v>
      </c>
      <c r="E463" s="41">
        <v>1500000</v>
      </c>
      <c r="F463" s="34" t="s">
        <v>80</v>
      </c>
      <c r="G463" s="38" t="s">
        <v>869</v>
      </c>
      <c r="H463" s="34" t="s">
        <v>466</v>
      </c>
      <c r="I463" s="34" t="s">
        <v>248</v>
      </c>
      <c r="J463" s="31"/>
      <c r="K463" s="31"/>
    </row>
    <row r="464" spans="1:11" x14ac:dyDescent="0.25">
      <c r="A464" s="82">
        <v>43064</v>
      </c>
      <c r="B464" s="38" t="s">
        <v>745</v>
      </c>
      <c r="C464" s="34" t="s">
        <v>249</v>
      </c>
      <c r="D464" s="34" t="s">
        <v>306</v>
      </c>
      <c r="E464" s="41">
        <v>5000</v>
      </c>
      <c r="F464" s="34" t="s">
        <v>9</v>
      </c>
      <c r="G464" s="38" t="s">
        <v>869</v>
      </c>
      <c r="H464" s="34" t="s">
        <v>482</v>
      </c>
      <c r="I464" s="34" t="s">
        <v>248</v>
      </c>
      <c r="J464" s="31"/>
      <c r="K464" s="31"/>
    </row>
    <row r="465" spans="1:11" x14ac:dyDescent="0.25">
      <c r="A465" s="82">
        <v>43064</v>
      </c>
      <c r="B465" s="38" t="s">
        <v>347</v>
      </c>
      <c r="C465" s="34" t="s">
        <v>284</v>
      </c>
      <c r="D465" s="34" t="s">
        <v>306</v>
      </c>
      <c r="E465" s="41">
        <v>80000</v>
      </c>
      <c r="F465" s="34" t="s">
        <v>9</v>
      </c>
      <c r="G465" s="38" t="s">
        <v>869</v>
      </c>
      <c r="H465" s="34" t="s">
        <v>704</v>
      </c>
      <c r="I465" s="34" t="s">
        <v>248</v>
      </c>
      <c r="J465" s="31"/>
      <c r="K465" s="31"/>
    </row>
    <row r="466" spans="1:11" x14ac:dyDescent="0.25">
      <c r="A466" s="82">
        <v>43064</v>
      </c>
      <c r="B466" s="38" t="s">
        <v>763</v>
      </c>
      <c r="C466" s="34" t="s">
        <v>249</v>
      </c>
      <c r="D466" s="34" t="s">
        <v>306</v>
      </c>
      <c r="E466" s="41">
        <v>4000</v>
      </c>
      <c r="F466" s="34" t="s">
        <v>9</v>
      </c>
      <c r="G466" s="38" t="s">
        <v>869</v>
      </c>
      <c r="H466" s="34" t="s">
        <v>703</v>
      </c>
      <c r="I466" s="34" t="s">
        <v>248</v>
      </c>
      <c r="J466" s="31"/>
      <c r="K466" s="31"/>
    </row>
    <row r="467" spans="1:11" x14ac:dyDescent="0.25">
      <c r="A467" s="82">
        <v>43064</v>
      </c>
      <c r="B467" s="38" t="s">
        <v>765</v>
      </c>
      <c r="C467" s="34" t="s">
        <v>685</v>
      </c>
      <c r="D467" s="34" t="s">
        <v>306</v>
      </c>
      <c r="E467" s="41">
        <v>10000</v>
      </c>
      <c r="F467" s="34" t="s">
        <v>9</v>
      </c>
      <c r="G467" s="38" t="s">
        <v>869</v>
      </c>
      <c r="H467" s="34" t="s">
        <v>425</v>
      </c>
      <c r="I467" s="34" t="s">
        <v>248</v>
      </c>
      <c r="J467" s="31"/>
      <c r="K467" s="31"/>
    </row>
    <row r="468" spans="1:11" x14ac:dyDescent="0.25">
      <c r="A468" s="82">
        <v>43064</v>
      </c>
      <c r="B468" s="38" t="s">
        <v>766</v>
      </c>
      <c r="C468" s="34" t="s">
        <v>249</v>
      </c>
      <c r="D468" s="34" t="s">
        <v>306</v>
      </c>
      <c r="E468" s="41">
        <v>60000</v>
      </c>
      <c r="F468" s="34" t="s">
        <v>9</v>
      </c>
      <c r="G468" s="38" t="s">
        <v>869</v>
      </c>
      <c r="H468" s="34" t="s">
        <v>767</v>
      </c>
      <c r="I468" s="34" t="s">
        <v>248</v>
      </c>
      <c r="J468" s="31"/>
      <c r="K468" s="31"/>
    </row>
    <row r="469" spans="1:11" x14ac:dyDescent="0.25">
      <c r="A469" s="82">
        <v>43064</v>
      </c>
      <c r="B469" s="38" t="s">
        <v>155</v>
      </c>
      <c r="C469" s="34" t="s">
        <v>369</v>
      </c>
      <c r="D469" s="34" t="s">
        <v>278</v>
      </c>
      <c r="E469" s="41">
        <v>100000</v>
      </c>
      <c r="F469" s="34" t="s">
        <v>12</v>
      </c>
      <c r="G469" s="38" t="s">
        <v>869</v>
      </c>
      <c r="H469" s="34" t="s">
        <v>430</v>
      </c>
      <c r="I469" s="34" t="s">
        <v>248</v>
      </c>
      <c r="J469" s="31"/>
      <c r="K469" s="31"/>
    </row>
    <row r="470" spans="1:11" x14ac:dyDescent="0.25">
      <c r="A470" s="82">
        <v>43064</v>
      </c>
      <c r="B470" s="38" t="s">
        <v>745</v>
      </c>
      <c r="C470" s="34" t="s">
        <v>249</v>
      </c>
      <c r="D470" s="34" t="s">
        <v>306</v>
      </c>
      <c r="E470" s="41">
        <v>6000</v>
      </c>
      <c r="F470" s="34" t="s">
        <v>9</v>
      </c>
      <c r="G470" s="38" t="s">
        <v>869</v>
      </c>
      <c r="H470" s="34" t="s">
        <v>705</v>
      </c>
      <c r="I470" s="34" t="s">
        <v>248</v>
      </c>
      <c r="J470" s="31"/>
      <c r="K470" s="31"/>
    </row>
    <row r="471" spans="1:11" x14ac:dyDescent="0.25">
      <c r="A471" s="82">
        <v>43064</v>
      </c>
      <c r="B471" s="38" t="s">
        <v>768</v>
      </c>
      <c r="C471" s="34" t="s">
        <v>685</v>
      </c>
      <c r="D471" s="34" t="s">
        <v>306</v>
      </c>
      <c r="E471" s="41">
        <v>5000</v>
      </c>
      <c r="F471" s="34" t="s">
        <v>9</v>
      </c>
      <c r="G471" s="38" t="s">
        <v>869</v>
      </c>
      <c r="H471" s="34" t="s">
        <v>769</v>
      </c>
      <c r="I471" s="34" t="s">
        <v>248</v>
      </c>
      <c r="J471" s="31"/>
      <c r="K471" s="31"/>
    </row>
    <row r="472" spans="1:11" x14ac:dyDescent="0.25">
      <c r="A472" s="82">
        <v>43064</v>
      </c>
      <c r="B472" s="38" t="s">
        <v>768</v>
      </c>
      <c r="C472" s="34" t="s">
        <v>685</v>
      </c>
      <c r="D472" s="34" t="s">
        <v>306</v>
      </c>
      <c r="E472" s="41">
        <v>5000</v>
      </c>
      <c r="F472" s="34" t="s">
        <v>9</v>
      </c>
      <c r="G472" s="38" t="s">
        <v>869</v>
      </c>
      <c r="H472" s="34" t="s">
        <v>770</v>
      </c>
      <c r="I472" s="34" t="s">
        <v>248</v>
      </c>
      <c r="J472" s="31"/>
      <c r="K472" s="31"/>
    </row>
    <row r="473" spans="1:11" x14ac:dyDescent="0.25">
      <c r="A473" s="82">
        <v>43064</v>
      </c>
      <c r="B473" s="34" t="s">
        <v>797</v>
      </c>
      <c r="C473" s="34" t="s">
        <v>250</v>
      </c>
      <c r="D473" s="34" t="s">
        <v>814</v>
      </c>
      <c r="E473" s="41">
        <v>100000</v>
      </c>
      <c r="F473" s="34" t="s">
        <v>44</v>
      </c>
      <c r="G473" s="38" t="s">
        <v>869</v>
      </c>
      <c r="H473" s="34" t="s">
        <v>840</v>
      </c>
      <c r="I473" s="34" t="s">
        <v>248</v>
      </c>
      <c r="J473" s="31"/>
      <c r="K473" s="31"/>
    </row>
    <row r="474" spans="1:11" x14ac:dyDescent="0.25">
      <c r="A474" s="82">
        <v>43064</v>
      </c>
      <c r="B474" s="34" t="s">
        <v>798</v>
      </c>
      <c r="C474" s="34" t="s">
        <v>250</v>
      </c>
      <c r="D474" s="34" t="s">
        <v>814</v>
      </c>
      <c r="E474" s="41">
        <v>100000</v>
      </c>
      <c r="F474" s="34" t="s">
        <v>44</v>
      </c>
      <c r="G474" s="38" t="s">
        <v>869</v>
      </c>
      <c r="H474" s="34" t="s">
        <v>841</v>
      </c>
      <c r="I474" s="34" t="s">
        <v>248</v>
      </c>
      <c r="J474" s="31"/>
      <c r="K474" s="31"/>
    </row>
    <row r="475" spans="1:11" x14ac:dyDescent="0.25">
      <c r="A475" s="82">
        <v>43064</v>
      </c>
      <c r="B475" s="34" t="s">
        <v>799</v>
      </c>
      <c r="C475" s="34" t="s">
        <v>250</v>
      </c>
      <c r="D475" s="34" t="s">
        <v>814</v>
      </c>
      <c r="E475" s="41">
        <v>100000</v>
      </c>
      <c r="F475" s="34" t="s">
        <v>44</v>
      </c>
      <c r="G475" s="38" t="s">
        <v>869</v>
      </c>
      <c r="H475" s="34" t="s">
        <v>842</v>
      </c>
      <c r="I475" s="34" t="s">
        <v>248</v>
      </c>
      <c r="J475" s="31"/>
      <c r="K475" s="31"/>
    </row>
    <row r="476" spans="1:11" x14ac:dyDescent="0.25">
      <c r="A476" s="82">
        <v>43064</v>
      </c>
      <c r="B476" s="34" t="s">
        <v>800</v>
      </c>
      <c r="C476" s="34" t="s">
        <v>250</v>
      </c>
      <c r="D476" s="34" t="s">
        <v>814</v>
      </c>
      <c r="E476" s="41">
        <v>100000</v>
      </c>
      <c r="F476" s="34" t="s">
        <v>44</v>
      </c>
      <c r="G476" s="38" t="s">
        <v>869</v>
      </c>
      <c r="H476" s="34" t="s">
        <v>843</v>
      </c>
      <c r="I476" s="34" t="s">
        <v>248</v>
      </c>
      <c r="J476" s="31"/>
      <c r="K476" s="31"/>
    </row>
    <row r="477" spans="1:11" x14ac:dyDescent="0.25">
      <c r="A477" s="82">
        <v>43064</v>
      </c>
      <c r="B477" s="34" t="s">
        <v>801</v>
      </c>
      <c r="C477" s="34" t="s">
        <v>250</v>
      </c>
      <c r="D477" s="34" t="s">
        <v>814</v>
      </c>
      <c r="E477" s="41">
        <v>100000</v>
      </c>
      <c r="F477" s="34" t="s">
        <v>44</v>
      </c>
      <c r="G477" s="38" t="s">
        <v>869</v>
      </c>
      <c r="H477" s="34" t="s">
        <v>844</v>
      </c>
      <c r="I477" s="34" t="s">
        <v>248</v>
      </c>
      <c r="J477" s="31"/>
      <c r="K477" s="31"/>
    </row>
    <row r="478" spans="1:11" x14ac:dyDescent="0.25">
      <c r="A478" s="82">
        <v>43065</v>
      </c>
      <c r="B478" s="34" t="s">
        <v>347</v>
      </c>
      <c r="C478" s="34" t="s">
        <v>284</v>
      </c>
      <c r="D478" s="34" t="s">
        <v>306</v>
      </c>
      <c r="E478" s="41">
        <v>80000</v>
      </c>
      <c r="F478" s="34" t="s">
        <v>15</v>
      </c>
      <c r="G478" s="38" t="s">
        <v>869</v>
      </c>
      <c r="H478" s="34" t="s">
        <v>704</v>
      </c>
      <c r="I478" s="34" t="s">
        <v>248</v>
      </c>
      <c r="J478" s="31"/>
      <c r="K478" s="31"/>
    </row>
    <row r="479" spans="1:11" x14ac:dyDescent="0.25">
      <c r="A479" s="82">
        <v>43065</v>
      </c>
      <c r="B479" s="34" t="s">
        <v>365</v>
      </c>
      <c r="C479" s="34" t="s">
        <v>249</v>
      </c>
      <c r="D479" s="34" t="s">
        <v>306</v>
      </c>
      <c r="E479" s="41">
        <v>10000</v>
      </c>
      <c r="F479" s="34" t="s">
        <v>15</v>
      </c>
      <c r="G479" s="38" t="s">
        <v>869</v>
      </c>
      <c r="H479" s="34" t="s">
        <v>482</v>
      </c>
      <c r="I479" s="34" t="s">
        <v>248</v>
      </c>
      <c r="J479" s="31"/>
      <c r="K479" s="31"/>
    </row>
    <row r="480" spans="1:11" x14ac:dyDescent="0.25">
      <c r="A480" s="69">
        <v>43065</v>
      </c>
      <c r="B480" s="38" t="s">
        <v>165</v>
      </c>
      <c r="C480" s="34" t="s">
        <v>372</v>
      </c>
      <c r="D480" s="34" t="s">
        <v>308</v>
      </c>
      <c r="E480" s="41">
        <v>34000</v>
      </c>
      <c r="F480" s="34" t="s">
        <v>12</v>
      </c>
      <c r="G480" s="38" t="s">
        <v>869</v>
      </c>
      <c r="H480" s="34" t="s">
        <v>434</v>
      </c>
      <c r="I480" s="34" t="s">
        <v>248</v>
      </c>
      <c r="J480" s="31"/>
      <c r="K480" s="31"/>
    </row>
    <row r="481" spans="1:11" x14ac:dyDescent="0.25">
      <c r="A481" s="82">
        <v>43065</v>
      </c>
      <c r="B481" s="38" t="s">
        <v>347</v>
      </c>
      <c r="C481" s="34" t="s">
        <v>284</v>
      </c>
      <c r="D481" s="34" t="s">
        <v>306</v>
      </c>
      <c r="E481" s="41">
        <v>80000</v>
      </c>
      <c r="F481" s="34" t="s">
        <v>9</v>
      </c>
      <c r="G481" s="38" t="s">
        <v>869</v>
      </c>
      <c r="H481" s="34" t="s">
        <v>771</v>
      </c>
      <c r="I481" s="34" t="s">
        <v>248</v>
      </c>
      <c r="J481" s="31"/>
      <c r="K481" s="31"/>
    </row>
    <row r="482" spans="1:11" x14ac:dyDescent="0.25">
      <c r="A482" s="82">
        <v>43065</v>
      </c>
      <c r="B482" s="38" t="s">
        <v>745</v>
      </c>
      <c r="C482" s="34" t="s">
        <v>249</v>
      </c>
      <c r="D482" s="34" t="s">
        <v>306</v>
      </c>
      <c r="E482" s="41">
        <v>40000</v>
      </c>
      <c r="F482" s="34" t="s">
        <v>9</v>
      </c>
      <c r="G482" s="38" t="s">
        <v>869</v>
      </c>
      <c r="H482" s="34" t="s">
        <v>772</v>
      </c>
      <c r="I482" s="34" t="s">
        <v>248</v>
      </c>
      <c r="J482" s="31"/>
      <c r="K482" s="31"/>
    </row>
    <row r="483" spans="1:11" x14ac:dyDescent="0.25">
      <c r="A483" s="82">
        <v>43065</v>
      </c>
      <c r="B483" s="38" t="s">
        <v>745</v>
      </c>
      <c r="C483" s="34" t="s">
        <v>249</v>
      </c>
      <c r="D483" s="34" t="s">
        <v>306</v>
      </c>
      <c r="E483" s="41">
        <v>25000</v>
      </c>
      <c r="F483" s="34" t="s">
        <v>9</v>
      </c>
      <c r="G483" s="38" t="s">
        <v>869</v>
      </c>
      <c r="H483" s="34" t="s">
        <v>647</v>
      </c>
      <c r="I483" s="34" t="s">
        <v>248</v>
      </c>
      <c r="J483" s="31"/>
      <c r="K483" s="31"/>
    </row>
    <row r="484" spans="1:11" x14ac:dyDescent="0.25">
      <c r="A484" s="82">
        <v>43066</v>
      </c>
      <c r="B484" s="34" t="s">
        <v>520</v>
      </c>
      <c r="C484" s="34" t="s">
        <v>249</v>
      </c>
      <c r="D484" s="34" t="s">
        <v>253</v>
      </c>
      <c r="E484" s="41">
        <v>30000</v>
      </c>
      <c r="F484" s="34" t="s">
        <v>18</v>
      </c>
      <c r="G484" s="38" t="s">
        <v>869</v>
      </c>
      <c r="H484" s="34" t="s">
        <v>421</v>
      </c>
      <c r="I484" s="34" t="s">
        <v>248</v>
      </c>
      <c r="J484" s="31"/>
      <c r="K484" s="31"/>
    </row>
    <row r="485" spans="1:11" x14ac:dyDescent="0.25">
      <c r="A485" s="82">
        <v>43066</v>
      </c>
      <c r="B485" s="34" t="s">
        <v>522</v>
      </c>
      <c r="C485" s="34" t="s">
        <v>371</v>
      </c>
      <c r="D485" s="34" t="s">
        <v>308</v>
      </c>
      <c r="E485" s="41">
        <v>24000</v>
      </c>
      <c r="F485" s="34" t="s">
        <v>18</v>
      </c>
      <c r="G485" s="38" t="s">
        <v>869</v>
      </c>
      <c r="H485" s="34" t="s">
        <v>514</v>
      </c>
      <c r="I485" s="34" t="s">
        <v>248</v>
      </c>
      <c r="J485" s="31"/>
      <c r="K485" s="31"/>
    </row>
    <row r="486" spans="1:11" x14ac:dyDescent="0.25">
      <c r="A486" s="82">
        <v>43066</v>
      </c>
      <c r="B486" s="34" t="s">
        <v>521</v>
      </c>
      <c r="C486" s="34" t="s">
        <v>249</v>
      </c>
      <c r="D486" s="34" t="s">
        <v>253</v>
      </c>
      <c r="E486" s="41">
        <v>100000</v>
      </c>
      <c r="F486" s="34" t="s">
        <v>18</v>
      </c>
      <c r="G486" s="38" t="s">
        <v>869</v>
      </c>
      <c r="H486" s="34" t="s">
        <v>513</v>
      </c>
      <c r="I486" s="34" t="s">
        <v>248</v>
      </c>
      <c r="J486" s="31"/>
      <c r="K486" s="31"/>
    </row>
    <row r="487" spans="1:11" x14ac:dyDescent="0.25">
      <c r="A487" s="82">
        <v>43066</v>
      </c>
      <c r="B487" s="34" t="s">
        <v>523</v>
      </c>
      <c r="C487" s="34" t="s">
        <v>249</v>
      </c>
      <c r="D487" s="34" t="s">
        <v>253</v>
      </c>
      <c r="E487" s="41">
        <v>35000</v>
      </c>
      <c r="F487" s="34" t="s">
        <v>18</v>
      </c>
      <c r="G487" s="38" t="s">
        <v>869</v>
      </c>
      <c r="H487" s="34" t="s">
        <v>462</v>
      </c>
      <c r="I487" s="34" t="s">
        <v>248</v>
      </c>
      <c r="J487" s="31"/>
      <c r="K487" s="31"/>
    </row>
    <row r="488" spans="1:11" x14ac:dyDescent="0.25">
      <c r="A488" s="82">
        <v>43066</v>
      </c>
      <c r="B488" s="34" t="s">
        <v>252</v>
      </c>
      <c r="C488" s="34" t="s">
        <v>249</v>
      </c>
      <c r="D488" s="34" t="s">
        <v>253</v>
      </c>
      <c r="E488" s="41">
        <v>30000</v>
      </c>
      <c r="F488" s="34" t="s">
        <v>23</v>
      </c>
      <c r="G488" s="38" t="s">
        <v>869</v>
      </c>
      <c r="H488" s="34" t="s">
        <v>581</v>
      </c>
      <c r="I488" s="34" t="s">
        <v>248</v>
      </c>
      <c r="J488" s="31"/>
      <c r="K488" s="31"/>
    </row>
    <row r="489" spans="1:11" x14ac:dyDescent="0.25">
      <c r="A489" s="82">
        <v>43066</v>
      </c>
      <c r="B489" s="34" t="s">
        <v>547</v>
      </c>
      <c r="C489" s="34" t="s">
        <v>249</v>
      </c>
      <c r="D489" s="34" t="s">
        <v>253</v>
      </c>
      <c r="E489" s="41">
        <v>50000</v>
      </c>
      <c r="F489" s="34" t="s">
        <v>23</v>
      </c>
      <c r="G489" s="38" t="s">
        <v>869</v>
      </c>
      <c r="H489" s="34" t="s">
        <v>507</v>
      </c>
      <c r="I489" s="34" t="s">
        <v>248</v>
      </c>
      <c r="J489" s="31"/>
      <c r="K489" s="31"/>
    </row>
    <row r="490" spans="1:11" x14ac:dyDescent="0.25">
      <c r="A490" s="82">
        <v>43066</v>
      </c>
      <c r="B490" s="34" t="s">
        <v>270</v>
      </c>
      <c r="C490" s="34" t="s">
        <v>249</v>
      </c>
      <c r="D490" s="34" t="s">
        <v>253</v>
      </c>
      <c r="E490" s="41">
        <v>900000</v>
      </c>
      <c r="F490" s="34" t="s">
        <v>272</v>
      </c>
      <c r="G490" s="38" t="s">
        <v>869</v>
      </c>
      <c r="H490" s="34" t="s">
        <v>605</v>
      </c>
      <c r="I490" s="34" t="s">
        <v>248</v>
      </c>
      <c r="J490" s="31"/>
      <c r="K490" s="31"/>
    </row>
    <row r="491" spans="1:11" x14ac:dyDescent="0.25">
      <c r="A491" s="82">
        <v>43066</v>
      </c>
      <c r="B491" s="38" t="s">
        <v>553</v>
      </c>
      <c r="C491" s="34" t="s">
        <v>269</v>
      </c>
      <c r="D491" s="34" t="s">
        <v>253</v>
      </c>
      <c r="E491" s="41">
        <v>51000</v>
      </c>
      <c r="F491" s="34" t="s">
        <v>272</v>
      </c>
      <c r="G491" s="38" t="s">
        <v>869</v>
      </c>
      <c r="H491" s="34" t="s">
        <v>606</v>
      </c>
      <c r="I491" s="34" t="s">
        <v>248</v>
      </c>
      <c r="J491" s="31"/>
      <c r="K491" s="31"/>
    </row>
    <row r="492" spans="1:11" x14ac:dyDescent="0.25">
      <c r="A492" s="82">
        <v>43066</v>
      </c>
      <c r="B492" s="38" t="s">
        <v>554</v>
      </c>
      <c r="C492" s="34" t="s">
        <v>249</v>
      </c>
      <c r="D492" s="34" t="s">
        <v>253</v>
      </c>
      <c r="E492" s="41">
        <v>120000</v>
      </c>
      <c r="F492" s="34" t="s">
        <v>272</v>
      </c>
      <c r="G492" s="38" t="s">
        <v>869</v>
      </c>
      <c r="H492" s="34" t="s">
        <v>856</v>
      </c>
      <c r="I492" s="34" t="s">
        <v>248</v>
      </c>
      <c r="J492" s="31"/>
      <c r="K492" s="31"/>
    </row>
    <row r="493" spans="1:11" x14ac:dyDescent="0.25">
      <c r="A493" s="82">
        <v>43066</v>
      </c>
      <c r="B493" s="38" t="s">
        <v>555</v>
      </c>
      <c r="C493" s="34" t="s">
        <v>249</v>
      </c>
      <c r="D493" s="34" t="s">
        <v>253</v>
      </c>
      <c r="E493" s="41">
        <v>90000</v>
      </c>
      <c r="F493" s="34" t="s">
        <v>272</v>
      </c>
      <c r="G493" s="38" t="s">
        <v>869</v>
      </c>
      <c r="H493" s="34" t="s">
        <v>576</v>
      </c>
      <c r="I493" s="34" t="s">
        <v>248</v>
      </c>
      <c r="J493" s="31"/>
      <c r="K493" s="31"/>
    </row>
    <row r="494" spans="1:11" x14ac:dyDescent="0.25">
      <c r="A494" s="82">
        <v>43066</v>
      </c>
      <c r="B494" s="34" t="s">
        <v>265</v>
      </c>
      <c r="C494" s="34" t="s">
        <v>269</v>
      </c>
      <c r="D494" s="34" t="s">
        <v>253</v>
      </c>
      <c r="E494" s="41">
        <v>17000</v>
      </c>
      <c r="F494" s="34" t="s">
        <v>272</v>
      </c>
      <c r="G494" s="38" t="s">
        <v>869</v>
      </c>
      <c r="H494" s="34" t="s">
        <v>476</v>
      </c>
      <c r="I494" s="34" t="s">
        <v>248</v>
      </c>
      <c r="J494" s="31"/>
      <c r="K494" s="31"/>
    </row>
    <row r="495" spans="1:11" x14ac:dyDescent="0.25">
      <c r="A495" s="82">
        <v>43066</v>
      </c>
      <c r="B495" s="34" t="s">
        <v>271</v>
      </c>
      <c r="C495" s="34" t="s">
        <v>249</v>
      </c>
      <c r="D495" s="34" t="s">
        <v>253</v>
      </c>
      <c r="E495" s="41">
        <v>6500</v>
      </c>
      <c r="F495" s="34" t="s">
        <v>272</v>
      </c>
      <c r="G495" s="38" t="s">
        <v>869</v>
      </c>
      <c r="H495" s="34" t="s">
        <v>396</v>
      </c>
      <c r="I495" s="34" t="s">
        <v>248</v>
      </c>
      <c r="J495" s="31"/>
      <c r="K495" s="31"/>
    </row>
    <row r="496" spans="1:11" x14ac:dyDescent="0.25">
      <c r="A496" s="82">
        <v>43066</v>
      </c>
      <c r="B496" s="34" t="s">
        <v>273</v>
      </c>
      <c r="C496" s="34" t="s">
        <v>249</v>
      </c>
      <c r="D496" s="34" t="s">
        <v>251</v>
      </c>
      <c r="E496" s="41">
        <v>16000</v>
      </c>
      <c r="F496" s="34" t="s">
        <v>25</v>
      </c>
      <c r="G496" s="38" t="s">
        <v>869</v>
      </c>
      <c r="H496" s="34" t="s">
        <v>89</v>
      </c>
      <c r="I496" s="34" t="s">
        <v>248</v>
      </c>
      <c r="J496" s="31"/>
      <c r="K496" s="31"/>
    </row>
    <row r="497" spans="1:11" x14ac:dyDescent="0.25">
      <c r="A497" s="82">
        <v>43066</v>
      </c>
      <c r="B497" s="34" t="s">
        <v>287</v>
      </c>
      <c r="C497" s="34" t="s">
        <v>249</v>
      </c>
      <c r="D497" s="34" t="s">
        <v>251</v>
      </c>
      <c r="E497" s="41">
        <v>40000</v>
      </c>
      <c r="F497" s="34" t="s">
        <v>25</v>
      </c>
      <c r="G497" s="38" t="s">
        <v>869</v>
      </c>
      <c r="H497" s="34" t="s">
        <v>583</v>
      </c>
      <c r="I497" s="34" t="s">
        <v>248</v>
      </c>
      <c r="J497" s="31"/>
      <c r="K497" s="31"/>
    </row>
    <row r="498" spans="1:11" x14ac:dyDescent="0.25">
      <c r="A498" s="82">
        <v>43066</v>
      </c>
      <c r="B498" s="34" t="s">
        <v>619</v>
      </c>
      <c r="C498" s="34" t="s">
        <v>369</v>
      </c>
      <c r="D498" s="34" t="s">
        <v>278</v>
      </c>
      <c r="E498" s="41">
        <v>150000</v>
      </c>
      <c r="F498" s="34" t="s">
        <v>25</v>
      </c>
      <c r="G498" s="38" t="s">
        <v>869</v>
      </c>
      <c r="H498" s="34" t="s">
        <v>620</v>
      </c>
      <c r="I498" s="34" t="s">
        <v>248</v>
      </c>
      <c r="J498" s="31"/>
      <c r="K498" s="31"/>
    </row>
    <row r="499" spans="1:11" x14ac:dyDescent="0.25">
      <c r="A499" s="82">
        <v>43066</v>
      </c>
      <c r="B499" s="34" t="s">
        <v>873</v>
      </c>
      <c r="C499" s="34" t="s">
        <v>369</v>
      </c>
      <c r="D499" s="34" t="s">
        <v>278</v>
      </c>
      <c r="E499" s="41">
        <v>150000</v>
      </c>
      <c r="F499" s="34" t="s">
        <v>25</v>
      </c>
      <c r="G499" s="38" t="s">
        <v>869</v>
      </c>
      <c r="H499" s="34" t="s">
        <v>621</v>
      </c>
      <c r="I499" s="34" t="s">
        <v>248</v>
      </c>
      <c r="J499" s="31"/>
      <c r="K499" s="31"/>
    </row>
    <row r="500" spans="1:11" x14ac:dyDescent="0.25">
      <c r="A500" s="82">
        <v>43066</v>
      </c>
      <c r="B500" s="34" t="s">
        <v>292</v>
      </c>
      <c r="C500" s="34" t="s">
        <v>249</v>
      </c>
      <c r="D500" s="34" t="s">
        <v>306</v>
      </c>
      <c r="E500" s="41">
        <v>15000</v>
      </c>
      <c r="F500" s="34" t="s">
        <v>38</v>
      </c>
      <c r="G500" s="38" t="s">
        <v>869</v>
      </c>
      <c r="H500" s="34" t="s">
        <v>410</v>
      </c>
      <c r="I500" s="34" t="s">
        <v>248</v>
      </c>
      <c r="J500" s="31"/>
      <c r="K500" s="31"/>
    </row>
    <row r="501" spans="1:11" x14ac:dyDescent="0.25">
      <c r="A501" s="82">
        <v>43066</v>
      </c>
      <c r="B501" s="34" t="s">
        <v>302</v>
      </c>
      <c r="C501" s="34" t="s">
        <v>249</v>
      </c>
      <c r="D501" s="34" t="s">
        <v>306</v>
      </c>
      <c r="E501" s="41">
        <v>6000</v>
      </c>
      <c r="F501" s="34" t="s">
        <v>38</v>
      </c>
      <c r="G501" s="38" t="s">
        <v>869</v>
      </c>
      <c r="H501" s="34" t="s">
        <v>638</v>
      </c>
      <c r="I501" s="34" t="s">
        <v>248</v>
      </c>
      <c r="J501" s="31"/>
      <c r="K501" s="31"/>
    </row>
    <row r="502" spans="1:11" x14ac:dyDescent="0.25">
      <c r="A502" s="82">
        <v>43066</v>
      </c>
      <c r="B502" s="34" t="s">
        <v>310</v>
      </c>
      <c r="C502" s="34" t="s">
        <v>249</v>
      </c>
      <c r="D502" s="34" t="s">
        <v>306</v>
      </c>
      <c r="E502" s="41">
        <v>15000</v>
      </c>
      <c r="F502" s="34" t="s">
        <v>34</v>
      </c>
      <c r="G502" s="38" t="s">
        <v>869</v>
      </c>
      <c r="H502" s="34" t="s">
        <v>660</v>
      </c>
      <c r="I502" s="34" t="s">
        <v>248</v>
      </c>
      <c r="J502" s="31"/>
      <c r="K502" s="31"/>
    </row>
    <row r="503" spans="1:11" x14ac:dyDescent="0.25">
      <c r="A503" s="69">
        <v>43066</v>
      </c>
      <c r="B503" s="38" t="s">
        <v>176</v>
      </c>
      <c r="C503" s="34" t="s">
        <v>284</v>
      </c>
      <c r="D503" s="34" t="s">
        <v>368</v>
      </c>
      <c r="E503" s="41">
        <v>720000</v>
      </c>
      <c r="F503" s="34" t="s">
        <v>367</v>
      </c>
      <c r="G503" s="38" t="s">
        <v>869</v>
      </c>
      <c r="H503" s="34" t="s">
        <v>387</v>
      </c>
      <c r="I503" s="34" t="s">
        <v>248</v>
      </c>
      <c r="J503" s="31"/>
      <c r="K503" s="31"/>
    </row>
    <row r="504" spans="1:11" x14ac:dyDescent="0.25">
      <c r="A504" s="69">
        <v>43066</v>
      </c>
      <c r="B504" s="38" t="s">
        <v>170</v>
      </c>
      <c r="C504" s="34" t="s">
        <v>372</v>
      </c>
      <c r="D504" s="34" t="s">
        <v>308</v>
      </c>
      <c r="E504" s="41">
        <v>34000</v>
      </c>
      <c r="F504" s="34" t="s">
        <v>12</v>
      </c>
      <c r="G504" s="38" t="s">
        <v>869</v>
      </c>
      <c r="H504" s="34" t="s">
        <v>435</v>
      </c>
      <c r="I504" s="34" t="s">
        <v>248</v>
      </c>
      <c r="J504" s="31"/>
      <c r="K504" s="31"/>
    </row>
    <row r="505" spans="1:11" x14ac:dyDescent="0.25">
      <c r="A505" s="69">
        <v>43066</v>
      </c>
      <c r="B505" s="38" t="s">
        <v>182</v>
      </c>
      <c r="C505" s="34" t="s">
        <v>983</v>
      </c>
      <c r="D505" s="34" t="s">
        <v>308</v>
      </c>
      <c r="E505" s="41">
        <v>1750000</v>
      </c>
      <c r="F505" s="34" t="s">
        <v>12</v>
      </c>
      <c r="G505" s="38" t="s">
        <v>869</v>
      </c>
      <c r="H505" s="34" t="s">
        <v>436</v>
      </c>
      <c r="I505" s="34" t="s">
        <v>248</v>
      </c>
      <c r="J505" s="31"/>
      <c r="K505" s="31"/>
    </row>
    <row r="506" spans="1:11" x14ac:dyDescent="0.25">
      <c r="A506" s="69">
        <v>43066</v>
      </c>
      <c r="B506" s="38" t="s">
        <v>202</v>
      </c>
      <c r="C506" s="34" t="s">
        <v>983</v>
      </c>
      <c r="D506" s="34" t="s">
        <v>308</v>
      </c>
      <c r="E506" s="41">
        <v>2000000</v>
      </c>
      <c r="F506" s="34" t="s">
        <v>12</v>
      </c>
      <c r="G506" s="38" t="s">
        <v>869</v>
      </c>
      <c r="H506" s="34" t="s">
        <v>437</v>
      </c>
      <c r="I506" s="34" t="s">
        <v>248</v>
      </c>
      <c r="J506" s="31"/>
      <c r="K506" s="31"/>
    </row>
    <row r="507" spans="1:11" x14ac:dyDescent="0.25">
      <c r="A507" s="69">
        <v>43066</v>
      </c>
      <c r="B507" s="38" t="s">
        <v>36</v>
      </c>
      <c r="C507" s="34" t="s">
        <v>249</v>
      </c>
      <c r="D507" s="34" t="s">
        <v>368</v>
      </c>
      <c r="E507" s="41">
        <v>160000</v>
      </c>
      <c r="F507" s="34" t="s">
        <v>80</v>
      </c>
      <c r="G507" s="38" t="s">
        <v>869</v>
      </c>
      <c r="H507" s="34" t="s">
        <v>467</v>
      </c>
      <c r="I507" s="34" t="s">
        <v>248</v>
      </c>
      <c r="J507" s="31"/>
      <c r="K507" s="31"/>
    </row>
    <row r="508" spans="1:11" x14ac:dyDescent="0.25">
      <c r="A508" s="69">
        <v>43066</v>
      </c>
      <c r="B508" s="38" t="s">
        <v>185</v>
      </c>
      <c r="C508" s="34" t="s">
        <v>249</v>
      </c>
      <c r="D508" s="34" t="s">
        <v>368</v>
      </c>
      <c r="E508" s="41">
        <v>5000</v>
      </c>
      <c r="F508" s="34" t="s">
        <v>80</v>
      </c>
      <c r="G508" s="38" t="s">
        <v>869</v>
      </c>
      <c r="H508" s="34" t="s">
        <v>468</v>
      </c>
      <c r="I508" s="34" t="s">
        <v>248</v>
      </c>
      <c r="J508" s="31"/>
      <c r="K508" s="31"/>
    </row>
    <row r="509" spans="1:11" x14ac:dyDescent="0.25">
      <c r="A509" s="80">
        <v>43066</v>
      </c>
      <c r="B509" s="38" t="s">
        <v>166</v>
      </c>
      <c r="C509" s="34" t="s">
        <v>327</v>
      </c>
      <c r="D509" s="34" t="s">
        <v>306</v>
      </c>
      <c r="E509" s="41">
        <v>50000</v>
      </c>
      <c r="F509" s="83" t="s">
        <v>9</v>
      </c>
      <c r="G509" s="38" t="s">
        <v>869</v>
      </c>
      <c r="H509" s="34" t="s">
        <v>477</v>
      </c>
      <c r="I509" s="34" t="s">
        <v>248</v>
      </c>
      <c r="J509" s="31"/>
      <c r="K509" s="31"/>
    </row>
    <row r="510" spans="1:11" x14ac:dyDescent="0.25">
      <c r="A510" s="80">
        <v>43066</v>
      </c>
      <c r="B510" s="38" t="s">
        <v>10</v>
      </c>
      <c r="C510" s="34" t="s">
        <v>327</v>
      </c>
      <c r="D510" s="34" t="s">
        <v>306</v>
      </c>
      <c r="E510" s="41">
        <v>25000</v>
      </c>
      <c r="F510" s="83" t="s">
        <v>9</v>
      </c>
      <c r="G510" s="38" t="s">
        <v>869</v>
      </c>
      <c r="H510" s="34" t="s">
        <v>476</v>
      </c>
      <c r="I510" s="34" t="s">
        <v>248</v>
      </c>
      <c r="J510" s="31"/>
      <c r="K510" s="31"/>
    </row>
    <row r="511" spans="1:11" x14ac:dyDescent="0.25">
      <c r="A511" s="82">
        <v>43066</v>
      </c>
      <c r="B511" s="38" t="s">
        <v>347</v>
      </c>
      <c r="C511" s="34" t="s">
        <v>284</v>
      </c>
      <c r="D511" s="34" t="s">
        <v>306</v>
      </c>
      <c r="E511" s="41">
        <v>80000</v>
      </c>
      <c r="F511" s="34" t="s">
        <v>9</v>
      </c>
      <c r="G511" s="38" t="s">
        <v>869</v>
      </c>
      <c r="H511" s="34" t="s">
        <v>773</v>
      </c>
      <c r="I511" s="34" t="s">
        <v>248</v>
      </c>
      <c r="J511" s="31"/>
      <c r="K511" s="31"/>
    </row>
    <row r="512" spans="1:11" x14ac:dyDescent="0.25">
      <c r="A512" s="82">
        <v>43066</v>
      </c>
      <c r="B512" s="38" t="s">
        <v>774</v>
      </c>
      <c r="C512" s="34" t="s">
        <v>249</v>
      </c>
      <c r="D512" s="34" t="s">
        <v>306</v>
      </c>
      <c r="E512" s="41">
        <v>60000</v>
      </c>
      <c r="F512" s="34" t="s">
        <v>9</v>
      </c>
      <c r="G512" s="38" t="s">
        <v>869</v>
      </c>
      <c r="H512" s="34" t="s">
        <v>493</v>
      </c>
      <c r="I512" s="34" t="s">
        <v>248</v>
      </c>
      <c r="J512" s="31"/>
      <c r="K512" s="31"/>
    </row>
    <row r="513" spans="1:11" x14ac:dyDescent="0.25">
      <c r="A513" s="82">
        <v>43066</v>
      </c>
      <c r="B513" s="38" t="s">
        <v>347</v>
      </c>
      <c r="C513" s="34" t="s">
        <v>284</v>
      </c>
      <c r="D513" s="34" t="s">
        <v>306</v>
      </c>
      <c r="E513" s="41">
        <v>80000</v>
      </c>
      <c r="F513" s="34" t="s">
        <v>9</v>
      </c>
      <c r="G513" s="38" t="s">
        <v>869</v>
      </c>
      <c r="H513" s="34" t="s">
        <v>775</v>
      </c>
      <c r="I513" s="34" t="s">
        <v>248</v>
      </c>
      <c r="J513" s="31"/>
      <c r="K513" s="31"/>
    </row>
    <row r="514" spans="1:11" x14ac:dyDescent="0.25">
      <c r="A514" s="82">
        <v>43066</v>
      </c>
      <c r="B514" s="38" t="s">
        <v>776</v>
      </c>
      <c r="C514" s="34" t="s">
        <v>249</v>
      </c>
      <c r="D514" s="34" t="s">
        <v>306</v>
      </c>
      <c r="E514" s="41">
        <v>50000</v>
      </c>
      <c r="F514" s="34" t="s">
        <v>9</v>
      </c>
      <c r="G514" s="38" t="s">
        <v>869</v>
      </c>
      <c r="H514" s="34" t="s">
        <v>676</v>
      </c>
      <c r="I514" s="34" t="s">
        <v>248</v>
      </c>
      <c r="J514" s="31"/>
      <c r="K514" s="31"/>
    </row>
    <row r="515" spans="1:11" x14ac:dyDescent="0.25">
      <c r="A515" s="82">
        <v>43066</v>
      </c>
      <c r="B515" s="34" t="s">
        <v>788</v>
      </c>
      <c r="C515" s="34" t="s">
        <v>250</v>
      </c>
      <c r="D515" s="34" t="s">
        <v>814</v>
      </c>
      <c r="E515" s="81">
        <v>10000</v>
      </c>
      <c r="F515" s="34" t="s">
        <v>44</v>
      </c>
      <c r="G515" s="38" t="s">
        <v>869</v>
      </c>
      <c r="H515" s="34" t="s">
        <v>850</v>
      </c>
      <c r="I515" s="34" t="s">
        <v>248</v>
      </c>
      <c r="J515" s="31"/>
      <c r="K515" s="31"/>
    </row>
    <row r="516" spans="1:11" x14ac:dyDescent="0.25">
      <c r="A516" s="82">
        <v>43066</v>
      </c>
      <c r="B516" s="34" t="s">
        <v>883</v>
      </c>
      <c r="C516" s="33" t="s">
        <v>874</v>
      </c>
      <c r="D516" s="33" t="s">
        <v>308</v>
      </c>
      <c r="E516" s="81">
        <v>11300</v>
      </c>
      <c r="F516" s="33" t="s">
        <v>875</v>
      </c>
      <c r="G516" s="33" t="s">
        <v>869</v>
      </c>
      <c r="H516" s="31" t="s">
        <v>877</v>
      </c>
      <c r="I516" s="34" t="s">
        <v>248</v>
      </c>
      <c r="J516" s="31"/>
      <c r="K516" s="31"/>
    </row>
    <row r="517" spans="1:11" x14ac:dyDescent="0.25">
      <c r="A517" s="82">
        <v>43067</v>
      </c>
      <c r="B517" s="34" t="s">
        <v>524</v>
      </c>
      <c r="C517" s="34" t="s">
        <v>249</v>
      </c>
      <c r="D517" s="34" t="s">
        <v>253</v>
      </c>
      <c r="E517" s="41">
        <v>30000</v>
      </c>
      <c r="F517" s="34" t="s">
        <v>18</v>
      </c>
      <c r="G517" s="38" t="s">
        <v>869</v>
      </c>
      <c r="H517" s="34" t="s">
        <v>515</v>
      </c>
      <c r="I517" s="34" t="s">
        <v>248</v>
      </c>
      <c r="J517" s="31"/>
      <c r="K517" s="31"/>
    </row>
    <row r="518" spans="1:11" x14ac:dyDescent="0.25">
      <c r="A518" s="82">
        <v>43067</v>
      </c>
      <c r="B518" s="34" t="s">
        <v>525</v>
      </c>
      <c r="C518" s="34" t="s">
        <v>249</v>
      </c>
      <c r="D518" s="34" t="s">
        <v>253</v>
      </c>
      <c r="E518" s="41">
        <v>30000</v>
      </c>
      <c r="F518" s="34" t="s">
        <v>18</v>
      </c>
      <c r="G518" s="38" t="s">
        <v>869</v>
      </c>
      <c r="H518" s="34" t="s">
        <v>567</v>
      </c>
      <c r="I518" s="34" t="s">
        <v>248</v>
      </c>
      <c r="J518" s="31"/>
      <c r="K518" s="31"/>
    </row>
    <row r="519" spans="1:11" x14ac:dyDescent="0.25">
      <c r="A519" s="82">
        <v>43067</v>
      </c>
      <c r="B519" s="34" t="s">
        <v>252</v>
      </c>
      <c r="C519" s="34" t="s">
        <v>249</v>
      </c>
      <c r="D519" s="34" t="s">
        <v>253</v>
      </c>
      <c r="E519" s="41">
        <v>30000</v>
      </c>
      <c r="F519" s="34" t="s">
        <v>23</v>
      </c>
      <c r="G519" s="38" t="s">
        <v>869</v>
      </c>
      <c r="H519" s="34" t="s">
        <v>581</v>
      </c>
      <c r="I519" s="34" t="s">
        <v>248</v>
      </c>
      <c r="J519" s="31"/>
      <c r="K519" s="31"/>
    </row>
    <row r="520" spans="1:11" x14ac:dyDescent="0.25">
      <c r="A520" s="82">
        <v>43067</v>
      </c>
      <c r="B520" s="34" t="s">
        <v>548</v>
      </c>
      <c r="C520" s="34" t="s">
        <v>249</v>
      </c>
      <c r="D520" s="34" t="s">
        <v>253</v>
      </c>
      <c r="E520" s="41">
        <v>70000</v>
      </c>
      <c r="F520" s="34" t="s">
        <v>23</v>
      </c>
      <c r="G520" s="38" t="s">
        <v>869</v>
      </c>
      <c r="H520" s="34" t="s">
        <v>448</v>
      </c>
      <c r="I520" s="34" t="s">
        <v>248</v>
      </c>
      <c r="J520" s="31"/>
      <c r="K520" s="31"/>
    </row>
    <row r="521" spans="1:11" x14ac:dyDescent="0.25">
      <c r="A521" s="82">
        <v>43067</v>
      </c>
      <c r="B521" s="34" t="s">
        <v>273</v>
      </c>
      <c r="C521" s="34" t="s">
        <v>249</v>
      </c>
      <c r="D521" s="34" t="s">
        <v>251</v>
      </c>
      <c r="E521" s="41">
        <v>16000</v>
      </c>
      <c r="F521" s="34" t="s">
        <v>25</v>
      </c>
      <c r="G521" s="38" t="s">
        <v>869</v>
      </c>
      <c r="H521" s="34" t="s">
        <v>89</v>
      </c>
      <c r="I521" s="34" t="s">
        <v>248</v>
      </c>
      <c r="J521" s="31"/>
      <c r="K521" s="31"/>
    </row>
    <row r="522" spans="1:11" x14ac:dyDescent="0.25">
      <c r="A522" s="82">
        <v>43067</v>
      </c>
      <c r="B522" s="34" t="s">
        <v>288</v>
      </c>
      <c r="C522" s="34" t="s">
        <v>249</v>
      </c>
      <c r="D522" s="34" t="s">
        <v>251</v>
      </c>
      <c r="E522" s="41">
        <v>60000</v>
      </c>
      <c r="F522" s="34" t="s">
        <v>25</v>
      </c>
      <c r="G522" s="38" t="s">
        <v>869</v>
      </c>
      <c r="H522" s="34" t="s">
        <v>516</v>
      </c>
      <c r="I522" s="34" t="s">
        <v>248</v>
      </c>
      <c r="J522" s="31"/>
      <c r="K522" s="31"/>
    </row>
    <row r="523" spans="1:11" x14ac:dyDescent="0.25">
      <c r="A523" s="82">
        <v>43067</v>
      </c>
      <c r="B523" s="34" t="s">
        <v>292</v>
      </c>
      <c r="C523" s="34" t="s">
        <v>249</v>
      </c>
      <c r="D523" s="34" t="s">
        <v>306</v>
      </c>
      <c r="E523" s="41">
        <v>15000</v>
      </c>
      <c r="F523" s="34" t="s">
        <v>38</v>
      </c>
      <c r="G523" s="38" t="s">
        <v>869</v>
      </c>
      <c r="H523" s="34" t="s">
        <v>410</v>
      </c>
      <c r="I523" s="34" t="s">
        <v>248</v>
      </c>
      <c r="J523" s="31"/>
      <c r="K523" s="31"/>
    </row>
    <row r="524" spans="1:11" x14ac:dyDescent="0.25">
      <c r="A524" s="82">
        <v>43067</v>
      </c>
      <c r="B524" s="34" t="s">
        <v>303</v>
      </c>
      <c r="C524" s="34" t="s">
        <v>369</v>
      </c>
      <c r="D524" s="34" t="s">
        <v>278</v>
      </c>
      <c r="E524" s="41">
        <v>25000</v>
      </c>
      <c r="F524" s="34" t="s">
        <v>38</v>
      </c>
      <c r="G524" s="38" t="s">
        <v>869</v>
      </c>
      <c r="H524" s="34" t="s">
        <v>639</v>
      </c>
      <c r="I524" s="34" t="s">
        <v>248</v>
      </c>
      <c r="J524" s="31"/>
      <c r="K524" s="31"/>
    </row>
    <row r="525" spans="1:11" x14ac:dyDescent="0.25">
      <c r="A525" s="82">
        <v>43067</v>
      </c>
      <c r="B525" s="34" t="s">
        <v>310</v>
      </c>
      <c r="C525" s="34" t="s">
        <v>249</v>
      </c>
      <c r="D525" s="34" t="s">
        <v>306</v>
      </c>
      <c r="E525" s="41">
        <v>15000</v>
      </c>
      <c r="F525" s="34" t="s">
        <v>34</v>
      </c>
      <c r="G525" s="38" t="s">
        <v>869</v>
      </c>
      <c r="H525" s="34" t="s">
        <v>660</v>
      </c>
      <c r="I525" s="34" t="s">
        <v>248</v>
      </c>
      <c r="J525" s="31"/>
      <c r="K525" s="31"/>
    </row>
    <row r="526" spans="1:11" x14ac:dyDescent="0.25">
      <c r="A526" s="82">
        <v>43067</v>
      </c>
      <c r="B526" s="34" t="s">
        <v>337</v>
      </c>
      <c r="C526" s="34" t="s">
        <v>249</v>
      </c>
      <c r="D526" s="34" t="s">
        <v>306</v>
      </c>
      <c r="E526" s="41">
        <v>15000</v>
      </c>
      <c r="F526" s="34" t="s">
        <v>15</v>
      </c>
      <c r="G526" s="38" t="s">
        <v>869</v>
      </c>
      <c r="H526" s="34" t="s">
        <v>652</v>
      </c>
      <c r="I526" s="34" t="s">
        <v>248</v>
      </c>
      <c r="J526" s="31"/>
      <c r="K526" s="31"/>
    </row>
    <row r="527" spans="1:11" x14ac:dyDescent="0.25">
      <c r="A527" s="69">
        <v>43067</v>
      </c>
      <c r="B527" s="38" t="s">
        <v>191</v>
      </c>
      <c r="C527" s="34" t="s">
        <v>284</v>
      </c>
      <c r="D527" s="34" t="s">
        <v>368</v>
      </c>
      <c r="E527" s="41">
        <v>100000</v>
      </c>
      <c r="F527" s="34" t="s">
        <v>367</v>
      </c>
      <c r="G527" s="38" t="s">
        <v>869</v>
      </c>
      <c r="H527" s="34" t="s">
        <v>388</v>
      </c>
      <c r="I527" s="34" t="s">
        <v>248</v>
      </c>
      <c r="J527" s="31"/>
      <c r="K527" s="31"/>
    </row>
    <row r="528" spans="1:11" x14ac:dyDescent="0.25">
      <c r="A528" s="69">
        <v>43067</v>
      </c>
      <c r="B528" s="38" t="s">
        <v>192</v>
      </c>
      <c r="C528" s="34" t="s">
        <v>983</v>
      </c>
      <c r="D528" s="34" t="s">
        <v>368</v>
      </c>
      <c r="E528" s="41">
        <v>15000</v>
      </c>
      <c r="F528" s="34" t="s">
        <v>367</v>
      </c>
      <c r="G528" s="38" t="s">
        <v>869</v>
      </c>
      <c r="H528" s="34" t="s">
        <v>389</v>
      </c>
      <c r="I528" s="34" t="s">
        <v>248</v>
      </c>
      <c r="J528" s="31"/>
      <c r="K528" s="31"/>
    </row>
    <row r="529" spans="1:11" x14ac:dyDescent="0.25">
      <c r="A529" s="69">
        <v>43067</v>
      </c>
      <c r="B529" s="38" t="s">
        <v>19</v>
      </c>
      <c r="C529" s="34" t="s">
        <v>249</v>
      </c>
      <c r="D529" s="34" t="s">
        <v>308</v>
      </c>
      <c r="E529" s="41">
        <v>70000</v>
      </c>
      <c r="F529" s="34" t="s">
        <v>12</v>
      </c>
      <c r="G529" s="38" t="s">
        <v>869</v>
      </c>
      <c r="H529" s="34" t="s">
        <v>438</v>
      </c>
      <c r="I529" s="34" t="s">
        <v>248</v>
      </c>
      <c r="J529" s="31"/>
      <c r="K529" s="31"/>
    </row>
    <row r="530" spans="1:11" x14ac:dyDescent="0.25">
      <c r="A530" s="69">
        <v>43067</v>
      </c>
      <c r="B530" s="38" t="s">
        <v>183</v>
      </c>
      <c r="C530" s="34" t="s">
        <v>983</v>
      </c>
      <c r="D530" s="34" t="s">
        <v>308</v>
      </c>
      <c r="E530" s="41">
        <v>500000</v>
      </c>
      <c r="F530" s="34" t="s">
        <v>12</v>
      </c>
      <c r="G530" s="38" t="s">
        <v>869</v>
      </c>
      <c r="H530" s="34" t="s">
        <v>439</v>
      </c>
      <c r="I530" s="34" t="s">
        <v>248</v>
      </c>
      <c r="J530" s="31"/>
      <c r="K530" s="31"/>
    </row>
    <row r="531" spans="1:11" x14ac:dyDescent="0.25">
      <c r="A531" s="69">
        <v>43067</v>
      </c>
      <c r="B531" s="38" t="s">
        <v>186</v>
      </c>
      <c r="C531" s="34" t="s">
        <v>369</v>
      </c>
      <c r="D531" s="34" t="s">
        <v>278</v>
      </c>
      <c r="E531" s="41">
        <v>70000</v>
      </c>
      <c r="F531" s="34" t="s">
        <v>12</v>
      </c>
      <c r="G531" s="38" t="s">
        <v>869</v>
      </c>
      <c r="H531" s="34" t="s">
        <v>440</v>
      </c>
      <c r="I531" s="34" t="s">
        <v>248</v>
      </c>
      <c r="J531" s="31"/>
      <c r="K531" s="31"/>
    </row>
    <row r="532" spans="1:11" x14ac:dyDescent="0.25">
      <c r="A532" s="69">
        <v>43067</v>
      </c>
      <c r="B532" s="38" t="s">
        <v>188</v>
      </c>
      <c r="C532" s="34" t="s">
        <v>369</v>
      </c>
      <c r="D532" s="34" t="s">
        <v>278</v>
      </c>
      <c r="E532" s="41">
        <v>14000</v>
      </c>
      <c r="F532" s="34" t="s">
        <v>12</v>
      </c>
      <c r="G532" s="38" t="s">
        <v>869</v>
      </c>
      <c r="H532" s="34" t="s">
        <v>441</v>
      </c>
      <c r="I532" s="34" t="s">
        <v>248</v>
      </c>
      <c r="J532" s="31"/>
      <c r="K532" s="31"/>
    </row>
    <row r="533" spans="1:11" x14ac:dyDescent="0.25">
      <c r="A533" s="69">
        <v>43067</v>
      </c>
      <c r="B533" s="38" t="s">
        <v>189</v>
      </c>
      <c r="C533" s="34" t="s">
        <v>327</v>
      </c>
      <c r="D533" s="34" t="s">
        <v>308</v>
      </c>
      <c r="E533" s="41">
        <v>400000</v>
      </c>
      <c r="F533" s="34" t="s">
        <v>12</v>
      </c>
      <c r="G533" s="38" t="s">
        <v>869</v>
      </c>
      <c r="H533" s="34" t="s">
        <v>442</v>
      </c>
      <c r="I533" s="34" t="s">
        <v>248</v>
      </c>
      <c r="J533" s="31"/>
      <c r="K533" s="31"/>
    </row>
    <row r="534" spans="1:11" x14ac:dyDescent="0.25">
      <c r="A534" s="69">
        <v>43067</v>
      </c>
      <c r="B534" s="38" t="s">
        <v>376</v>
      </c>
      <c r="C534" s="34" t="s">
        <v>372</v>
      </c>
      <c r="D534" s="34" t="s">
        <v>308</v>
      </c>
      <c r="E534" s="41">
        <v>20000</v>
      </c>
      <c r="F534" s="34" t="s">
        <v>12</v>
      </c>
      <c r="G534" s="38" t="s">
        <v>869</v>
      </c>
      <c r="H534" s="34" t="s">
        <v>390</v>
      </c>
      <c r="I534" s="34" t="s">
        <v>248</v>
      </c>
      <c r="J534" s="31"/>
      <c r="K534" s="31"/>
    </row>
    <row r="535" spans="1:11" x14ac:dyDescent="0.25">
      <c r="A535" s="69">
        <v>43067</v>
      </c>
      <c r="B535" s="38" t="s">
        <v>190</v>
      </c>
      <c r="C535" s="34" t="s">
        <v>249</v>
      </c>
      <c r="D535" s="34" t="s">
        <v>368</v>
      </c>
      <c r="E535" s="41">
        <v>10000</v>
      </c>
      <c r="F535" s="34" t="s">
        <v>80</v>
      </c>
      <c r="G535" s="38" t="s">
        <v>869</v>
      </c>
      <c r="H535" s="34" t="s">
        <v>469</v>
      </c>
      <c r="I535" s="34" t="s">
        <v>248</v>
      </c>
      <c r="J535" s="31"/>
      <c r="K535" s="31"/>
    </row>
    <row r="536" spans="1:11" x14ac:dyDescent="0.25">
      <c r="A536" s="69">
        <v>43067</v>
      </c>
      <c r="B536" s="38" t="s">
        <v>36</v>
      </c>
      <c r="C536" s="34" t="s">
        <v>249</v>
      </c>
      <c r="D536" s="34" t="s">
        <v>368</v>
      </c>
      <c r="E536" s="41">
        <v>160000</v>
      </c>
      <c r="F536" s="34" t="s">
        <v>80</v>
      </c>
      <c r="G536" s="38" t="s">
        <v>869</v>
      </c>
      <c r="H536" s="34" t="s">
        <v>470</v>
      </c>
      <c r="I536" s="34" t="s">
        <v>248</v>
      </c>
      <c r="J536" s="31"/>
      <c r="K536" s="31"/>
    </row>
    <row r="537" spans="1:11" x14ac:dyDescent="0.25">
      <c r="A537" s="69">
        <v>43067</v>
      </c>
      <c r="B537" s="38" t="s">
        <v>384</v>
      </c>
      <c r="C537" s="34" t="s">
        <v>249</v>
      </c>
      <c r="D537" s="34" t="s">
        <v>306</v>
      </c>
      <c r="E537" s="41">
        <v>840000</v>
      </c>
      <c r="F537" s="34" t="s">
        <v>80</v>
      </c>
      <c r="G537" s="38" t="s">
        <v>869</v>
      </c>
      <c r="H537" s="34" t="s">
        <v>471</v>
      </c>
      <c r="I537" s="34" t="s">
        <v>248</v>
      </c>
      <c r="J537" s="31"/>
      <c r="K537" s="31"/>
    </row>
    <row r="538" spans="1:11" x14ac:dyDescent="0.25">
      <c r="A538" s="82">
        <v>43067</v>
      </c>
      <c r="B538" s="38" t="s">
        <v>777</v>
      </c>
      <c r="C538" s="34" t="s">
        <v>249</v>
      </c>
      <c r="D538" s="34" t="s">
        <v>306</v>
      </c>
      <c r="E538" s="41">
        <v>50000</v>
      </c>
      <c r="F538" s="34" t="s">
        <v>9</v>
      </c>
      <c r="G538" s="38" t="s">
        <v>869</v>
      </c>
      <c r="H538" s="34" t="s">
        <v>709</v>
      </c>
      <c r="I538" s="34" t="s">
        <v>248</v>
      </c>
      <c r="J538" s="31"/>
      <c r="K538" s="31"/>
    </row>
    <row r="539" spans="1:11" x14ac:dyDescent="0.25">
      <c r="A539" s="82">
        <v>43067</v>
      </c>
      <c r="B539" s="38" t="s">
        <v>347</v>
      </c>
      <c r="C539" s="34" t="s">
        <v>284</v>
      </c>
      <c r="D539" s="34" t="s">
        <v>306</v>
      </c>
      <c r="E539" s="41">
        <v>80000</v>
      </c>
      <c r="F539" s="34" t="s">
        <v>9</v>
      </c>
      <c r="G539" s="38" t="s">
        <v>869</v>
      </c>
      <c r="H539" s="34" t="s">
        <v>781</v>
      </c>
      <c r="I539" s="34" t="s">
        <v>248</v>
      </c>
      <c r="J539" s="31"/>
      <c r="K539" s="31"/>
    </row>
    <row r="540" spans="1:11" x14ac:dyDescent="0.25">
      <c r="A540" s="82">
        <v>43067</v>
      </c>
      <c r="B540" s="34" t="s">
        <v>788</v>
      </c>
      <c r="C540" s="34" t="s">
        <v>249</v>
      </c>
      <c r="D540" s="34" t="s">
        <v>814</v>
      </c>
      <c r="E540" s="81">
        <v>10000</v>
      </c>
      <c r="F540" s="34" t="s">
        <v>44</v>
      </c>
      <c r="G540" s="38" t="s">
        <v>869</v>
      </c>
      <c r="H540" s="34" t="s">
        <v>850</v>
      </c>
      <c r="I540" s="34" t="s">
        <v>248</v>
      </c>
      <c r="J540" s="31"/>
      <c r="K540" s="31"/>
    </row>
    <row r="541" spans="1:11" x14ac:dyDescent="0.25">
      <c r="A541" s="82">
        <v>43068</v>
      </c>
      <c r="B541" s="34" t="s">
        <v>526</v>
      </c>
      <c r="C541" s="34" t="s">
        <v>249</v>
      </c>
      <c r="D541" s="34" t="s">
        <v>253</v>
      </c>
      <c r="E541" s="41">
        <v>35000</v>
      </c>
      <c r="F541" s="34" t="s">
        <v>18</v>
      </c>
      <c r="G541" s="38" t="s">
        <v>869</v>
      </c>
      <c r="H541" s="34" t="s">
        <v>516</v>
      </c>
      <c r="I541" s="34" t="s">
        <v>248</v>
      </c>
      <c r="J541" s="31"/>
      <c r="K541" s="31"/>
    </row>
    <row r="542" spans="1:11" x14ac:dyDescent="0.25">
      <c r="A542" s="82">
        <v>43068</v>
      </c>
      <c r="B542" s="34" t="s">
        <v>527</v>
      </c>
      <c r="C542" s="34" t="s">
        <v>249</v>
      </c>
      <c r="D542" s="34" t="s">
        <v>253</v>
      </c>
      <c r="E542" s="41">
        <v>35000</v>
      </c>
      <c r="F542" s="34" t="s">
        <v>18</v>
      </c>
      <c r="G542" s="38" t="s">
        <v>869</v>
      </c>
      <c r="H542" s="34" t="s">
        <v>517</v>
      </c>
      <c r="I542" s="34" t="s">
        <v>248</v>
      </c>
      <c r="J542" s="31"/>
      <c r="K542" s="31"/>
    </row>
    <row r="543" spans="1:11" x14ac:dyDescent="0.25">
      <c r="A543" s="82">
        <v>43068</v>
      </c>
      <c r="B543" s="34" t="s">
        <v>273</v>
      </c>
      <c r="C543" s="34" t="s">
        <v>249</v>
      </c>
      <c r="D543" s="34" t="s">
        <v>251</v>
      </c>
      <c r="E543" s="41">
        <v>16000</v>
      </c>
      <c r="F543" s="34" t="s">
        <v>25</v>
      </c>
      <c r="G543" s="38" t="s">
        <v>869</v>
      </c>
      <c r="H543" s="34" t="s">
        <v>89</v>
      </c>
      <c r="I543" s="34" t="s">
        <v>248</v>
      </c>
      <c r="J543" s="31"/>
      <c r="K543" s="31"/>
    </row>
    <row r="544" spans="1:11" x14ac:dyDescent="0.25">
      <c r="A544" s="82">
        <v>43068</v>
      </c>
      <c r="B544" s="34" t="s">
        <v>289</v>
      </c>
      <c r="C544" s="34" t="s">
        <v>249</v>
      </c>
      <c r="D544" s="34" t="s">
        <v>251</v>
      </c>
      <c r="E544" s="41">
        <v>70000</v>
      </c>
      <c r="F544" s="34" t="s">
        <v>25</v>
      </c>
      <c r="G544" s="38" t="s">
        <v>869</v>
      </c>
      <c r="H544" s="34" t="s">
        <v>460</v>
      </c>
      <c r="I544" s="34" t="s">
        <v>248</v>
      </c>
      <c r="J544" s="31"/>
      <c r="K544" s="31"/>
    </row>
    <row r="545" spans="1:11" x14ac:dyDescent="0.25">
      <c r="A545" s="82">
        <v>43068</v>
      </c>
      <c r="B545" s="34" t="s">
        <v>292</v>
      </c>
      <c r="C545" s="34" t="s">
        <v>249</v>
      </c>
      <c r="D545" s="34" t="s">
        <v>306</v>
      </c>
      <c r="E545" s="41">
        <v>15000</v>
      </c>
      <c r="F545" s="34" t="s">
        <v>38</v>
      </c>
      <c r="G545" s="38" t="s">
        <v>869</v>
      </c>
      <c r="H545" s="34" t="s">
        <v>410</v>
      </c>
      <c r="I545" s="34" t="s">
        <v>248</v>
      </c>
      <c r="J545" s="31"/>
      <c r="K545" s="31"/>
    </row>
    <row r="546" spans="1:11" x14ac:dyDescent="0.25">
      <c r="A546" s="82">
        <v>43068</v>
      </c>
      <c r="B546" s="34" t="s">
        <v>304</v>
      </c>
      <c r="C546" s="34" t="s">
        <v>249</v>
      </c>
      <c r="D546" s="34" t="s">
        <v>306</v>
      </c>
      <c r="E546" s="41">
        <v>65000</v>
      </c>
      <c r="F546" s="34" t="s">
        <v>38</v>
      </c>
      <c r="G546" s="38" t="s">
        <v>869</v>
      </c>
      <c r="H546" s="34" t="s">
        <v>626</v>
      </c>
      <c r="I546" s="34" t="s">
        <v>248</v>
      </c>
      <c r="J546" s="31"/>
      <c r="K546" s="31"/>
    </row>
    <row r="547" spans="1:11" x14ac:dyDescent="0.25">
      <c r="A547" s="82">
        <v>43068</v>
      </c>
      <c r="B547" s="34" t="s">
        <v>310</v>
      </c>
      <c r="C547" s="34" t="s">
        <v>249</v>
      </c>
      <c r="D547" s="34" t="s">
        <v>306</v>
      </c>
      <c r="E547" s="41">
        <v>15000</v>
      </c>
      <c r="F547" s="34" t="s">
        <v>34</v>
      </c>
      <c r="G547" s="38" t="s">
        <v>869</v>
      </c>
      <c r="H547" s="34" t="s">
        <v>660</v>
      </c>
      <c r="I547" s="34" t="s">
        <v>248</v>
      </c>
      <c r="J547" s="31"/>
      <c r="K547" s="31"/>
    </row>
    <row r="548" spans="1:11" x14ac:dyDescent="0.25">
      <c r="A548" s="82">
        <v>43068</v>
      </c>
      <c r="B548" s="34" t="s">
        <v>337</v>
      </c>
      <c r="C548" s="34" t="s">
        <v>249</v>
      </c>
      <c r="D548" s="34" t="s">
        <v>306</v>
      </c>
      <c r="E548" s="41">
        <v>15000</v>
      </c>
      <c r="F548" s="34" t="s">
        <v>15</v>
      </c>
      <c r="G548" s="38" t="s">
        <v>869</v>
      </c>
      <c r="H548" s="34" t="s">
        <v>652</v>
      </c>
      <c r="I548" s="34" t="s">
        <v>248</v>
      </c>
      <c r="J548" s="31"/>
      <c r="K548" s="31"/>
    </row>
    <row r="549" spans="1:11" x14ac:dyDescent="0.25">
      <c r="A549" s="82">
        <v>43068</v>
      </c>
      <c r="B549" s="34" t="s">
        <v>366</v>
      </c>
      <c r="C549" s="34" t="s">
        <v>249</v>
      </c>
      <c r="D549" s="34" t="s">
        <v>306</v>
      </c>
      <c r="E549" s="41">
        <v>35000</v>
      </c>
      <c r="F549" s="34" t="s">
        <v>15</v>
      </c>
      <c r="G549" s="38" t="s">
        <v>869</v>
      </c>
      <c r="H549" s="34" t="s">
        <v>653</v>
      </c>
      <c r="I549" s="34" t="s">
        <v>248</v>
      </c>
      <c r="J549" s="31"/>
      <c r="K549" s="31"/>
    </row>
    <row r="550" spans="1:11" x14ac:dyDescent="0.25">
      <c r="A550" s="69">
        <v>43068</v>
      </c>
      <c r="B550" s="38" t="s">
        <v>196</v>
      </c>
      <c r="C550" s="34" t="s">
        <v>371</v>
      </c>
      <c r="D550" s="34" t="s">
        <v>308</v>
      </c>
      <c r="E550" s="41">
        <v>1800000</v>
      </c>
      <c r="F550" s="34" t="s">
        <v>12</v>
      </c>
      <c r="G550" s="38" t="s">
        <v>869</v>
      </c>
      <c r="H550" s="34" t="s">
        <v>443</v>
      </c>
      <c r="I550" s="34" t="s">
        <v>248</v>
      </c>
      <c r="J550" s="31"/>
      <c r="K550" s="31"/>
    </row>
    <row r="551" spans="1:11" x14ac:dyDescent="0.25">
      <c r="A551" s="69">
        <v>43068</v>
      </c>
      <c r="B551" s="38" t="s">
        <v>206</v>
      </c>
      <c r="C551" s="34" t="s">
        <v>983</v>
      </c>
      <c r="D551" s="34" t="s">
        <v>308</v>
      </c>
      <c r="E551" s="41">
        <v>700000</v>
      </c>
      <c r="F551" s="34" t="s">
        <v>12</v>
      </c>
      <c r="G551" s="38" t="s">
        <v>869</v>
      </c>
      <c r="H551" s="34" t="s">
        <v>390</v>
      </c>
      <c r="I551" s="34" t="s">
        <v>248</v>
      </c>
      <c r="J551" s="31"/>
      <c r="K551" s="31"/>
    </row>
    <row r="552" spans="1:11" x14ac:dyDescent="0.25">
      <c r="A552" s="69">
        <v>43068</v>
      </c>
      <c r="B552" s="38" t="s">
        <v>861</v>
      </c>
      <c r="C552" s="34" t="s">
        <v>249</v>
      </c>
      <c r="D552" s="34" t="s">
        <v>368</v>
      </c>
      <c r="E552" s="41">
        <v>25000</v>
      </c>
      <c r="F552" s="34" t="s">
        <v>80</v>
      </c>
      <c r="G552" s="38" t="s">
        <v>869</v>
      </c>
      <c r="H552" s="34" t="s">
        <v>573</v>
      </c>
      <c r="I552" s="34" t="s">
        <v>248</v>
      </c>
      <c r="J552" s="31"/>
      <c r="K552" s="31"/>
    </row>
    <row r="553" spans="1:11" x14ac:dyDescent="0.25">
      <c r="A553" s="69">
        <v>43068</v>
      </c>
      <c r="B553" s="38" t="s">
        <v>862</v>
      </c>
      <c r="C553" s="34" t="s">
        <v>249</v>
      </c>
      <c r="D553" s="34" t="s">
        <v>368</v>
      </c>
      <c r="E553" s="41">
        <v>25000</v>
      </c>
      <c r="F553" s="34" t="s">
        <v>80</v>
      </c>
      <c r="G553" s="38" t="s">
        <v>869</v>
      </c>
      <c r="H553" s="34" t="s">
        <v>863</v>
      </c>
      <c r="I553" s="34" t="s">
        <v>248</v>
      </c>
      <c r="J553" s="31"/>
      <c r="K553" s="31"/>
    </row>
    <row r="554" spans="1:11" x14ac:dyDescent="0.25">
      <c r="A554" s="69">
        <v>43068</v>
      </c>
      <c r="B554" s="38" t="s">
        <v>864</v>
      </c>
      <c r="C554" s="34" t="s">
        <v>249</v>
      </c>
      <c r="D554" s="34" t="s">
        <v>368</v>
      </c>
      <c r="E554" s="41">
        <v>30000</v>
      </c>
      <c r="F554" s="34" t="s">
        <v>80</v>
      </c>
      <c r="G554" s="38" t="s">
        <v>869</v>
      </c>
      <c r="H554" s="34" t="s">
        <v>865</v>
      </c>
      <c r="I554" s="34" t="s">
        <v>248</v>
      </c>
      <c r="J554" s="31"/>
      <c r="K554" s="31"/>
    </row>
    <row r="555" spans="1:11" x14ac:dyDescent="0.25">
      <c r="A555" s="69">
        <v>43068</v>
      </c>
      <c r="B555" s="38" t="s">
        <v>866</v>
      </c>
      <c r="C555" s="34" t="s">
        <v>249</v>
      </c>
      <c r="D555" s="34" t="s">
        <v>368</v>
      </c>
      <c r="E555" s="41">
        <v>20000</v>
      </c>
      <c r="F555" s="34" t="s">
        <v>80</v>
      </c>
      <c r="G555" s="38" t="s">
        <v>869</v>
      </c>
      <c r="H555" s="34" t="s">
        <v>856</v>
      </c>
      <c r="I555" s="34" t="s">
        <v>248</v>
      </c>
      <c r="J555" s="31"/>
      <c r="K555" s="31"/>
    </row>
    <row r="556" spans="1:11" x14ac:dyDescent="0.25">
      <c r="A556" s="69">
        <v>43068</v>
      </c>
      <c r="B556" s="38" t="s">
        <v>867</v>
      </c>
      <c r="C556" s="34" t="s">
        <v>249</v>
      </c>
      <c r="D556" s="34" t="s">
        <v>368</v>
      </c>
      <c r="E556" s="41">
        <v>60000</v>
      </c>
      <c r="F556" s="34" t="s">
        <v>80</v>
      </c>
      <c r="G556" s="38" t="s">
        <v>869</v>
      </c>
      <c r="H556" s="34" t="s">
        <v>576</v>
      </c>
      <c r="I556" s="34" t="s">
        <v>248</v>
      </c>
      <c r="J556" s="31"/>
      <c r="K556" s="31"/>
    </row>
    <row r="557" spans="1:11" x14ac:dyDescent="0.25">
      <c r="A557" s="69">
        <v>43068</v>
      </c>
      <c r="B557" s="38" t="s">
        <v>868</v>
      </c>
      <c r="C557" s="34" t="s">
        <v>249</v>
      </c>
      <c r="D557" s="34" t="s">
        <v>368</v>
      </c>
      <c r="E557" s="41">
        <v>8000</v>
      </c>
      <c r="F557" s="34" t="s">
        <v>80</v>
      </c>
      <c r="G557" s="38" t="s">
        <v>869</v>
      </c>
      <c r="H557" s="34" t="s">
        <v>577</v>
      </c>
      <c r="I557" s="34" t="s">
        <v>248</v>
      </c>
      <c r="J557" s="31"/>
      <c r="K557" s="31"/>
    </row>
    <row r="558" spans="1:11" x14ac:dyDescent="0.25">
      <c r="A558" s="69">
        <v>43068</v>
      </c>
      <c r="B558" s="38" t="s">
        <v>385</v>
      </c>
      <c r="C558" s="34" t="s">
        <v>250</v>
      </c>
      <c r="D558" s="34" t="s">
        <v>306</v>
      </c>
      <c r="E558" s="41">
        <v>400000</v>
      </c>
      <c r="F558" s="34" t="s">
        <v>80</v>
      </c>
      <c r="G558" s="38" t="s">
        <v>869</v>
      </c>
      <c r="H558" s="34" t="s">
        <v>860</v>
      </c>
      <c r="I558" s="34" t="s">
        <v>248</v>
      </c>
      <c r="J558" s="31"/>
      <c r="K558" s="31"/>
    </row>
    <row r="559" spans="1:11" x14ac:dyDescent="0.25">
      <c r="A559" s="82">
        <v>43068</v>
      </c>
      <c r="B559" s="38" t="s">
        <v>917</v>
      </c>
      <c r="C559" s="34" t="s">
        <v>249</v>
      </c>
      <c r="D559" s="34" t="s">
        <v>814</v>
      </c>
      <c r="E559" s="41">
        <v>60000</v>
      </c>
      <c r="F559" s="34" t="s">
        <v>44</v>
      </c>
      <c r="G559" s="38" t="s">
        <v>869</v>
      </c>
      <c r="H559" s="34" t="s">
        <v>601</v>
      </c>
      <c r="I559" s="34" t="s">
        <v>248</v>
      </c>
      <c r="J559" s="31"/>
      <c r="K559" s="31"/>
    </row>
    <row r="560" spans="1:11" x14ac:dyDescent="0.25">
      <c r="A560" s="82">
        <v>43068</v>
      </c>
      <c r="B560" s="38" t="s">
        <v>347</v>
      </c>
      <c r="C560" s="34" t="s">
        <v>284</v>
      </c>
      <c r="D560" s="34" t="s">
        <v>306</v>
      </c>
      <c r="E560" s="41">
        <v>80000</v>
      </c>
      <c r="F560" s="34" t="s">
        <v>9</v>
      </c>
      <c r="G560" s="38" t="s">
        <v>869</v>
      </c>
      <c r="H560" s="34" t="s">
        <v>741</v>
      </c>
      <c r="I560" s="34" t="s">
        <v>248</v>
      </c>
      <c r="J560" s="31"/>
      <c r="K560" s="31"/>
    </row>
    <row r="561" spans="1:11" x14ac:dyDescent="0.25">
      <c r="A561" s="82">
        <v>43068</v>
      </c>
      <c r="B561" s="34" t="s">
        <v>788</v>
      </c>
      <c r="C561" s="34" t="s">
        <v>249</v>
      </c>
      <c r="D561" s="34" t="s">
        <v>814</v>
      </c>
      <c r="E561" s="81">
        <v>10000</v>
      </c>
      <c r="F561" s="34" t="s">
        <v>44</v>
      </c>
      <c r="G561" s="38" t="s">
        <v>869</v>
      </c>
      <c r="H561" s="34" t="s">
        <v>850</v>
      </c>
      <c r="I561" s="34" t="s">
        <v>248</v>
      </c>
      <c r="J561" s="31"/>
      <c r="K561" s="31"/>
    </row>
    <row r="562" spans="1:11" x14ac:dyDescent="0.25">
      <c r="A562" s="80">
        <v>43069</v>
      </c>
      <c r="B562" s="38" t="s">
        <v>211</v>
      </c>
      <c r="C562" s="34" t="s">
        <v>249</v>
      </c>
      <c r="D562" s="34" t="s">
        <v>253</v>
      </c>
      <c r="E562" s="41">
        <v>65000</v>
      </c>
      <c r="F562" s="34" t="s">
        <v>18</v>
      </c>
      <c r="G562" s="38" t="s">
        <v>869</v>
      </c>
      <c r="H562" s="34" t="s">
        <v>431</v>
      </c>
      <c r="I562" s="34" t="s">
        <v>248</v>
      </c>
      <c r="J562" s="31"/>
      <c r="K562" s="31"/>
    </row>
    <row r="563" spans="1:11" x14ac:dyDescent="0.25">
      <c r="A563" s="80">
        <v>43069</v>
      </c>
      <c r="B563" s="38" t="s">
        <v>870</v>
      </c>
      <c r="C563" s="34" t="s">
        <v>551</v>
      </c>
      <c r="D563" s="34" t="s">
        <v>253</v>
      </c>
      <c r="E563" s="41">
        <v>875000</v>
      </c>
      <c r="F563" s="34" t="s">
        <v>18</v>
      </c>
      <c r="G563" s="38" t="s">
        <v>869</v>
      </c>
      <c r="H563" s="34" t="s">
        <v>568</v>
      </c>
      <c r="I563" s="34" t="s">
        <v>248</v>
      </c>
      <c r="J563" s="31"/>
      <c r="K563" s="31"/>
    </row>
    <row r="564" spans="1:11" x14ac:dyDescent="0.25">
      <c r="A564" s="80">
        <v>43069</v>
      </c>
      <c r="B564" s="38" t="s">
        <v>225</v>
      </c>
      <c r="C564" s="34" t="s">
        <v>249</v>
      </c>
      <c r="D564" s="34" t="s">
        <v>253</v>
      </c>
      <c r="E564" s="41">
        <v>70000</v>
      </c>
      <c r="F564" s="34" t="s">
        <v>18</v>
      </c>
      <c r="G564" s="38" t="s">
        <v>869</v>
      </c>
      <c r="H564" s="34" t="s">
        <v>226</v>
      </c>
      <c r="I564" s="34" t="s">
        <v>248</v>
      </c>
      <c r="J564" s="31"/>
      <c r="K564" s="31"/>
    </row>
    <row r="565" spans="1:11" x14ac:dyDescent="0.25">
      <c r="A565" s="82">
        <v>43069</v>
      </c>
      <c r="B565" s="34" t="s">
        <v>549</v>
      </c>
      <c r="C565" s="34" t="s">
        <v>249</v>
      </c>
      <c r="D565" s="34" t="s">
        <v>253</v>
      </c>
      <c r="E565" s="41">
        <v>60000</v>
      </c>
      <c r="F565" s="34" t="s">
        <v>23</v>
      </c>
      <c r="G565" s="38" t="s">
        <v>869</v>
      </c>
      <c r="H565" s="34" t="s">
        <v>573</v>
      </c>
      <c r="I565" s="34" t="s">
        <v>248</v>
      </c>
      <c r="J565" s="31"/>
      <c r="K565" s="31"/>
    </row>
    <row r="566" spans="1:11" x14ac:dyDescent="0.25">
      <c r="A566" s="82">
        <v>43069</v>
      </c>
      <c r="B566" s="34" t="s">
        <v>290</v>
      </c>
      <c r="C566" s="34" t="s">
        <v>249</v>
      </c>
      <c r="D566" s="34" t="s">
        <v>251</v>
      </c>
      <c r="E566" s="41">
        <v>70000</v>
      </c>
      <c r="F566" s="34" t="s">
        <v>25</v>
      </c>
      <c r="G566" s="38" t="s">
        <v>869</v>
      </c>
      <c r="H566" s="34" t="s">
        <v>631</v>
      </c>
      <c r="I566" s="34" t="s">
        <v>248</v>
      </c>
      <c r="J566" s="31"/>
      <c r="K566" s="31"/>
    </row>
    <row r="567" spans="1:11" x14ac:dyDescent="0.25">
      <c r="A567" s="82">
        <v>43069</v>
      </c>
      <c r="B567" s="34" t="s">
        <v>273</v>
      </c>
      <c r="C567" s="34" t="s">
        <v>249</v>
      </c>
      <c r="D567" s="34" t="s">
        <v>251</v>
      </c>
      <c r="E567" s="41">
        <v>16000</v>
      </c>
      <c r="F567" s="34" t="s">
        <v>25</v>
      </c>
      <c r="G567" s="38" t="s">
        <v>869</v>
      </c>
      <c r="H567" s="34" t="s">
        <v>89</v>
      </c>
      <c r="I567" s="34" t="s">
        <v>248</v>
      </c>
      <c r="J567" s="31"/>
      <c r="K567" s="31"/>
    </row>
    <row r="568" spans="1:11" x14ac:dyDescent="0.25">
      <c r="A568" s="82">
        <v>43069</v>
      </c>
      <c r="B568" s="38" t="s">
        <v>224</v>
      </c>
      <c r="C568" s="34" t="s">
        <v>276</v>
      </c>
      <c r="D568" s="34" t="s">
        <v>251</v>
      </c>
      <c r="E568" s="41">
        <v>35000</v>
      </c>
      <c r="F568" s="34" t="s">
        <v>25</v>
      </c>
      <c r="G568" s="38" t="s">
        <v>869</v>
      </c>
      <c r="H568" s="34" t="s">
        <v>632</v>
      </c>
      <c r="I568" s="34" t="s">
        <v>248</v>
      </c>
      <c r="J568" s="31"/>
      <c r="K568" s="31"/>
    </row>
    <row r="569" spans="1:11" x14ac:dyDescent="0.25">
      <c r="A569" s="82">
        <v>43069</v>
      </c>
      <c r="B569" s="34" t="s">
        <v>292</v>
      </c>
      <c r="C569" s="34" t="s">
        <v>249</v>
      </c>
      <c r="D569" s="34" t="s">
        <v>306</v>
      </c>
      <c r="E569" s="41">
        <v>15000</v>
      </c>
      <c r="F569" s="34" t="s">
        <v>38</v>
      </c>
      <c r="G569" s="38" t="s">
        <v>869</v>
      </c>
      <c r="H569" s="34" t="s">
        <v>410</v>
      </c>
      <c r="I569" s="34" t="s">
        <v>248</v>
      </c>
      <c r="J569" s="31"/>
      <c r="K569" s="31"/>
    </row>
    <row r="570" spans="1:11" x14ac:dyDescent="0.25">
      <c r="A570" s="82">
        <v>43069</v>
      </c>
      <c r="B570" s="34" t="s">
        <v>305</v>
      </c>
      <c r="C570" s="34" t="s">
        <v>249</v>
      </c>
      <c r="D570" s="34" t="s">
        <v>306</v>
      </c>
      <c r="E570" s="41">
        <v>70000</v>
      </c>
      <c r="F570" s="34" t="s">
        <v>38</v>
      </c>
      <c r="G570" s="38" t="s">
        <v>869</v>
      </c>
      <c r="H570" s="34" t="s">
        <v>596</v>
      </c>
      <c r="I570" s="34" t="s">
        <v>248</v>
      </c>
      <c r="J570" s="31"/>
      <c r="K570" s="31"/>
    </row>
    <row r="571" spans="1:11" x14ac:dyDescent="0.25">
      <c r="A571" s="82">
        <v>43069</v>
      </c>
      <c r="B571" s="34" t="s">
        <v>310</v>
      </c>
      <c r="C571" s="34" t="s">
        <v>249</v>
      </c>
      <c r="D571" s="34" t="s">
        <v>306</v>
      </c>
      <c r="E571" s="41">
        <v>15000</v>
      </c>
      <c r="F571" s="34" t="s">
        <v>34</v>
      </c>
      <c r="G571" s="38" t="s">
        <v>869</v>
      </c>
      <c r="H571" s="34" t="s">
        <v>660</v>
      </c>
      <c r="I571" s="34" t="s">
        <v>248</v>
      </c>
      <c r="J571" s="31"/>
      <c r="K571" s="31"/>
    </row>
    <row r="572" spans="1:11" x14ac:dyDescent="0.25">
      <c r="A572" s="82">
        <v>43069</v>
      </c>
      <c r="B572" s="34" t="s">
        <v>337</v>
      </c>
      <c r="C572" s="34" t="s">
        <v>249</v>
      </c>
      <c r="D572" s="34" t="s">
        <v>306</v>
      </c>
      <c r="E572" s="41">
        <v>15000</v>
      </c>
      <c r="F572" s="34" t="s">
        <v>15</v>
      </c>
      <c r="G572" s="38" t="s">
        <v>869</v>
      </c>
      <c r="H572" s="34" t="s">
        <v>652</v>
      </c>
      <c r="I572" s="34" t="s">
        <v>248</v>
      </c>
      <c r="J572" s="31"/>
      <c r="K572" s="31"/>
    </row>
    <row r="573" spans="1:11" x14ac:dyDescent="0.25">
      <c r="A573" s="69">
        <v>43069</v>
      </c>
      <c r="B573" s="38" t="s">
        <v>502</v>
      </c>
      <c r="C573" s="34" t="s">
        <v>284</v>
      </c>
      <c r="D573" s="34" t="s">
        <v>368</v>
      </c>
      <c r="E573" s="41">
        <v>305000</v>
      </c>
      <c r="F573" s="34" t="s">
        <v>367</v>
      </c>
      <c r="G573" s="38" t="s">
        <v>869</v>
      </c>
      <c r="H573" s="34" t="s">
        <v>505</v>
      </c>
      <c r="I573" s="34" t="s">
        <v>248</v>
      </c>
      <c r="J573" s="31"/>
      <c r="K573" s="31"/>
    </row>
    <row r="574" spans="1:11" x14ac:dyDescent="0.25">
      <c r="A574" s="69">
        <v>43069</v>
      </c>
      <c r="B574" s="38" t="s">
        <v>503</v>
      </c>
      <c r="C574" s="34" t="s">
        <v>249</v>
      </c>
      <c r="D574" s="34" t="s">
        <v>368</v>
      </c>
      <c r="E574" s="41">
        <v>160000</v>
      </c>
      <c r="F574" s="34" t="s">
        <v>367</v>
      </c>
      <c r="G574" s="38" t="s">
        <v>869</v>
      </c>
      <c r="H574" s="34" t="s">
        <v>506</v>
      </c>
      <c r="I574" s="34" t="s">
        <v>248</v>
      </c>
      <c r="J574" s="31"/>
      <c r="K574" s="31"/>
    </row>
    <row r="575" spans="1:11" x14ac:dyDescent="0.25">
      <c r="A575" s="69">
        <v>43069</v>
      </c>
      <c r="B575" s="38" t="s">
        <v>504</v>
      </c>
      <c r="C575" s="34" t="s">
        <v>249</v>
      </c>
      <c r="D575" s="34" t="s">
        <v>368</v>
      </c>
      <c r="E575" s="41">
        <v>20000</v>
      </c>
      <c r="F575" s="34" t="s">
        <v>367</v>
      </c>
      <c r="G575" s="38" t="s">
        <v>869</v>
      </c>
      <c r="H575" s="34" t="s">
        <v>507</v>
      </c>
      <c r="I575" s="34" t="s">
        <v>248</v>
      </c>
      <c r="J575" s="31"/>
      <c r="K575" s="31"/>
    </row>
    <row r="576" spans="1:11" x14ac:dyDescent="0.25">
      <c r="A576" s="69">
        <v>43069</v>
      </c>
      <c r="B576" s="38" t="s">
        <v>228</v>
      </c>
      <c r="C576" s="34" t="s">
        <v>249</v>
      </c>
      <c r="D576" s="34" t="s">
        <v>368</v>
      </c>
      <c r="E576" s="41">
        <v>100000</v>
      </c>
      <c r="F576" s="34" t="s">
        <v>367</v>
      </c>
      <c r="G576" s="38" t="s">
        <v>869</v>
      </c>
      <c r="H576" s="34" t="s">
        <v>391</v>
      </c>
      <c r="I576" s="34" t="s">
        <v>248</v>
      </c>
      <c r="J576" s="31"/>
      <c r="K576" s="31"/>
    </row>
    <row r="577" spans="1:11" x14ac:dyDescent="0.25">
      <c r="A577" s="69">
        <v>43069</v>
      </c>
      <c r="B577" s="38" t="s">
        <v>210</v>
      </c>
      <c r="C577" s="34" t="s">
        <v>372</v>
      </c>
      <c r="D577" s="34" t="s">
        <v>308</v>
      </c>
      <c r="E577" s="41">
        <v>8000</v>
      </c>
      <c r="F577" s="34" t="s">
        <v>12</v>
      </c>
      <c r="G577" s="38" t="s">
        <v>869</v>
      </c>
      <c r="H577" s="34" t="s">
        <v>444</v>
      </c>
      <c r="I577" s="34" t="s">
        <v>248</v>
      </c>
      <c r="J577" s="31"/>
      <c r="K577" s="31"/>
    </row>
    <row r="578" spans="1:11" x14ac:dyDescent="0.25">
      <c r="A578" s="69">
        <v>43069</v>
      </c>
      <c r="B578" s="38" t="s">
        <v>217</v>
      </c>
      <c r="C578" s="34" t="s">
        <v>369</v>
      </c>
      <c r="D578" s="34" t="s">
        <v>308</v>
      </c>
      <c r="E578" s="41">
        <v>4313750</v>
      </c>
      <c r="F578" s="34" t="s">
        <v>12</v>
      </c>
      <c r="G578" s="38" t="s">
        <v>869</v>
      </c>
      <c r="H578" s="34" t="s">
        <v>858</v>
      </c>
      <c r="I578" s="34" t="s">
        <v>248</v>
      </c>
      <c r="J578" s="31"/>
      <c r="K578" s="31"/>
    </row>
    <row r="579" spans="1:11" x14ac:dyDescent="0.25">
      <c r="A579" s="69">
        <v>43069</v>
      </c>
      <c r="B579" s="38" t="s">
        <v>219</v>
      </c>
      <c r="C579" s="34" t="s">
        <v>369</v>
      </c>
      <c r="D579" s="34" t="s">
        <v>306</v>
      </c>
      <c r="E579" s="41">
        <v>1600000</v>
      </c>
      <c r="F579" s="34" t="s">
        <v>12</v>
      </c>
      <c r="G579" s="38" t="s">
        <v>869</v>
      </c>
      <c r="H579" s="34" t="s">
        <v>858</v>
      </c>
      <c r="I579" s="34" t="s">
        <v>248</v>
      </c>
      <c r="J579" s="31"/>
      <c r="K579" s="31"/>
    </row>
    <row r="580" spans="1:11" x14ac:dyDescent="0.25">
      <c r="A580" s="69">
        <v>43069</v>
      </c>
      <c r="B580" s="38" t="s">
        <v>218</v>
      </c>
      <c r="C580" s="34" t="s">
        <v>369</v>
      </c>
      <c r="D580" s="34" t="s">
        <v>306</v>
      </c>
      <c r="E580" s="41">
        <v>1600000</v>
      </c>
      <c r="F580" s="34" t="s">
        <v>12</v>
      </c>
      <c r="G580" s="38" t="s">
        <v>869</v>
      </c>
      <c r="H580" s="34" t="s">
        <v>858</v>
      </c>
      <c r="I580" s="34" t="s">
        <v>248</v>
      </c>
      <c r="J580" s="31"/>
      <c r="K580" s="31"/>
    </row>
    <row r="581" spans="1:11" x14ac:dyDescent="0.25">
      <c r="A581" s="69">
        <v>43069</v>
      </c>
      <c r="B581" s="38" t="s">
        <v>231</v>
      </c>
      <c r="C581" s="34" t="s">
        <v>983</v>
      </c>
      <c r="D581" s="34" t="s">
        <v>308</v>
      </c>
      <c r="E581" s="41">
        <v>50000</v>
      </c>
      <c r="F581" s="34" t="s">
        <v>12</v>
      </c>
      <c r="G581" s="38" t="s">
        <v>869</v>
      </c>
      <c r="H581" s="34" t="s">
        <v>445</v>
      </c>
      <c r="I581" s="34" t="s">
        <v>248</v>
      </c>
      <c r="J581" s="31"/>
      <c r="K581" s="31"/>
    </row>
    <row r="582" spans="1:11" x14ac:dyDescent="0.25">
      <c r="A582" s="69">
        <v>43069</v>
      </c>
      <c r="B582" s="38" t="s">
        <v>19</v>
      </c>
      <c r="C582" s="34" t="s">
        <v>249</v>
      </c>
      <c r="D582" s="34" t="s">
        <v>308</v>
      </c>
      <c r="E582" s="41">
        <v>70000</v>
      </c>
      <c r="F582" s="34" t="s">
        <v>12</v>
      </c>
      <c r="G582" s="38" t="s">
        <v>869</v>
      </c>
      <c r="H582" s="34" t="s">
        <v>446</v>
      </c>
      <c r="I582" s="34" t="s">
        <v>248</v>
      </c>
      <c r="J582" s="31"/>
      <c r="K582" s="31"/>
    </row>
    <row r="583" spans="1:11" x14ac:dyDescent="0.25">
      <c r="A583" s="80">
        <v>43069</v>
      </c>
      <c r="B583" s="38" t="s">
        <v>220</v>
      </c>
      <c r="C583" s="34" t="s">
        <v>369</v>
      </c>
      <c r="D583" s="34" t="s">
        <v>306</v>
      </c>
      <c r="E583" s="41">
        <v>600000</v>
      </c>
      <c r="F583" s="83" t="s">
        <v>12</v>
      </c>
      <c r="G583" s="38" t="s">
        <v>869</v>
      </c>
      <c r="H583" s="34" t="s">
        <v>859</v>
      </c>
      <c r="I583" s="34" t="s">
        <v>248</v>
      </c>
      <c r="J583" s="31"/>
      <c r="K583" s="31"/>
    </row>
    <row r="584" spans="1:11" x14ac:dyDescent="0.25">
      <c r="A584" s="82">
        <v>43069</v>
      </c>
      <c r="B584" s="38" t="s">
        <v>749</v>
      </c>
      <c r="C584" s="34" t="s">
        <v>249</v>
      </c>
      <c r="D584" s="34" t="s">
        <v>306</v>
      </c>
      <c r="E584" s="41">
        <v>10000</v>
      </c>
      <c r="F584" s="34" t="s">
        <v>9</v>
      </c>
      <c r="G584" s="38" t="s">
        <v>869</v>
      </c>
      <c r="H584" s="34" t="s">
        <v>665</v>
      </c>
      <c r="I584" s="34" t="s">
        <v>248</v>
      </c>
      <c r="J584" s="31"/>
      <c r="K584" s="31"/>
    </row>
    <row r="585" spans="1:11" x14ac:dyDescent="0.25">
      <c r="A585" s="82">
        <v>43069</v>
      </c>
      <c r="B585" s="38" t="s">
        <v>347</v>
      </c>
      <c r="C585" s="34" t="s">
        <v>284</v>
      </c>
      <c r="D585" s="34" t="s">
        <v>306</v>
      </c>
      <c r="E585" s="81">
        <v>50000</v>
      </c>
      <c r="F585" s="34" t="s">
        <v>9</v>
      </c>
      <c r="G585" s="38" t="s">
        <v>869</v>
      </c>
      <c r="H585" s="34" t="s">
        <v>715</v>
      </c>
      <c r="I585" s="34" t="s">
        <v>248</v>
      </c>
      <c r="J585" s="31"/>
      <c r="K585" s="31"/>
    </row>
    <row r="586" spans="1:11" x14ac:dyDescent="0.25">
      <c r="A586" s="82">
        <v>43069</v>
      </c>
      <c r="B586" s="38" t="s">
        <v>778</v>
      </c>
      <c r="C586" s="34" t="s">
        <v>249</v>
      </c>
      <c r="D586" s="34" t="s">
        <v>306</v>
      </c>
      <c r="E586" s="81">
        <v>30000</v>
      </c>
      <c r="F586" s="34" t="s">
        <v>9</v>
      </c>
      <c r="G586" s="38" t="s">
        <v>869</v>
      </c>
      <c r="H586" s="34" t="s">
        <v>714</v>
      </c>
      <c r="I586" s="34" t="s">
        <v>248</v>
      </c>
      <c r="J586" s="31"/>
      <c r="K586" s="31"/>
    </row>
    <row r="587" spans="1:11" x14ac:dyDescent="0.25">
      <c r="A587" s="82">
        <v>43069</v>
      </c>
      <c r="B587" s="38" t="s">
        <v>779</v>
      </c>
      <c r="C587" s="34" t="s">
        <v>284</v>
      </c>
      <c r="D587" s="34" t="s">
        <v>306</v>
      </c>
      <c r="E587" s="81">
        <v>1500000</v>
      </c>
      <c r="F587" s="34" t="s">
        <v>9</v>
      </c>
      <c r="G587" s="38" t="s">
        <v>869</v>
      </c>
      <c r="H587" s="34" t="s">
        <v>780</v>
      </c>
      <c r="I587" s="34" t="s">
        <v>248</v>
      </c>
      <c r="J587" s="31"/>
      <c r="K587" s="31"/>
    </row>
    <row r="588" spans="1:11" x14ac:dyDescent="0.25">
      <c r="A588" s="82">
        <v>43069</v>
      </c>
      <c r="B588" s="34" t="s">
        <v>802</v>
      </c>
      <c r="C588" s="34" t="s">
        <v>250</v>
      </c>
      <c r="D588" s="34" t="s">
        <v>814</v>
      </c>
      <c r="E588" s="81">
        <v>100000</v>
      </c>
      <c r="F588" s="34" t="s">
        <v>44</v>
      </c>
      <c r="G588" s="38" t="s">
        <v>869</v>
      </c>
      <c r="H588" s="34" t="s">
        <v>815</v>
      </c>
      <c r="I588" s="34" t="s">
        <v>248</v>
      </c>
      <c r="J588" s="31"/>
      <c r="K588" s="31"/>
    </row>
    <row r="589" spans="1:11" x14ac:dyDescent="0.25">
      <c r="A589" s="82">
        <v>43069</v>
      </c>
      <c r="B589" s="34" t="s">
        <v>803</v>
      </c>
      <c r="C589" s="34" t="s">
        <v>250</v>
      </c>
      <c r="D589" s="34" t="s">
        <v>814</v>
      </c>
      <c r="E589" s="81">
        <v>100000</v>
      </c>
      <c r="F589" s="34" t="s">
        <v>44</v>
      </c>
      <c r="G589" s="38" t="s">
        <v>869</v>
      </c>
      <c r="H589" s="34" t="s">
        <v>816</v>
      </c>
      <c r="I589" s="34" t="s">
        <v>248</v>
      </c>
      <c r="J589" s="31"/>
      <c r="K589" s="31"/>
    </row>
    <row r="590" spans="1:11" x14ac:dyDescent="0.25">
      <c r="A590" s="82">
        <v>43069</v>
      </c>
      <c r="B590" s="34" t="s">
        <v>804</v>
      </c>
      <c r="C590" s="34" t="s">
        <v>250</v>
      </c>
      <c r="D590" s="34" t="s">
        <v>814</v>
      </c>
      <c r="E590" s="81">
        <v>100000</v>
      </c>
      <c r="F590" s="34" t="s">
        <v>44</v>
      </c>
      <c r="G590" s="38" t="s">
        <v>869</v>
      </c>
      <c r="H590" s="34" t="s">
        <v>817</v>
      </c>
      <c r="I590" s="34" t="s">
        <v>248</v>
      </c>
      <c r="J590" s="31"/>
      <c r="K590" s="31"/>
    </row>
    <row r="591" spans="1:11" x14ac:dyDescent="0.25">
      <c r="A591" s="82">
        <v>43069</v>
      </c>
      <c r="B591" s="34" t="s">
        <v>805</v>
      </c>
      <c r="C591" s="34" t="s">
        <v>250</v>
      </c>
      <c r="D591" s="34" t="s">
        <v>814</v>
      </c>
      <c r="E591" s="81">
        <v>100000</v>
      </c>
      <c r="F591" s="34" t="s">
        <v>44</v>
      </c>
      <c r="G591" s="38" t="s">
        <v>869</v>
      </c>
      <c r="H591" s="34" t="s">
        <v>818</v>
      </c>
      <c r="I591" s="34" t="s">
        <v>248</v>
      </c>
      <c r="J591" s="31"/>
      <c r="K591" s="31"/>
    </row>
    <row r="592" spans="1:11" x14ac:dyDescent="0.25">
      <c r="A592" s="82">
        <v>43069</v>
      </c>
      <c r="B592" s="34" t="s">
        <v>806</v>
      </c>
      <c r="C592" s="34" t="s">
        <v>250</v>
      </c>
      <c r="D592" s="34" t="s">
        <v>814</v>
      </c>
      <c r="E592" s="81">
        <v>100000</v>
      </c>
      <c r="F592" s="34" t="s">
        <v>44</v>
      </c>
      <c r="G592" s="38" t="s">
        <v>869</v>
      </c>
      <c r="H592" s="34" t="s">
        <v>819</v>
      </c>
      <c r="I592" s="34" t="s">
        <v>248</v>
      </c>
      <c r="J592" s="31"/>
      <c r="K592" s="31"/>
    </row>
    <row r="593" spans="1:11" x14ac:dyDescent="0.25">
      <c r="A593" s="82">
        <v>43069</v>
      </c>
      <c r="B593" s="34" t="s">
        <v>807</v>
      </c>
      <c r="C593" s="34" t="s">
        <v>250</v>
      </c>
      <c r="D593" s="34" t="s">
        <v>814</v>
      </c>
      <c r="E593" s="81">
        <v>100000</v>
      </c>
      <c r="F593" s="34" t="s">
        <v>44</v>
      </c>
      <c r="G593" s="38" t="s">
        <v>869</v>
      </c>
      <c r="H593" s="34" t="s">
        <v>820</v>
      </c>
      <c r="I593" s="34" t="s">
        <v>248</v>
      </c>
      <c r="J593" s="31"/>
      <c r="K593" s="31"/>
    </row>
    <row r="594" spans="1:11" x14ac:dyDescent="0.25">
      <c r="A594" s="82">
        <v>43069</v>
      </c>
      <c r="B594" s="34" t="s">
        <v>808</v>
      </c>
      <c r="C594" s="34" t="s">
        <v>250</v>
      </c>
      <c r="D594" s="34" t="s">
        <v>814</v>
      </c>
      <c r="E594" s="81">
        <v>100000</v>
      </c>
      <c r="F594" s="34" t="s">
        <v>44</v>
      </c>
      <c r="G594" s="38" t="s">
        <v>869</v>
      </c>
      <c r="H594" s="34" t="s">
        <v>821</v>
      </c>
      <c r="I594" s="34" t="s">
        <v>248</v>
      </c>
      <c r="J594" s="31"/>
      <c r="K594" s="31"/>
    </row>
    <row r="595" spans="1:11" x14ac:dyDescent="0.25">
      <c r="A595" s="82">
        <v>43069</v>
      </c>
      <c r="B595" s="34" t="s">
        <v>809</v>
      </c>
      <c r="C595" s="34" t="s">
        <v>250</v>
      </c>
      <c r="D595" s="34" t="s">
        <v>814</v>
      </c>
      <c r="E595" s="81">
        <v>100000</v>
      </c>
      <c r="F595" s="38" t="s">
        <v>44</v>
      </c>
      <c r="G595" s="38" t="s">
        <v>869</v>
      </c>
      <c r="H595" s="34" t="s">
        <v>822</v>
      </c>
      <c r="I595" s="34" t="s">
        <v>248</v>
      </c>
      <c r="J595" s="31"/>
      <c r="K595" s="31"/>
    </row>
    <row r="596" spans="1:11" x14ac:dyDescent="0.25">
      <c r="A596" s="82">
        <v>43069</v>
      </c>
      <c r="B596" s="34" t="s">
        <v>810</v>
      </c>
      <c r="C596" s="34" t="s">
        <v>250</v>
      </c>
      <c r="D596" s="34" t="s">
        <v>814</v>
      </c>
      <c r="E596" s="81">
        <v>100000</v>
      </c>
      <c r="F596" s="34" t="s">
        <v>44</v>
      </c>
      <c r="G596" s="38" t="s">
        <v>869</v>
      </c>
      <c r="H596" s="34" t="s">
        <v>823</v>
      </c>
      <c r="I596" s="34" t="s">
        <v>248</v>
      </c>
      <c r="J596" s="31"/>
      <c r="K596" s="31"/>
    </row>
    <row r="597" spans="1:11" x14ac:dyDescent="0.25">
      <c r="A597" s="82">
        <v>43069</v>
      </c>
      <c r="B597" s="34" t="s">
        <v>811</v>
      </c>
      <c r="C597" s="34" t="s">
        <v>250</v>
      </c>
      <c r="D597" s="34" t="s">
        <v>814</v>
      </c>
      <c r="E597" s="81">
        <v>100000</v>
      </c>
      <c r="F597" s="34" t="s">
        <v>44</v>
      </c>
      <c r="G597" s="38" t="s">
        <v>869</v>
      </c>
      <c r="H597" s="34" t="s">
        <v>824</v>
      </c>
      <c r="I597" s="34" t="s">
        <v>248</v>
      </c>
      <c r="J597" s="31"/>
      <c r="K597" s="31"/>
    </row>
    <row r="598" spans="1:11" x14ac:dyDescent="0.25">
      <c r="A598" s="82">
        <v>43069</v>
      </c>
      <c r="B598" s="34" t="s">
        <v>812</v>
      </c>
      <c r="C598" s="34" t="s">
        <v>250</v>
      </c>
      <c r="D598" s="34" t="s">
        <v>814</v>
      </c>
      <c r="E598" s="81">
        <v>100000</v>
      </c>
      <c r="F598" s="34" t="s">
        <v>44</v>
      </c>
      <c r="G598" s="38" t="s">
        <v>869</v>
      </c>
      <c r="H598" s="34" t="s">
        <v>825</v>
      </c>
      <c r="I598" s="34" t="s">
        <v>248</v>
      </c>
      <c r="J598" s="31"/>
      <c r="K598" s="31"/>
    </row>
    <row r="599" spans="1:11" x14ac:dyDescent="0.25">
      <c r="A599" s="82">
        <v>43069</v>
      </c>
      <c r="B599" s="34" t="s">
        <v>813</v>
      </c>
      <c r="C599" s="34" t="s">
        <v>250</v>
      </c>
      <c r="D599" s="34" t="s">
        <v>814</v>
      </c>
      <c r="E599" s="81">
        <v>100000</v>
      </c>
      <c r="F599" s="34" t="s">
        <v>44</v>
      </c>
      <c r="G599" s="38" t="s">
        <v>869</v>
      </c>
      <c r="H599" s="34" t="s">
        <v>826</v>
      </c>
      <c r="I599" s="34" t="s">
        <v>248</v>
      </c>
      <c r="J599" s="31"/>
      <c r="K599" s="31"/>
    </row>
    <row r="600" spans="1:11" x14ac:dyDescent="0.25">
      <c r="A600" s="82">
        <v>43069</v>
      </c>
      <c r="B600" s="36" t="s">
        <v>878</v>
      </c>
      <c r="C600" s="33" t="s">
        <v>874</v>
      </c>
      <c r="D600" s="33" t="s">
        <v>308</v>
      </c>
      <c r="E600" s="49">
        <v>22600</v>
      </c>
      <c r="F600" s="33" t="s">
        <v>875</v>
      </c>
      <c r="G600" s="33" t="s">
        <v>869</v>
      </c>
      <c r="H600" s="31" t="s">
        <v>877</v>
      </c>
      <c r="I600" s="33" t="s">
        <v>248</v>
      </c>
      <c r="J600" s="31"/>
      <c r="K600" s="31"/>
    </row>
    <row r="601" spans="1:11" x14ac:dyDescent="0.25">
      <c r="A601" s="82">
        <v>43069</v>
      </c>
      <c r="B601" s="36" t="s">
        <v>879</v>
      </c>
      <c r="C601" s="33" t="s">
        <v>874</v>
      </c>
      <c r="D601" s="33" t="s">
        <v>308</v>
      </c>
      <c r="E601" s="49">
        <v>4576</v>
      </c>
      <c r="F601" s="33" t="s">
        <v>875</v>
      </c>
      <c r="G601" s="33" t="s">
        <v>869</v>
      </c>
      <c r="H601" s="31" t="s">
        <v>877</v>
      </c>
      <c r="I601" s="33" t="s">
        <v>248</v>
      </c>
      <c r="J601" s="31"/>
      <c r="K601" s="31"/>
    </row>
    <row r="602" spans="1:11" x14ac:dyDescent="0.25">
      <c r="A602" s="82">
        <v>43069</v>
      </c>
      <c r="B602" s="36" t="s">
        <v>880</v>
      </c>
      <c r="C602" s="33" t="s">
        <v>874</v>
      </c>
      <c r="D602" s="33" t="s">
        <v>308</v>
      </c>
      <c r="E602" s="49">
        <v>25424</v>
      </c>
      <c r="F602" s="33" t="s">
        <v>875</v>
      </c>
      <c r="G602" s="33" t="s">
        <v>869</v>
      </c>
      <c r="H602" s="31" t="s">
        <v>877</v>
      </c>
      <c r="I602" s="33" t="s">
        <v>248</v>
      </c>
      <c r="J602" s="31"/>
      <c r="K602" s="31"/>
    </row>
    <row r="603" spans="1:11" x14ac:dyDescent="0.25">
      <c r="A603" s="82">
        <v>43069</v>
      </c>
      <c r="B603" s="38" t="s">
        <v>881</v>
      </c>
      <c r="C603" s="33" t="s">
        <v>874</v>
      </c>
      <c r="D603" s="33" t="s">
        <v>308</v>
      </c>
      <c r="E603" s="42">
        <v>27450</v>
      </c>
      <c r="F603" s="37" t="s">
        <v>876</v>
      </c>
      <c r="G603" s="33" t="s">
        <v>869</v>
      </c>
      <c r="H603" s="31" t="s">
        <v>877</v>
      </c>
      <c r="I603" s="33" t="s">
        <v>248</v>
      </c>
      <c r="J603" s="31"/>
      <c r="K603" s="31"/>
    </row>
    <row r="604" spans="1:11" x14ac:dyDescent="0.25">
      <c r="A604" s="82">
        <v>43069</v>
      </c>
      <c r="B604" s="38" t="s">
        <v>882</v>
      </c>
      <c r="C604" s="33" t="s">
        <v>874</v>
      </c>
      <c r="D604" s="33" t="s">
        <v>308</v>
      </c>
      <c r="E604" s="49">
        <v>152550</v>
      </c>
      <c r="F604" s="37" t="s">
        <v>876</v>
      </c>
      <c r="G604" s="33" t="s">
        <v>869</v>
      </c>
      <c r="H604" s="31" t="s">
        <v>877</v>
      </c>
      <c r="I604" s="33" t="s">
        <v>248</v>
      </c>
      <c r="J604" s="31"/>
      <c r="K604" s="31"/>
    </row>
    <row r="605" spans="1:11" x14ac:dyDescent="0.25">
      <c r="A605" s="31"/>
      <c r="B605" s="31"/>
      <c r="C605" s="31"/>
      <c r="D605" s="31"/>
      <c r="E605" s="49"/>
      <c r="F605" s="31"/>
      <c r="J605" s="31"/>
      <c r="K605" s="31"/>
    </row>
    <row r="606" spans="1:11" x14ac:dyDescent="0.25">
      <c r="A606" s="31"/>
      <c r="B606" s="31"/>
      <c r="C606" s="31"/>
      <c r="D606" s="31"/>
      <c r="E606" s="49"/>
      <c r="F606" s="31"/>
      <c r="G606" s="33"/>
      <c r="H606" s="31"/>
      <c r="I606" s="34"/>
      <c r="J606" s="31"/>
      <c r="K606" s="31"/>
    </row>
    <row r="607" spans="1:11" x14ac:dyDescent="0.25">
      <c r="A607" s="31"/>
      <c r="B607" s="31"/>
      <c r="C607" s="31"/>
      <c r="D607" s="31"/>
      <c r="E607" s="49"/>
      <c r="F607" s="31"/>
      <c r="G607" s="33"/>
      <c r="H607" s="31"/>
      <c r="I607" s="34"/>
      <c r="J607" s="31"/>
      <c r="K607" s="31"/>
    </row>
    <row r="608" spans="1:11" x14ac:dyDescent="0.25">
      <c r="A608" s="31"/>
      <c r="B608" s="31"/>
      <c r="C608" s="31"/>
      <c r="D608" s="31"/>
      <c r="E608" s="49"/>
      <c r="F608" s="31"/>
      <c r="G608" s="31"/>
      <c r="H608" s="31"/>
      <c r="I608" s="31"/>
      <c r="J608" s="31"/>
      <c r="K608" s="31"/>
    </row>
    <row r="609" spans="5:5" x14ac:dyDescent="0.25">
      <c r="E609" s="42"/>
    </row>
    <row r="610" spans="5:5" x14ac:dyDescent="0.25">
      <c r="E610" s="39"/>
    </row>
    <row r="611" spans="5:5" x14ac:dyDescent="0.25">
      <c r="E611" s="39"/>
    </row>
    <row r="612" spans="5:5" x14ac:dyDescent="0.25">
      <c r="E612" s="39"/>
    </row>
    <row r="613" spans="5:5" x14ac:dyDescent="0.25">
      <c r="E613" s="39"/>
    </row>
    <row r="614" spans="5:5" x14ac:dyDescent="0.25">
      <c r="E614" s="39"/>
    </row>
    <row r="615" spans="5:5" x14ac:dyDescent="0.25">
      <c r="E615" s="39"/>
    </row>
    <row r="616" spans="5:5" x14ac:dyDescent="0.25">
      <c r="E616" s="39"/>
    </row>
    <row r="617" spans="5:5" x14ac:dyDescent="0.25">
      <c r="E617" s="39"/>
    </row>
    <row r="618" spans="5:5" x14ac:dyDescent="0.25">
      <c r="E618" s="39"/>
    </row>
    <row r="619" spans="5:5" x14ac:dyDescent="0.25">
      <c r="E619" s="39"/>
    </row>
    <row r="620" spans="5:5" x14ac:dyDescent="0.25">
      <c r="E620" s="39"/>
    </row>
    <row r="621" spans="5:5" x14ac:dyDescent="0.25">
      <c r="E621" s="39"/>
    </row>
    <row r="622" spans="5:5" x14ac:dyDescent="0.25">
      <c r="E622" s="39"/>
    </row>
    <row r="623" spans="5:5" x14ac:dyDescent="0.25">
      <c r="E623" s="39"/>
    </row>
    <row r="624" spans="5:5" x14ac:dyDescent="0.25">
      <c r="E624" s="39"/>
    </row>
    <row r="625" spans="5:5" x14ac:dyDescent="0.25">
      <c r="E625" s="39"/>
    </row>
    <row r="626" spans="5:5" x14ac:dyDescent="0.25">
      <c r="E626" s="39"/>
    </row>
    <row r="627" spans="5:5" x14ac:dyDescent="0.25">
      <c r="E627" s="39"/>
    </row>
    <row r="628" spans="5:5" x14ac:dyDescent="0.25">
      <c r="E628" s="39"/>
    </row>
    <row r="629" spans="5:5" x14ac:dyDescent="0.25">
      <c r="E629" s="39"/>
    </row>
    <row r="630" spans="5:5" x14ac:dyDescent="0.25">
      <c r="E630" s="39"/>
    </row>
    <row r="631" spans="5:5" x14ac:dyDescent="0.25">
      <c r="E631" s="39"/>
    </row>
    <row r="632" spans="5:5" x14ac:dyDescent="0.25">
      <c r="E632" s="39"/>
    </row>
    <row r="633" spans="5:5" x14ac:dyDescent="0.25">
      <c r="E633" s="39"/>
    </row>
    <row r="634" spans="5:5" x14ac:dyDescent="0.25">
      <c r="E634" s="39"/>
    </row>
    <row r="635" spans="5:5" x14ac:dyDescent="0.25">
      <c r="E635" s="39"/>
    </row>
    <row r="636" spans="5:5" x14ac:dyDescent="0.25">
      <c r="E636" s="39"/>
    </row>
    <row r="637" spans="5:5" x14ac:dyDescent="0.25">
      <c r="E637" s="39"/>
    </row>
    <row r="638" spans="5:5" x14ac:dyDescent="0.25">
      <c r="E638" s="39"/>
    </row>
    <row r="639" spans="5:5" x14ac:dyDescent="0.25">
      <c r="E639" s="39"/>
    </row>
    <row r="640" spans="5:5" x14ac:dyDescent="0.25">
      <c r="E640" s="39"/>
    </row>
    <row r="641" spans="5:5" x14ac:dyDescent="0.25">
      <c r="E641" s="39"/>
    </row>
    <row r="642" spans="5:5" x14ac:dyDescent="0.25">
      <c r="E642" s="39"/>
    </row>
    <row r="643" spans="5:5" x14ac:dyDescent="0.25">
      <c r="E643" s="39"/>
    </row>
    <row r="644" spans="5:5" x14ac:dyDescent="0.25">
      <c r="E644" s="39"/>
    </row>
    <row r="645" spans="5:5" x14ac:dyDescent="0.25">
      <c r="E645" s="39"/>
    </row>
    <row r="646" spans="5:5" x14ac:dyDescent="0.25">
      <c r="E646" s="39"/>
    </row>
    <row r="647" spans="5:5" x14ac:dyDescent="0.25">
      <c r="E647" s="39"/>
    </row>
    <row r="648" spans="5:5" x14ac:dyDescent="0.25">
      <c r="E648" s="39"/>
    </row>
    <row r="649" spans="5:5" x14ac:dyDescent="0.25">
      <c r="E649" s="39"/>
    </row>
    <row r="650" spans="5:5" x14ac:dyDescent="0.25">
      <c r="E650" s="39"/>
    </row>
    <row r="651" spans="5:5" x14ac:dyDescent="0.25">
      <c r="E651" s="39"/>
    </row>
    <row r="652" spans="5:5" x14ac:dyDescent="0.25">
      <c r="E652" s="39"/>
    </row>
    <row r="653" spans="5:5" x14ac:dyDescent="0.25">
      <c r="E653" s="39"/>
    </row>
    <row r="654" spans="5:5" x14ac:dyDescent="0.25">
      <c r="E654" s="39"/>
    </row>
    <row r="655" spans="5:5" x14ac:dyDescent="0.25">
      <c r="E655" s="39"/>
    </row>
    <row r="656" spans="5:5" x14ac:dyDescent="0.25">
      <c r="E656" s="39"/>
    </row>
    <row r="657" spans="5:5" x14ac:dyDescent="0.25">
      <c r="E657" s="39"/>
    </row>
    <row r="658" spans="5:5" x14ac:dyDescent="0.25">
      <c r="E658" s="39"/>
    </row>
    <row r="659" spans="5:5" x14ac:dyDescent="0.25">
      <c r="E659" s="39"/>
    </row>
    <row r="660" spans="5:5" x14ac:dyDescent="0.25">
      <c r="E660" s="39"/>
    </row>
    <row r="661" spans="5:5" x14ac:dyDescent="0.25">
      <c r="E661" s="39"/>
    </row>
    <row r="662" spans="5:5" x14ac:dyDescent="0.25">
      <c r="E662" s="39"/>
    </row>
    <row r="663" spans="5:5" x14ac:dyDescent="0.25">
      <c r="E663" s="39"/>
    </row>
    <row r="664" spans="5:5" x14ac:dyDescent="0.25">
      <c r="E664" s="39"/>
    </row>
    <row r="665" spans="5:5" x14ac:dyDescent="0.25">
      <c r="E665" s="39"/>
    </row>
    <row r="666" spans="5:5" x14ac:dyDescent="0.25">
      <c r="E666" s="39"/>
    </row>
    <row r="667" spans="5:5" x14ac:dyDescent="0.25">
      <c r="E667" s="39"/>
    </row>
    <row r="668" spans="5:5" x14ac:dyDescent="0.25">
      <c r="E668" s="39"/>
    </row>
    <row r="669" spans="5:5" x14ac:dyDescent="0.25">
      <c r="E669" s="39"/>
    </row>
    <row r="670" spans="5:5" x14ac:dyDescent="0.25">
      <c r="E670" s="39"/>
    </row>
    <row r="671" spans="5:5" x14ac:dyDescent="0.25">
      <c r="E671" s="39"/>
    </row>
    <row r="672" spans="5:5" x14ac:dyDescent="0.25">
      <c r="E672" s="39"/>
    </row>
    <row r="673" spans="5:5" x14ac:dyDescent="0.25">
      <c r="E673" s="39"/>
    </row>
    <row r="674" spans="5:5" x14ac:dyDescent="0.25">
      <c r="E674" s="39"/>
    </row>
    <row r="675" spans="5:5" x14ac:dyDescent="0.25">
      <c r="E675" s="39"/>
    </row>
    <row r="676" spans="5:5" x14ac:dyDescent="0.25">
      <c r="E676" s="39"/>
    </row>
    <row r="677" spans="5:5" x14ac:dyDescent="0.25">
      <c r="E677" s="39"/>
    </row>
    <row r="678" spans="5:5" x14ac:dyDescent="0.25">
      <c r="E678" s="39"/>
    </row>
    <row r="679" spans="5:5" x14ac:dyDescent="0.25">
      <c r="E679" s="39"/>
    </row>
    <row r="680" spans="5:5" x14ac:dyDescent="0.25">
      <c r="E680" s="39"/>
    </row>
    <row r="681" spans="5:5" x14ac:dyDescent="0.25">
      <c r="E681" s="39"/>
    </row>
    <row r="682" spans="5:5" x14ac:dyDescent="0.25">
      <c r="E682" s="39"/>
    </row>
    <row r="683" spans="5:5" x14ac:dyDescent="0.25">
      <c r="E683" s="39"/>
    </row>
    <row r="684" spans="5:5" x14ac:dyDescent="0.25">
      <c r="E684" s="39"/>
    </row>
    <row r="685" spans="5:5" x14ac:dyDescent="0.25">
      <c r="E685" s="39"/>
    </row>
    <row r="686" spans="5:5" x14ac:dyDescent="0.25">
      <c r="E686" s="39"/>
    </row>
    <row r="687" spans="5:5" x14ac:dyDescent="0.25">
      <c r="E687" s="39"/>
    </row>
    <row r="688" spans="5:5" x14ac:dyDescent="0.25">
      <c r="E688" s="39"/>
    </row>
    <row r="689" spans="5:5" x14ac:dyDescent="0.25">
      <c r="E689" s="39"/>
    </row>
    <row r="690" spans="5:5" x14ac:dyDescent="0.25">
      <c r="E690" s="39"/>
    </row>
    <row r="691" spans="5:5" x14ac:dyDescent="0.25">
      <c r="E691" s="39"/>
    </row>
    <row r="692" spans="5:5" x14ac:dyDescent="0.25">
      <c r="E692" s="39"/>
    </row>
    <row r="693" spans="5:5" x14ac:dyDescent="0.25">
      <c r="E693" s="39"/>
    </row>
    <row r="694" spans="5:5" x14ac:dyDescent="0.25">
      <c r="E694" s="39"/>
    </row>
    <row r="695" spans="5:5" x14ac:dyDescent="0.25">
      <c r="E695" s="39"/>
    </row>
    <row r="696" spans="5:5" x14ac:dyDescent="0.25">
      <c r="E696" s="39"/>
    </row>
    <row r="697" spans="5:5" x14ac:dyDescent="0.25">
      <c r="E697" s="39"/>
    </row>
    <row r="698" spans="5:5" x14ac:dyDescent="0.25">
      <c r="E698" s="39"/>
    </row>
    <row r="699" spans="5:5" x14ac:dyDescent="0.25">
      <c r="E699" s="39"/>
    </row>
    <row r="700" spans="5:5" x14ac:dyDescent="0.25">
      <c r="E700" s="39"/>
    </row>
    <row r="701" spans="5:5" x14ac:dyDescent="0.25">
      <c r="E701" s="39"/>
    </row>
    <row r="702" spans="5:5" x14ac:dyDescent="0.25">
      <c r="E702" s="39"/>
    </row>
    <row r="703" spans="5:5" x14ac:dyDescent="0.25">
      <c r="E703" s="39"/>
    </row>
    <row r="704" spans="5:5" x14ac:dyDescent="0.25">
      <c r="E704" s="39"/>
    </row>
    <row r="705" spans="5:5" x14ac:dyDescent="0.25">
      <c r="E705" s="39"/>
    </row>
    <row r="706" spans="5:5" x14ac:dyDescent="0.25">
      <c r="E706" s="39"/>
    </row>
    <row r="707" spans="5:5" x14ac:dyDescent="0.25">
      <c r="E707" s="39"/>
    </row>
    <row r="708" spans="5:5" x14ac:dyDescent="0.25">
      <c r="E708" s="39"/>
    </row>
    <row r="709" spans="5:5" x14ac:dyDescent="0.25">
      <c r="E709" s="39"/>
    </row>
    <row r="710" spans="5:5" x14ac:dyDescent="0.25">
      <c r="E710" s="39"/>
    </row>
    <row r="711" spans="5:5" x14ac:dyDescent="0.25">
      <c r="E711" s="39"/>
    </row>
    <row r="712" spans="5:5" x14ac:dyDescent="0.25">
      <c r="E712" s="39"/>
    </row>
    <row r="713" spans="5:5" x14ac:dyDescent="0.25">
      <c r="E713" s="39"/>
    </row>
    <row r="714" spans="5:5" x14ac:dyDescent="0.25">
      <c r="E714" s="39"/>
    </row>
    <row r="715" spans="5:5" x14ac:dyDescent="0.25">
      <c r="E715" s="39"/>
    </row>
    <row r="716" spans="5:5" x14ac:dyDescent="0.25">
      <c r="E716" s="39"/>
    </row>
    <row r="717" spans="5:5" x14ac:dyDescent="0.25">
      <c r="E717" s="39"/>
    </row>
    <row r="718" spans="5:5" x14ac:dyDescent="0.25">
      <c r="E718" s="39"/>
    </row>
    <row r="719" spans="5:5" x14ac:dyDescent="0.25">
      <c r="E719" s="39"/>
    </row>
    <row r="720" spans="5:5" x14ac:dyDescent="0.25">
      <c r="E720" s="39"/>
    </row>
    <row r="721" spans="5:5" x14ac:dyDescent="0.25">
      <c r="E721" s="39"/>
    </row>
    <row r="722" spans="5:5" x14ac:dyDescent="0.25">
      <c r="E722" s="39"/>
    </row>
    <row r="723" spans="5:5" x14ac:dyDescent="0.25">
      <c r="E723" s="39"/>
    </row>
    <row r="724" spans="5:5" x14ac:dyDescent="0.25">
      <c r="E724" s="39"/>
    </row>
    <row r="725" spans="5:5" x14ac:dyDescent="0.25">
      <c r="E725" s="39"/>
    </row>
    <row r="726" spans="5:5" x14ac:dyDescent="0.25">
      <c r="E726" s="39"/>
    </row>
    <row r="727" spans="5:5" x14ac:dyDescent="0.25">
      <c r="E727" s="39"/>
    </row>
    <row r="728" spans="5:5" x14ac:dyDescent="0.25">
      <c r="E728" s="39"/>
    </row>
    <row r="729" spans="5:5" x14ac:dyDescent="0.25">
      <c r="E729" s="39"/>
    </row>
    <row r="730" spans="5:5" x14ac:dyDescent="0.25">
      <c r="E730" s="39"/>
    </row>
    <row r="731" spans="5:5" x14ac:dyDescent="0.25">
      <c r="E731" s="39"/>
    </row>
    <row r="732" spans="5:5" x14ac:dyDescent="0.25">
      <c r="E732" s="39"/>
    </row>
    <row r="733" spans="5:5" x14ac:dyDescent="0.25">
      <c r="E733" s="39"/>
    </row>
    <row r="734" spans="5:5" x14ac:dyDescent="0.25">
      <c r="E734" s="39"/>
    </row>
    <row r="735" spans="5:5" x14ac:dyDescent="0.25">
      <c r="E735" s="39"/>
    </row>
    <row r="736" spans="5:5" x14ac:dyDescent="0.25">
      <c r="E736" s="39"/>
    </row>
    <row r="737" spans="5:5" x14ac:dyDescent="0.25">
      <c r="E737" s="39"/>
    </row>
    <row r="738" spans="5:5" x14ac:dyDescent="0.25">
      <c r="E738" s="39"/>
    </row>
    <row r="739" spans="5:5" x14ac:dyDescent="0.25">
      <c r="E739" s="39"/>
    </row>
    <row r="740" spans="5:5" x14ac:dyDescent="0.25">
      <c r="E740" s="39"/>
    </row>
    <row r="741" spans="5:5" x14ac:dyDescent="0.25">
      <c r="E741" s="39"/>
    </row>
    <row r="742" spans="5:5" x14ac:dyDescent="0.25">
      <c r="E742" s="39"/>
    </row>
    <row r="743" spans="5:5" x14ac:dyDescent="0.25">
      <c r="E743" s="39"/>
    </row>
    <row r="744" spans="5:5" x14ac:dyDescent="0.25">
      <c r="E744" s="39"/>
    </row>
    <row r="745" spans="5:5" x14ac:dyDescent="0.25">
      <c r="E745" s="39"/>
    </row>
    <row r="746" spans="5:5" x14ac:dyDescent="0.25">
      <c r="E746" s="39"/>
    </row>
    <row r="747" spans="5:5" x14ac:dyDescent="0.25">
      <c r="E747" s="39"/>
    </row>
    <row r="748" spans="5:5" x14ac:dyDescent="0.25">
      <c r="E748" s="39"/>
    </row>
    <row r="749" spans="5:5" x14ac:dyDescent="0.25">
      <c r="E749" s="39"/>
    </row>
    <row r="750" spans="5:5" x14ac:dyDescent="0.25">
      <c r="E750" s="39"/>
    </row>
    <row r="751" spans="5:5" x14ac:dyDescent="0.25">
      <c r="E751" s="39"/>
    </row>
    <row r="752" spans="5:5" x14ac:dyDescent="0.25">
      <c r="E752" s="39"/>
    </row>
    <row r="753" spans="5:5" x14ac:dyDescent="0.25">
      <c r="E753" s="39"/>
    </row>
    <row r="754" spans="5:5" x14ac:dyDescent="0.25">
      <c r="E754" s="39"/>
    </row>
    <row r="755" spans="5:5" x14ac:dyDescent="0.25">
      <c r="E755" s="39"/>
    </row>
    <row r="756" spans="5:5" x14ac:dyDescent="0.25">
      <c r="E756" s="39"/>
    </row>
    <row r="757" spans="5:5" x14ac:dyDescent="0.25">
      <c r="E757" s="39"/>
    </row>
    <row r="758" spans="5:5" x14ac:dyDescent="0.25">
      <c r="E758" s="39"/>
    </row>
    <row r="759" spans="5:5" x14ac:dyDescent="0.25">
      <c r="E759" s="39"/>
    </row>
    <row r="760" spans="5:5" x14ac:dyDescent="0.25">
      <c r="E760" s="39"/>
    </row>
    <row r="761" spans="5:5" x14ac:dyDescent="0.25">
      <c r="E761" s="39"/>
    </row>
    <row r="762" spans="5:5" x14ac:dyDescent="0.25">
      <c r="E762" s="39"/>
    </row>
    <row r="763" spans="5:5" x14ac:dyDescent="0.25">
      <c r="E763" s="39"/>
    </row>
    <row r="764" spans="5:5" x14ac:dyDescent="0.25">
      <c r="E764" s="39"/>
    </row>
    <row r="765" spans="5:5" x14ac:dyDescent="0.25">
      <c r="E765" s="39"/>
    </row>
    <row r="766" spans="5:5" x14ac:dyDescent="0.25">
      <c r="E766" s="39"/>
    </row>
    <row r="767" spans="5:5" x14ac:dyDescent="0.25">
      <c r="E767" s="39"/>
    </row>
    <row r="768" spans="5:5" x14ac:dyDescent="0.25">
      <c r="E768" s="39"/>
    </row>
    <row r="769" spans="5:5" x14ac:dyDescent="0.25">
      <c r="E769" s="39"/>
    </row>
    <row r="770" spans="5:5" x14ac:dyDescent="0.25">
      <c r="E770" s="39"/>
    </row>
    <row r="771" spans="5:5" x14ac:dyDescent="0.25">
      <c r="E771" s="39"/>
    </row>
    <row r="772" spans="5:5" x14ac:dyDescent="0.25">
      <c r="E772" s="39"/>
    </row>
    <row r="773" spans="5:5" x14ac:dyDescent="0.25">
      <c r="E773" s="39"/>
    </row>
    <row r="774" spans="5:5" x14ac:dyDescent="0.25">
      <c r="E774" s="39"/>
    </row>
    <row r="775" spans="5:5" x14ac:dyDescent="0.25">
      <c r="E775" s="39"/>
    </row>
    <row r="776" spans="5:5" x14ac:dyDescent="0.25">
      <c r="E776" s="39"/>
    </row>
    <row r="777" spans="5:5" x14ac:dyDescent="0.25">
      <c r="E777" s="39"/>
    </row>
    <row r="778" spans="5:5" x14ac:dyDescent="0.25">
      <c r="E778" s="39"/>
    </row>
    <row r="779" spans="5:5" x14ac:dyDescent="0.25">
      <c r="E779" s="39"/>
    </row>
    <row r="780" spans="5:5" x14ac:dyDescent="0.25">
      <c r="E780" s="39"/>
    </row>
    <row r="781" spans="5:5" x14ac:dyDescent="0.25">
      <c r="E781" s="39"/>
    </row>
    <row r="782" spans="5:5" x14ac:dyDescent="0.25">
      <c r="E782" s="39"/>
    </row>
    <row r="783" spans="5:5" x14ac:dyDescent="0.25">
      <c r="E783" s="39"/>
    </row>
    <row r="784" spans="5:5" x14ac:dyDescent="0.25">
      <c r="E784" s="39"/>
    </row>
    <row r="785" spans="5:5" x14ac:dyDescent="0.25">
      <c r="E785" s="39"/>
    </row>
    <row r="786" spans="5:5" x14ac:dyDescent="0.25">
      <c r="E786" s="39"/>
    </row>
    <row r="787" spans="5:5" x14ac:dyDescent="0.25">
      <c r="E787" s="39"/>
    </row>
    <row r="788" spans="5:5" x14ac:dyDescent="0.25">
      <c r="E788" s="39"/>
    </row>
    <row r="789" spans="5:5" x14ac:dyDescent="0.25">
      <c r="E789" s="39"/>
    </row>
    <row r="790" spans="5:5" x14ac:dyDescent="0.25">
      <c r="E790" s="39"/>
    </row>
    <row r="791" spans="5:5" x14ac:dyDescent="0.25">
      <c r="E791" s="39"/>
    </row>
    <row r="792" spans="5:5" x14ac:dyDescent="0.25">
      <c r="E792" s="39"/>
    </row>
    <row r="793" spans="5:5" x14ac:dyDescent="0.25">
      <c r="E793" s="39"/>
    </row>
    <row r="794" spans="5:5" x14ac:dyDescent="0.25">
      <c r="E794" s="39"/>
    </row>
    <row r="795" spans="5:5" x14ac:dyDescent="0.25">
      <c r="E795" s="39"/>
    </row>
    <row r="796" spans="5:5" x14ac:dyDescent="0.25">
      <c r="E796" s="39"/>
    </row>
    <row r="797" spans="5:5" x14ac:dyDescent="0.25">
      <c r="E797" s="39"/>
    </row>
    <row r="798" spans="5:5" x14ac:dyDescent="0.25">
      <c r="E798" s="39"/>
    </row>
    <row r="799" spans="5:5" x14ac:dyDescent="0.25">
      <c r="E799" s="39"/>
    </row>
    <row r="800" spans="5:5" x14ac:dyDescent="0.25">
      <c r="E800" s="39"/>
    </row>
    <row r="801" spans="5:5" x14ac:dyDescent="0.25">
      <c r="E801" s="39"/>
    </row>
    <row r="802" spans="5:5" x14ac:dyDescent="0.25">
      <c r="E802" s="39"/>
    </row>
    <row r="803" spans="5:5" x14ac:dyDescent="0.25">
      <c r="E803" s="39"/>
    </row>
    <row r="804" spans="5:5" x14ac:dyDescent="0.25">
      <c r="E804" s="39"/>
    </row>
    <row r="805" spans="5:5" x14ac:dyDescent="0.25">
      <c r="E805" s="39"/>
    </row>
    <row r="806" spans="5:5" x14ac:dyDescent="0.25">
      <c r="E806" s="39"/>
    </row>
    <row r="807" spans="5:5" x14ac:dyDescent="0.25">
      <c r="E807" s="39"/>
    </row>
    <row r="808" spans="5:5" x14ac:dyDescent="0.25">
      <c r="E808" s="39"/>
    </row>
    <row r="809" spans="5:5" x14ac:dyDescent="0.25">
      <c r="E809" s="39"/>
    </row>
    <row r="810" spans="5:5" x14ac:dyDescent="0.25">
      <c r="E810" s="39"/>
    </row>
    <row r="811" spans="5:5" x14ac:dyDescent="0.25">
      <c r="E811" s="39"/>
    </row>
    <row r="812" spans="5:5" x14ac:dyDescent="0.25">
      <c r="E812" s="39"/>
    </row>
    <row r="813" spans="5:5" x14ac:dyDescent="0.25">
      <c r="E813" s="39"/>
    </row>
    <row r="814" spans="5:5" x14ac:dyDescent="0.25">
      <c r="E814" s="39"/>
    </row>
    <row r="815" spans="5:5" x14ac:dyDescent="0.25">
      <c r="E815" s="39"/>
    </row>
    <row r="816" spans="5:5" x14ac:dyDescent="0.25">
      <c r="E816" s="39"/>
    </row>
    <row r="817" spans="5:5" x14ac:dyDescent="0.25">
      <c r="E817" s="39"/>
    </row>
    <row r="818" spans="5:5" x14ac:dyDescent="0.25">
      <c r="E818" s="39"/>
    </row>
    <row r="819" spans="5:5" x14ac:dyDescent="0.25">
      <c r="E819" s="39"/>
    </row>
    <row r="820" spans="5:5" x14ac:dyDescent="0.25">
      <c r="E820" s="39"/>
    </row>
    <row r="821" spans="5:5" x14ac:dyDescent="0.25">
      <c r="E821" s="39"/>
    </row>
    <row r="822" spans="5:5" x14ac:dyDescent="0.25">
      <c r="E822" s="39"/>
    </row>
    <row r="823" spans="5:5" x14ac:dyDescent="0.25">
      <c r="E823" s="39"/>
    </row>
    <row r="824" spans="5:5" x14ac:dyDescent="0.25">
      <c r="E824" s="39"/>
    </row>
    <row r="825" spans="5:5" x14ac:dyDescent="0.25">
      <c r="E825" s="39"/>
    </row>
    <row r="826" spans="5:5" x14ac:dyDescent="0.25">
      <c r="E826" s="39"/>
    </row>
    <row r="827" spans="5:5" x14ac:dyDescent="0.25">
      <c r="E827" s="39"/>
    </row>
    <row r="828" spans="5:5" x14ac:dyDescent="0.25">
      <c r="E828" s="39"/>
    </row>
    <row r="829" spans="5:5" x14ac:dyDescent="0.25">
      <c r="E829" s="39"/>
    </row>
    <row r="830" spans="5:5" x14ac:dyDescent="0.25">
      <c r="E830" s="39"/>
    </row>
    <row r="831" spans="5:5" x14ac:dyDescent="0.25">
      <c r="E831" s="39"/>
    </row>
    <row r="832" spans="5:5" x14ac:dyDescent="0.25">
      <c r="E832" s="39"/>
    </row>
    <row r="833" spans="5:5" x14ac:dyDescent="0.25">
      <c r="E833" s="39"/>
    </row>
    <row r="834" spans="5:5" x14ac:dyDescent="0.25">
      <c r="E834" s="39"/>
    </row>
    <row r="835" spans="5:5" x14ac:dyDescent="0.25">
      <c r="E835" s="39"/>
    </row>
    <row r="836" spans="5:5" x14ac:dyDescent="0.25">
      <c r="E836" s="39"/>
    </row>
    <row r="837" spans="5:5" x14ac:dyDescent="0.25">
      <c r="E837" s="39"/>
    </row>
    <row r="838" spans="5:5" x14ac:dyDescent="0.25">
      <c r="E838" s="39"/>
    </row>
    <row r="839" spans="5:5" x14ac:dyDescent="0.25">
      <c r="E839" s="39"/>
    </row>
    <row r="840" spans="5:5" x14ac:dyDescent="0.25">
      <c r="E840" s="39"/>
    </row>
    <row r="841" spans="5:5" x14ac:dyDescent="0.25">
      <c r="E841" s="39"/>
    </row>
    <row r="842" spans="5:5" x14ac:dyDescent="0.25">
      <c r="E842" s="39"/>
    </row>
    <row r="843" spans="5:5" x14ac:dyDescent="0.25">
      <c r="E843" s="39"/>
    </row>
    <row r="844" spans="5:5" x14ac:dyDescent="0.25">
      <c r="E844" s="39"/>
    </row>
    <row r="845" spans="5:5" x14ac:dyDescent="0.25">
      <c r="E845" s="39"/>
    </row>
    <row r="846" spans="5:5" x14ac:dyDescent="0.25">
      <c r="E846" s="39"/>
    </row>
    <row r="847" spans="5:5" x14ac:dyDescent="0.25">
      <c r="E847" s="39"/>
    </row>
    <row r="848" spans="5:5" x14ac:dyDescent="0.25">
      <c r="E848" s="39"/>
    </row>
    <row r="849" spans="5:5" x14ac:dyDescent="0.25">
      <c r="E849" s="39"/>
    </row>
    <row r="850" spans="5:5" x14ac:dyDescent="0.25">
      <c r="E850" s="39"/>
    </row>
    <row r="851" spans="5:5" x14ac:dyDescent="0.25">
      <c r="E851" s="39"/>
    </row>
    <row r="852" spans="5:5" x14ac:dyDescent="0.25">
      <c r="E852" s="39"/>
    </row>
    <row r="853" spans="5:5" x14ac:dyDescent="0.25">
      <c r="E853" s="39"/>
    </row>
    <row r="854" spans="5:5" x14ac:dyDescent="0.25">
      <c r="E854" s="39"/>
    </row>
    <row r="855" spans="5:5" x14ac:dyDescent="0.25">
      <c r="E855" s="39"/>
    </row>
    <row r="856" spans="5:5" x14ac:dyDescent="0.25">
      <c r="E856" s="39"/>
    </row>
    <row r="857" spans="5:5" x14ac:dyDescent="0.25">
      <c r="E857" s="39"/>
    </row>
    <row r="858" spans="5:5" x14ac:dyDescent="0.25">
      <c r="E858" s="39"/>
    </row>
    <row r="859" spans="5:5" x14ac:dyDescent="0.25">
      <c r="E859" s="39"/>
    </row>
    <row r="860" spans="5:5" x14ac:dyDescent="0.25">
      <c r="E860" s="39"/>
    </row>
    <row r="861" spans="5:5" x14ac:dyDescent="0.25">
      <c r="E861" s="39"/>
    </row>
    <row r="862" spans="5:5" x14ac:dyDescent="0.25">
      <c r="E862" s="39"/>
    </row>
    <row r="863" spans="5:5" x14ac:dyDescent="0.25">
      <c r="E863" s="39"/>
    </row>
    <row r="864" spans="5:5" x14ac:dyDescent="0.25">
      <c r="E864" s="39"/>
    </row>
    <row r="865" spans="5:5" x14ac:dyDescent="0.25">
      <c r="E865" s="39"/>
    </row>
    <row r="866" spans="5:5" x14ac:dyDescent="0.25">
      <c r="E866" s="39"/>
    </row>
    <row r="867" spans="5:5" x14ac:dyDescent="0.25">
      <c r="E867" s="39"/>
    </row>
    <row r="868" spans="5:5" x14ac:dyDescent="0.25">
      <c r="E868" s="39"/>
    </row>
    <row r="869" spans="5:5" x14ac:dyDescent="0.25">
      <c r="E869" s="39"/>
    </row>
    <row r="870" spans="5:5" x14ac:dyDescent="0.25">
      <c r="E870" s="39"/>
    </row>
    <row r="871" spans="5:5" x14ac:dyDescent="0.25">
      <c r="E871" s="39"/>
    </row>
    <row r="872" spans="5:5" x14ac:dyDescent="0.25">
      <c r="E872" s="39"/>
    </row>
    <row r="873" spans="5:5" x14ac:dyDescent="0.25">
      <c r="E873" s="39"/>
    </row>
    <row r="874" spans="5:5" x14ac:dyDescent="0.25">
      <c r="E874" s="39"/>
    </row>
    <row r="875" spans="5:5" x14ac:dyDescent="0.25">
      <c r="E875" s="39"/>
    </row>
    <row r="876" spans="5:5" x14ac:dyDescent="0.25">
      <c r="E876" s="39"/>
    </row>
    <row r="877" spans="5:5" x14ac:dyDescent="0.25">
      <c r="E877" s="39"/>
    </row>
    <row r="878" spans="5:5" x14ac:dyDescent="0.25">
      <c r="E878" s="39"/>
    </row>
    <row r="879" spans="5:5" x14ac:dyDescent="0.25">
      <c r="E879" s="39"/>
    </row>
    <row r="880" spans="5:5" x14ac:dyDescent="0.25">
      <c r="E880" s="39"/>
    </row>
    <row r="881" spans="5:5" x14ac:dyDescent="0.25">
      <c r="E881" s="39"/>
    </row>
    <row r="882" spans="5:5" x14ac:dyDescent="0.25">
      <c r="E882" s="39"/>
    </row>
    <row r="883" spans="5:5" x14ac:dyDescent="0.25">
      <c r="E883" s="39"/>
    </row>
    <row r="884" spans="5:5" x14ac:dyDescent="0.25">
      <c r="E884" s="39"/>
    </row>
    <row r="885" spans="5:5" x14ac:dyDescent="0.25">
      <c r="E885" s="39"/>
    </row>
    <row r="886" spans="5:5" x14ac:dyDescent="0.25">
      <c r="E886" s="39"/>
    </row>
    <row r="887" spans="5:5" x14ac:dyDescent="0.25">
      <c r="E887" s="39"/>
    </row>
    <row r="888" spans="5:5" x14ac:dyDescent="0.25">
      <c r="E888" s="39"/>
    </row>
    <row r="889" spans="5:5" x14ac:dyDescent="0.25">
      <c r="E889" s="39"/>
    </row>
    <row r="890" spans="5:5" x14ac:dyDescent="0.25">
      <c r="E890" s="39"/>
    </row>
    <row r="891" spans="5:5" x14ac:dyDescent="0.25">
      <c r="E891" s="39"/>
    </row>
    <row r="892" spans="5:5" x14ac:dyDescent="0.25">
      <c r="E892" s="39"/>
    </row>
    <row r="893" spans="5:5" x14ac:dyDescent="0.25">
      <c r="E893" s="39"/>
    </row>
    <row r="894" spans="5:5" x14ac:dyDescent="0.25">
      <c r="E894" s="39"/>
    </row>
    <row r="895" spans="5:5" x14ac:dyDescent="0.25">
      <c r="E895" s="39"/>
    </row>
    <row r="896" spans="5:5" x14ac:dyDescent="0.25">
      <c r="E896" s="39"/>
    </row>
    <row r="897" spans="5:5" x14ac:dyDescent="0.25">
      <c r="E897" s="39"/>
    </row>
    <row r="898" spans="5:5" x14ac:dyDescent="0.25">
      <c r="E898" s="39"/>
    </row>
    <row r="899" spans="5:5" x14ac:dyDescent="0.25">
      <c r="E899" s="39"/>
    </row>
    <row r="900" spans="5:5" x14ac:dyDescent="0.25">
      <c r="E900" s="39"/>
    </row>
    <row r="901" spans="5:5" x14ac:dyDescent="0.25">
      <c r="E901" s="39"/>
    </row>
    <row r="902" spans="5:5" x14ac:dyDescent="0.25">
      <c r="E902" s="39"/>
    </row>
    <row r="903" spans="5:5" x14ac:dyDescent="0.25">
      <c r="E903" s="39"/>
    </row>
    <row r="904" spans="5:5" x14ac:dyDescent="0.25">
      <c r="E904" s="39"/>
    </row>
    <row r="905" spans="5:5" x14ac:dyDescent="0.25">
      <c r="E905" s="39"/>
    </row>
    <row r="906" spans="5:5" x14ac:dyDescent="0.25">
      <c r="E906" s="39"/>
    </row>
    <row r="907" spans="5:5" x14ac:dyDescent="0.25">
      <c r="E907" s="39"/>
    </row>
    <row r="908" spans="5:5" x14ac:dyDescent="0.25">
      <c r="E908" s="39"/>
    </row>
    <row r="909" spans="5:5" x14ac:dyDescent="0.25">
      <c r="E909" s="39"/>
    </row>
    <row r="910" spans="5:5" x14ac:dyDescent="0.25">
      <c r="E910" s="39"/>
    </row>
    <row r="911" spans="5:5" x14ac:dyDescent="0.25">
      <c r="E911" s="39"/>
    </row>
    <row r="912" spans="5:5" x14ac:dyDescent="0.25">
      <c r="E912" s="39"/>
    </row>
    <row r="913" spans="5:5" x14ac:dyDescent="0.25">
      <c r="E913" s="39"/>
    </row>
    <row r="914" spans="5:5" x14ac:dyDescent="0.25">
      <c r="E914" s="39"/>
    </row>
    <row r="915" spans="5:5" x14ac:dyDescent="0.25">
      <c r="E915" s="39"/>
    </row>
    <row r="916" spans="5:5" x14ac:dyDescent="0.25">
      <c r="E916" s="39"/>
    </row>
    <row r="917" spans="5:5" x14ac:dyDescent="0.25">
      <c r="E917" s="39"/>
    </row>
    <row r="918" spans="5:5" x14ac:dyDescent="0.25">
      <c r="E918" s="39"/>
    </row>
    <row r="919" spans="5:5" x14ac:dyDescent="0.25">
      <c r="E919" s="39"/>
    </row>
    <row r="920" spans="5:5" x14ac:dyDescent="0.25">
      <c r="E920" s="39"/>
    </row>
    <row r="921" spans="5:5" x14ac:dyDescent="0.25">
      <c r="E921" s="39"/>
    </row>
    <row r="922" spans="5:5" x14ac:dyDescent="0.25">
      <c r="E922" s="39"/>
    </row>
    <row r="923" spans="5:5" x14ac:dyDescent="0.25">
      <c r="E923" s="39"/>
    </row>
    <row r="924" spans="5:5" x14ac:dyDescent="0.25">
      <c r="E924" s="39"/>
    </row>
    <row r="925" spans="5:5" x14ac:dyDescent="0.25">
      <c r="E925" s="39"/>
    </row>
    <row r="926" spans="5:5" x14ac:dyDescent="0.25">
      <c r="E926" s="39"/>
    </row>
    <row r="927" spans="5:5" x14ac:dyDescent="0.25">
      <c r="E927" s="39"/>
    </row>
    <row r="928" spans="5:5" x14ac:dyDescent="0.25">
      <c r="E928" s="39"/>
    </row>
    <row r="929" spans="5:5" x14ac:dyDescent="0.25">
      <c r="E929" s="39"/>
    </row>
    <row r="930" spans="5:5" x14ac:dyDescent="0.25">
      <c r="E930" s="39"/>
    </row>
    <row r="931" spans="5:5" x14ac:dyDescent="0.25">
      <c r="E931" s="39"/>
    </row>
    <row r="932" spans="5:5" x14ac:dyDescent="0.25">
      <c r="E932" s="39"/>
    </row>
    <row r="933" spans="5:5" x14ac:dyDescent="0.25">
      <c r="E933" s="39"/>
    </row>
    <row r="934" spans="5:5" x14ac:dyDescent="0.25">
      <c r="E934" s="39"/>
    </row>
    <row r="935" spans="5:5" x14ac:dyDescent="0.25">
      <c r="E935" s="39"/>
    </row>
    <row r="936" spans="5:5" x14ac:dyDescent="0.25">
      <c r="E936" s="39"/>
    </row>
    <row r="937" spans="5:5" x14ac:dyDescent="0.25">
      <c r="E937" s="39"/>
    </row>
    <row r="938" spans="5:5" x14ac:dyDescent="0.25">
      <c r="E938" s="39"/>
    </row>
    <row r="939" spans="5:5" x14ac:dyDescent="0.25">
      <c r="E939" s="39"/>
    </row>
    <row r="940" spans="5:5" x14ac:dyDescent="0.25">
      <c r="E940" s="39"/>
    </row>
    <row r="941" spans="5:5" x14ac:dyDescent="0.25">
      <c r="E941" s="39"/>
    </row>
    <row r="942" spans="5:5" x14ac:dyDescent="0.25">
      <c r="E942" s="39"/>
    </row>
    <row r="943" spans="5:5" x14ac:dyDescent="0.25">
      <c r="E943" s="39"/>
    </row>
    <row r="944" spans="5:5" x14ac:dyDescent="0.25">
      <c r="E944" s="39"/>
    </row>
    <row r="945" spans="5:5" x14ac:dyDescent="0.25">
      <c r="E945" s="39"/>
    </row>
    <row r="946" spans="5:5" x14ac:dyDescent="0.25">
      <c r="E946" s="39"/>
    </row>
    <row r="947" spans="5:5" x14ac:dyDescent="0.25">
      <c r="E947" s="39"/>
    </row>
    <row r="948" spans="5:5" x14ac:dyDescent="0.25">
      <c r="E948" s="39"/>
    </row>
    <row r="949" spans="5:5" x14ac:dyDescent="0.25">
      <c r="E949" s="39"/>
    </row>
    <row r="950" spans="5:5" x14ac:dyDescent="0.25">
      <c r="E950" s="39"/>
    </row>
    <row r="951" spans="5:5" x14ac:dyDescent="0.25">
      <c r="E951" s="39"/>
    </row>
    <row r="952" spans="5:5" x14ac:dyDescent="0.25">
      <c r="E952" s="39"/>
    </row>
    <row r="953" spans="5:5" x14ac:dyDescent="0.25">
      <c r="E953" s="39"/>
    </row>
    <row r="954" spans="5:5" x14ac:dyDescent="0.25">
      <c r="E954" s="39"/>
    </row>
    <row r="955" spans="5:5" x14ac:dyDescent="0.25">
      <c r="E955" s="39"/>
    </row>
    <row r="956" spans="5:5" x14ac:dyDescent="0.25">
      <c r="E956" s="39"/>
    </row>
    <row r="957" spans="5:5" x14ac:dyDescent="0.25">
      <c r="E957" s="39"/>
    </row>
    <row r="958" spans="5:5" x14ac:dyDescent="0.25">
      <c r="E958" s="39"/>
    </row>
    <row r="959" spans="5:5" x14ac:dyDescent="0.25">
      <c r="E959" s="39"/>
    </row>
    <row r="960" spans="5:5" x14ac:dyDescent="0.25">
      <c r="E960" s="39"/>
    </row>
    <row r="961" spans="5:5" x14ac:dyDescent="0.25">
      <c r="E961" s="39"/>
    </row>
    <row r="962" spans="5:5" x14ac:dyDescent="0.25">
      <c r="E962" s="39"/>
    </row>
    <row r="963" spans="5:5" x14ac:dyDescent="0.25">
      <c r="E963" s="39"/>
    </row>
    <row r="964" spans="5:5" x14ac:dyDescent="0.25">
      <c r="E964" s="39"/>
    </row>
    <row r="965" spans="5:5" x14ac:dyDescent="0.25">
      <c r="E965" s="39"/>
    </row>
    <row r="966" spans="5:5" x14ac:dyDescent="0.25">
      <c r="E966" s="39"/>
    </row>
    <row r="967" spans="5:5" x14ac:dyDescent="0.25">
      <c r="E967" s="39"/>
    </row>
    <row r="968" spans="5:5" x14ac:dyDescent="0.25">
      <c r="E968" s="39"/>
    </row>
    <row r="969" spans="5:5" x14ac:dyDescent="0.25">
      <c r="E969" s="39"/>
    </row>
    <row r="970" spans="5:5" x14ac:dyDescent="0.25">
      <c r="E970" s="39"/>
    </row>
    <row r="971" spans="5:5" x14ac:dyDescent="0.25">
      <c r="E971" s="39"/>
    </row>
    <row r="972" spans="5:5" x14ac:dyDescent="0.25">
      <c r="E972" s="39"/>
    </row>
    <row r="973" spans="5:5" x14ac:dyDescent="0.25">
      <c r="E973" s="39"/>
    </row>
    <row r="974" spans="5:5" x14ac:dyDescent="0.25">
      <c r="E974" s="39"/>
    </row>
    <row r="975" spans="5:5" x14ac:dyDescent="0.25">
      <c r="E975" s="39"/>
    </row>
    <row r="976" spans="5:5" x14ac:dyDescent="0.25">
      <c r="E976" s="39"/>
    </row>
    <row r="977" spans="5:5" x14ac:dyDescent="0.25">
      <c r="E977" s="39"/>
    </row>
    <row r="978" spans="5:5" x14ac:dyDescent="0.25">
      <c r="E978" s="39"/>
    </row>
    <row r="979" spans="5:5" x14ac:dyDescent="0.25">
      <c r="E979" s="39"/>
    </row>
    <row r="980" spans="5:5" x14ac:dyDescent="0.25">
      <c r="E980" s="39"/>
    </row>
    <row r="981" spans="5:5" x14ac:dyDescent="0.25">
      <c r="E981" s="39"/>
    </row>
    <row r="982" spans="5:5" x14ac:dyDescent="0.25">
      <c r="E982" s="39"/>
    </row>
    <row r="983" spans="5:5" x14ac:dyDescent="0.25">
      <c r="E983" s="39"/>
    </row>
    <row r="984" spans="5:5" x14ac:dyDescent="0.25">
      <c r="E984" s="39"/>
    </row>
    <row r="985" spans="5:5" x14ac:dyDescent="0.25">
      <c r="E985" s="39"/>
    </row>
    <row r="986" spans="5:5" x14ac:dyDescent="0.25">
      <c r="E986" s="39"/>
    </row>
    <row r="987" spans="5:5" x14ac:dyDescent="0.25">
      <c r="E987" s="39"/>
    </row>
    <row r="988" spans="5:5" x14ac:dyDescent="0.25">
      <c r="E988" s="39"/>
    </row>
    <row r="989" spans="5:5" x14ac:dyDescent="0.25">
      <c r="E989" s="39"/>
    </row>
    <row r="990" spans="5:5" x14ac:dyDescent="0.25">
      <c r="E990" s="39"/>
    </row>
    <row r="991" spans="5:5" x14ac:dyDescent="0.25">
      <c r="E991" s="39"/>
    </row>
    <row r="992" spans="5:5" x14ac:dyDescent="0.25">
      <c r="E992" s="39"/>
    </row>
    <row r="993" spans="5:5" x14ac:dyDescent="0.25">
      <c r="E993" s="39"/>
    </row>
    <row r="994" spans="5:5" x14ac:dyDescent="0.25">
      <c r="E994" s="39"/>
    </row>
    <row r="995" spans="5:5" x14ac:dyDescent="0.25">
      <c r="E995" s="39"/>
    </row>
    <row r="996" spans="5:5" x14ac:dyDescent="0.25">
      <c r="E996" s="39"/>
    </row>
    <row r="997" spans="5:5" x14ac:dyDescent="0.25">
      <c r="E997" s="39"/>
    </row>
    <row r="998" spans="5:5" x14ac:dyDescent="0.25">
      <c r="E998" s="39"/>
    </row>
    <row r="999" spans="5:5" x14ac:dyDescent="0.25">
      <c r="E999" s="39"/>
    </row>
    <row r="1000" spans="5:5" x14ac:dyDescent="0.25">
      <c r="E1000" s="39"/>
    </row>
    <row r="1001" spans="5:5" x14ac:dyDescent="0.25">
      <c r="E1001" s="39"/>
    </row>
    <row r="1002" spans="5:5" x14ac:dyDescent="0.25">
      <c r="E1002" s="39"/>
    </row>
    <row r="1003" spans="5:5" x14ac:dyDescent="0.25">
      <c r="E1003" s="39"/>
    </row>
    <row r="1004" spans="5:5" x14ac:dyDescent="0.25">
      <c r="E1004" s="39"/>
    </row>
    <row r="1005" spans="5:5" x14ac:dyDescent="0.25">
      <c r="E1005" s="39"/>
    </row>
    <row r="1006" spans="5:5" x14ac:dyDescent="0.25">
      <c r="E1006" s="39"/>
    </row>
    <row r="1007" spans="5:5" x14ac:dyDescent="0.25">
      <c r="E1007" s="39"/>
    </row>
    <row r="1008" spans="5:5" x14ac:dyDescent="0.25">
      <c r="E1008" s="39"/>
    </row>
    <row r="1009" spans="5:5" x14ac:dyDescent="0.25">
      <c r="E1009" s="39"/>
    </row>
    <row r="1010" spans="5:5" x14ac:dyDescent="0.25">
      <c r="E1010" s="39"/>
    </row>
    <row r="1011" spans="5:5" x14ac:dyDescent="0.25">
      <c r="E1011" s="39"/>
    </row>
    <row r="1012" spans="5:5" x14ac:dyDescent="0.25">
      <c r="E1012" s="39"/>
    </row>
    <row r="1013" spans="5:5" x14ac:dyDescent="0.25">
      <c r="E1013" s="39"/>
    </row>
    <row r="1014" spans="5:5" x14ac:dyDescent="0.25">
      <c r="E1014" s="39"/>
    </row>
    <row r="1015" spans="5:5" x14ac:dyDescent="0.25">
      <c r="E1015" s="39"/>
    </row>
    <row r="1016" spans="5:5" x14ac:dyDescent="0.25">
      <c r="E1016" s="39"/>
    </row>
    <row r="1017" spans="5:5" x14ac:dyDescent="0.25">
      <c r="E1017" s="39"/>
    </row>
    <row r="1018" spans="5:5" x14ac:dyDescent="0.25">
      <c r="E1018" s="39"/>
    </row>
    <row r="1019" spans="5:5" x14ac:dyDescent="0.25">
      <c r="E1019" s="39"/>
    </row>
    <row r="1020" spans="5:5" x14ac:dyDescent="0.25">
      <c r="E1020" s="39"/>
    </row>
    <row r="1021" spans="5:5" x14ac:dyDescent="0.25">
      <c r="E1021" s="39"/>
    </row>
    <row r="1022" spans="5:5" x14ac:dyDescent="0.25">
      <c r="E1022" s="39"/>
    </row>
    <row r="1023" spans="5:5" x14ac:dyDescent="0.25">
      <c r="E1023" s="39"/>
    </row>
    <row r="1024" spans="5:5" x14ac:dyDescent="0.25">
      <c r="E1024" s="39"/>
    </row>
    <row r="1025" spans="5:5" x14ac:dyDescent="0.25">
      <c r="E1025" s="39"/>
    </row>
    <row r="1026" spans="5:5" x14ac:dyDescent="0.25">
      <c r="E1026" s="39"/>
    </row>
    <row r="1027" spans="5:5" x14ac:dyDescent="0.25">
      <c r="E1027" s="39"/>
    </row>
    <row r="1028" spans="5:5" x14ac:dyDescent="0.25">
      <c r="E1028" s="39"/>
    </row>
    <row r="1029" spans="5:5" x14ac:dyDescent="0.25">
      <c r="E1029" s="39"/>
    </row>
    <row r="1030" spans="5:5" x14ac:dyDescent="0.25">
      <c r="E1030" s="39"/>
    </row>
    <row r="1031" spans="5:5" x14ac:dyDescent="0.25">
      <c r="E1031" s="39"/>
    </row>
    <row r="1032" spans="5:5" x14ac:dyDescent="0.25">
      <c r="E1032" s="39"/>
    </row>
    <row r="1033" spans="5:5" x14ac:dyDescent="0.25">
      <c r="E1033" s="39"/>
    </row>
    <row r="1034" spans="5:5" x14ac:dyDescent="0.25">
      <c r="E1034" s="39"/>
    </row>
    <row r="1035" spans="5:5" x14ac:dyDescent="0.25">
      <c r="E1035" s="39"/>
    </row>
    <row r="1036" spans="5:5" x14ac:dyDescent="0.25">
      <c r="E1036" s="39"/>
    </row>
    <row r="1037" spans="5:5" x14ac:dyDescent="0.25">
      <c r="E1037" s="39"/>
    </row>
    <row r="1038" spans="5:5" x14ac:dyDescent="0.25">
      <c r="E1038" s="39"/>
    </row>
    <row r="1039" spans="5:5" x14ac:dyDescent="0.25">
      <c r="E1039" s="39"/>
    </row>
    <row r="1040" spans="5:5" x14ac:dyDescent="0.25">
      <c r="E1040" s="39"/>
    </row>
    <row r="1041" spans="5:5" x14ac:dyDescent="0.25">
      <c r="E1041" s="39"/>
    </row>
    <row r="1042" spans="5:5" x14ac:dyDescent="0.25">
      <c r="E1042" s="39"/>
    </row>
    <row r="1043" spans="5:5" x14ac:dyDescent="0.25">
      <c r="E1043" s="39"/>
    </row>
    <row r="1044" spans="5:5" x14ac:dyDescent="0.25">
      <c r="E1044" s="39"/>
    </row>
    <row r="1045" spans="5:5" x14ac:dyDescent="0.25">
      <c r="E1045" s="39"/>
    </row>
    <row r="1046" spans="5:5" x14ac:dyDescent="0.25">
      <c r="E1046" s="39"/>
    </row>
    <row r="1047" spans="5:5" x14ac:dyDescent="0.25">
      <c r="E1047" s="39"/>
    </row>
    <row r="1048" spans="5:5" x14ac:dyDescent="0.25">
      <c r="E1048" s="39"/>
    </row>
    <row r="1049" spans="5:5" x14ac:dyDescent="0.25">
      <c r="E1049" s="39"/>
    </row>
    <row r="1050" spans="5:5" x14ac:dyDescent="0.25">
      <c r="E1050" s="39"/>
    </row>
    <row r="1051" spans="5:5" x14ac:dyDescent="0.25">
      <c r="E1051" s="39"/>
    </row>
    <row r="1052" spans="5:5" x14ac:dyDescent="0.25">
      <c r="E1052" s="39"/>
    </row>
    <row r="1053" spans="5:5" x14ac:dyDescent="0.25">
      <c r="E1053" s="39"/>
    </row>
    <row r="1054" spans="5:5" x14ac:dyDescent="0.25">
      <c r="E1054" s="39"/>
    </row>
    <row r="1055" spans="5:5" x14ac:dyDescent="0.25">
      <c r="E1055" s="39"/>
    </row>
    <row r="1056" spans="5:5" x14ac:dyDescent="0.25">
      <c r="E1056" s="39"/>
    </row>
    <row r="1057" spans="5:5" x14ac:dyDescent="0.25">
      <c r="E1057" s="39"/>
    </row>
    <row r="1058" spans="5:5" x14ac:dyDescent="0.25">
      <c r="E1058" s="39"/>
    </row>
    <row r="1059" spans="5:5" x14ac:dyDescent="0.25">
      <c r="E1059" s="39"/>
    </row>
    <row r="1060" spans="5:5" x14ac:dyDescent="0.25">
      <c r="E1060" s="39"/>
    </row>
    <row r="1061" spans="5:5" x14ac:dyDescent="0.25">
      <c r="E1061" s="39"/>
    </row>
    <row r="1062" spans="5:5" x14ac:dyDescent="0.25">
      <c r="E1062" s="39"/>
    </row>
    <row r="1063" spans="5:5" x14ac:dyDescent="0.25">
      <c r="E1063" s="39"/>
    </row>
    <row r="1064" spans="5:5" x14ac:dyDescent="0.25">
      <c r="E1064" s="39"/>
    </row>
    <row r="1065" spans="5:5" x14ac:dyDescent="0.25">
      <c r="E1065" s="39"/>
    </row>
    <row r="1066" spans="5:5" x14ac:dyDescent="0.25">
      <c r="E1066" s="39"/>
    </row>
    <row r="1067" spans="5:5" x14ac:dyDescent="0.25">
      <c r="E1067" s="39"/>
    </row>
    <row r="1068" spans="5:5" x14ac:dyDescent="0.25">
      <c r="E1068" s="39"/>
    </row>
    <row r="1069" spans="5:5" x14ac:dyDescent="0.25">
      <c r="E1069" s="39"/>
    </row>
    <row r="1070" spans="5:5" x14ac:dyDescent="0.25">
      <c r="E1070" s="39"/>
    </row>
    <row r="1071" spans="5:5" x14ac:dyDescent="0.25">
      <c r="E1071" s="39"/>
    </row>
    <row r="1072" spans="5:5" x14ac:dyDescent="0.25">
      <c r="E1072" s="39"/>
    </row>
    <row r="1073" spans="5:5" x14ac:dyDescent="0.25">
      <c r="E1073" s="39"/>
    </row>
    <row r="1074" spans="5:5" x14ac:dyDescent="0.25">
      <c r="E1074" s="39"/>
    </row>
    <row r="1075" spans="5:5" x14ac:dyDescent="0.25">
      <c r="E1075" s="39"/>
    </row>
    <row r="1076" spans="5:5" x14ac:dyDescent="0.25">
      <c r="E1076" s="39"/>
    </row>
    <row r="1077" spans="5:5" x14ac:dyDescent="0.25">
      <c r="E1077" s="39"/>
    </row>
    <row r="1078" spans="5:5" x14ac:dyDescent="0.25">
      <c r="E1078" s="39"/>
    </row>
    <row r="1079" spans="5:5" x14ac:dyDescent="0.25">
      <c r="E1079" s="39"/>
    </row>
    <row r="1080" spans="5:5" x14ac:dyDescent="0.25">
      <c r="E1080" s="39"/>
    </row>
    <row r="1081" spans="5:5" x14ac:dyDescent="0.25">
      <c r="E1081" s="39"/>
    </row>
    <row r="1082" spans="5:5" x14ac:dyDescent="0.25">
      <c r="E1082" s="39"/>
    </row>
    <row r="1083" spans="5:5" x14ac:dyDescent="0.25">
      <c r="E1083" s="39"/>
    </row>
    <row r="1084" spans="5:5" x14ac:dyDescent="0.25">
      <c r="E1084" s="39"/>
    </row>
    <row r="1085" spans="5:5" x14ac:dyDescent="0.25">
      <c r="E1085" s="39"/>
    </row>
    <row r="1086" spans="5:5" x14ac:dyDescent="0.25">
      <c r="E1086" s="39"/>
    </row>
    <row r="1087" spans="5:5" x14ac:dyDescent="0.25">
      <c r="E1087" s="39"/>
    </row>
    <row r="1088" spans="5:5" x14ac:dyDescent="0.25">
      <c r="E1088" s="39"/>
    </row>
    <row r="1089" spans="5:5" x14ac:dyDescent="0.25">
      <c r="E1089" s="39"/>
    </row>
    <row r="1090" spans="5:5" x14ac:dyDescent="0.25">
      <c r="E1090" s="39"/>
    </row>
    <row r="1091" spans="5:5" x14ac:dyDescent="0.25">
      <c r="E1091" s="39"/>
    </row>
    <row r="1092" spans="5:5" x14ac:dyDescent="0.25">
      <c r="E1092" s="39"/>
    </row>
    <row r="1093" spans="5:5" x14ac:dyDescent="0.25">
      <c r="E1093" s="39"/>
    </row>
    <row r="1094" spans="5:5" x14ac:dyDescent="0.25">
      <c r="E1094" s="39"/>
    </row>
    <row r="1095" spans="5:5" x14ac:dyDescent="0.25">
      <c r="E1095" s="39"/>
    </row>
    <row r="1096" spans="5:5" x14ac:dyDescent="0.25">
      <c r="E1096" s="39"/>
    </row>
    <row r="1097" spans="5:5" x14ac:dyDescent="0.25">
      <c r="E1097" s="39"/>
    </row>
    <row r="1098" spans="5:5" x14ac:dyDescent="0.25">
      <c r="E1098" s="39"/>
    </row>
    <row r="1099" spans="5:5" x14ac:dyDescent="0.25">
      <c r="E1099" s="39"/>
    </row>
    <row r="1100" spans="5:5" x14ac:dyDescent="0.25">
      <c r="E1100" s="39"/>
    </row>
    <row r="1101" spans="5:5" x14ac:dyDescent="0.25">
      <c r="E1101" s="39"/>
    </row>
    <row r="1102" spans="5:5" x14ac:dyDescent="0.25">
      <c r="E1102" s="39"/>
    </row>
    <row r="1103" spans="5:5" x14ac:dyDescent="0.25">
      <c r="E1103" s="39"/>
    </row>
    <row r="1104" spans="5:5" x14ac:dyDescent="0.25">
      <c r="E1104" s="39"/>
    </row>
    <row r="1105" spans="5:5" x14ac:dyDescent="0.25">
      <c r="E1105" s="39"/>
    </row>
    <row r="1106" spans="5:5" x14ac:dyDescent="0.25">
      <c r="E1106" s="39"/>
    </row>
    <row r="1107" spans="5:5" x14ac:dyDescent="0.25">
      <c r="E1107" s="39"/>
    </row>
    <row r="1108" spans="5:5" x14ac:dyDescent="0.25">
      <c r="E1108" s="39"/>
    </row>
    <row r="1109" spans="5:5" x14ac:dyDescent="0.25">
      <c r="E1109" s="39"/>
    </row>
    <row r="1110" spans="5:5" x14ac:dyDescent="0.25">
      <c r="E1110" s="39"/>
    </row>
    <row r="1111" spans="5:5" x14ac:dyDescent="0.25">
      <c r="E1111" s="39"/>
    </row>
    <row r="1112" spans="5:5" x14ac:dyDescent="0.25">
      <c r="E1112" s="39"/>
    </row>
    <row r="1113" spans="5:5" x14ac:dyDescent="0.25">
      <c r="E1113" s="39"/>
    </row>
    <row r="1114" spans="5:5" x14ac:dyDescent="0.25">
      <c r="E1114" s="39"/>
    </row>
    <row r="1115" spans="5:5" x14ac:dyDescent="0.25">
      <c r="E1115" s="39"/>
    </row>
    <row r="1116" spans="5:5" x14ac:dyDescent="0.25">
      <c r="E1116" s="39"/>
    </row>
    <row r="1117" spans="5:5" x14ac:dyDescent="0.25">
      <c r="E1117" s="39"/>
    </row>
    <row r="1118" spans="5:5" x14ac:dyDescent="0.25">
      <c r="E1118" s="39"/>
    </row>
    <row r="1119" spans="5:5" x14ac:dyDescent="0.25">
      <c r="E1119" s="39"/>
    </row>
    <row r="1120" spans="5:5" x14ac:dyDescent="0.25">
      <c r="E1120" s="39"/>
    </row>
    <row r="1121" spans="5:5" x14ac:dyDescent="0.25">
      <c r="E1121" s="39"/>
    </row>
    <row r="1122" spans="5:5" x14ac:dyDescent="0.25">
      <c r="E1122" s="39"/>
    </row>
    <row r="1123" spans="5:5" x14ac:dyDescent="0.25">
      <c r="E1123" s="39"/>
    </row>
    <row r="1124" spans="5:5" x14ac:dyDescent="0.25">
      <c r="E1124" s="39"/>
    </row>
    <row r="1125" spans="5:5" x14ac:dyDescent="0.25">
      <c r="E1125" s="39"/>
    </row>
    <row r="1126" spans="5:5" x14ac:dyDescent="0.25">
      <c r="E1126" s="39"/>
    </row>
    <row r="1127" spans="5:5" x14ac:dyDescent="0.25">
      <c r="E1127" s="39"/>
    </row>
    <row r="1128" spans="5:5" x14ac:dyDescent="0.25">
      <c r="E1128" s="39"/>
    </row>
    <row r="1129" spans="5:5" x14ac:dyDescent="0.25">
      <c r="E1129" s="39"/>
    </row>
    <row r="1130" spans="5:5" x14ac:dyDescent="0.25">
      <c r="E1130" s="39"/>
    </row>
    <row r="1131" spans="5:5" x14ac:dyDescent="0.25">
      <c r="E1131" s="39"/>
    </row>
    <row r="1132" spans="5:5" x14ac:dyDescent="0.25">
      <c r="E1132" s="39"/>
    </row>
    <row r="1133" spans="5:5" x14ac:dyDescent="0.25">
      <c r="E1133" s="39"/>
    </row>
    <row r="1134" spans="5:5" x14ac:dyDescent="0.25">
      <c r="E1134" s="39"/>
    </row>
    <row r="1135" spans="5:5" x14ac:dyDescent="0.25">
      <c r="E1135" s="39"/>
    </row>
    <row r="1136" spans="5:5" x14ac:dyDescent="0.25">
      <c r="E1136" s="39"/>
    </row>
    <row r="1137" spans="5:5" x14ac:dyDescent="0.25">
      <c r="E1137" s="39"/>
    </row>
    <row r="1138" spans="5:5" x14ac:dyDescent="0.25">
      <c r="E1138" s="39"/>
    </row>
    <row r="1139" spans="5:5" x14ac:dyDescent="0.25">
      <c r="E1139" s="39"/>
    </row>
    <row r="1140" spans="5:5" x14ac:dyDescent="0.25">
      <c r="E1140" s="39"/>
    </row>
    <row r="1141" spans="5:5" x14ac:dyDescent="0.25">
      <c r="E1141" s="39"/>
    </row>
    <row r="1142" spans="5:5" x14ac:dyDescent="0.25">
      <c r="E1142" s="39"/>
    </row>
    <row r="1143" spans="5:5" x14ac:dyDescent="0.25">
      <c r="E1143" s="39"/>
    </row>
    <row r="1144" spans="5:5" x14ac:dyDescent="0.25">
      <c r="E1144" s="39"/>
    </row>
    <row r="1145" spans="5:5" x14ac:dyDescent="0.25">
      <c r="E1145" s="39"/>
    </row>
    <row r="1146" spans="5:5" x14ac:dyDescent="0.25">
      <c r="E1146" s="39"/>
    </row>
    <row r="1147" spans="5:5" x14ac:dyDescent="0.25">
      <c r="E1147" s="39"/>
    </row>
    <row r="1148" spans="5:5" x14ac:dyDescent="0.25">
      <c r="E1148" s="39"/>
    </row>
    <row r="1149" spans="5:5" x14ac:dyDescent="0.25">
      <c r="E1149" s="39"/>
    </row>
    <row r="1150" spans="5:5" x14ac:dyDescent="0.25">
      <c r="E1150" s="39"/>
    </row>
    <row r="1151" spans="5:5" x14ac:dyDescent="0.25">
      <c r="E1151" s="39"/>
    </row>
    <row r="1152" spans="5:5" x14ac:dyDescent="0.25">
      <c r="E1152" s="39"/>
    </row>
    <row r="1153" spans="5:5" x14ac:dyDescent="0.25">
      <c r="E1153" s="39"/>
    </row>
    <row r="1154" spans="5:5" x14ac:dyDescent="0.25">
      <c r="E1154" s="39"/>
    </row>
    <row r="1155" spans="5:5" x14ac:dyDescent="0.25">
      <c r="E1155" s="39"/>
    </row>
    <row r="1156" spans="5:5" x14ac:dyDescent="0.25">
      <c r="E1156" s="39"/>
    </row>
    <row r="1157" spans="5:5" x14ac:dyDescent="0.25">
      <c r="E1157" s="39"/>
    </row>
    <row r="1158" spans="5:5" x14ac:dyDescent="0.25">
      <c r="E1158" s="39"/>
    </row>
    <row r="1159" spans="5:5" x14ac:dyDescent="0.25">
      <c r="E1159" s="39"/>
    </row>
    <row r="1160" spans="5:5" x14ac:dyDescent="0.25">
      <c r="E1160" s="39"/>
    </row>
    <row r="1161" spans="5:5" x14ac:dyDescent="0.25">
      <c r="E1161" s="39"/>
    </row>
    <row r="1162" spans="5:5" x14ac:dyDescent="0.25">
      <c r="E1162" s="39"/>
    </row>
    <row r="1163" spans="5:5" x14ac:dyDescent="0.25">
      <c r="E1163" s="39"/>
    </row>
    <row r="1164" spans="5:5" x14ac:dyDescent="0.25">
      <c r="E1164" s="39"/>
    </row>
    <row r="1165" spans="5:5" x14ac:dyDescent="0.25">
      <c r="E1165" s="39"/>
    </row>
    <row r="1166" spans="5:5" x14ac:dyDescent="0.25">
      <c r="E1166" s="39"/>
    </row>
    <row r="1167" spans="5:5" x14ac:dyDescent="0.25">
      <c r="E1167" s="39"/>
    </row>
    <row r="1168" spans="5:5" x14ac:dyDescent="0.25">
      <c r="E1168" s="39"/>
    </row>
    <row r="1169" spans="5:5" x14ac:dyDescent="0.25">
      <c r="E1169" s="39"/>
    </row>
    <row r="1170" spans="5:5" x14ac:dyDescent="0.25">
      <c r="E1170" s="39"/>
    </row>
    <row r="1171" spans="5:5" x14ac:dyDescent="0.25">
      <c r="E1171" s="39"/>
    </row>
    <row r="1172" spans="5:5" x14ac:dyDescent="0.25">
      <c r="E1172" s="39"/>
    </row>
    <row r="1173" spans="5:5" x14ac:dyDescent="0.25">
      <c r="E1173" s="39"/>
    </row>
    <row r="1174" spans="5:5" x14ac:dyDescent="0.25">
      <c r="E1174" s="39"/>
    </row>
    <row r="1175" spans="5:5" x14ac:dyDescent="0.25">
      <c r="E1175" s="39"/>
    </row>
    <row r="1176" spans="5:5" x14ac:dyDescent="0.25">
      <c r="E1176" s="39"/>
    </row>
  </sheetData>
  <autoFilter ref="A1:I604">
    <sortState ref="A2:I597">
      <sortCondition ref="A1:A588"/>
    </sortState>
  </autoFilter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opLeftCell="A7" workbookViewId="0">
      <selection activeCell="H18" sqref="H18"/>
    </sheetView>
  </sheetViews>
  <sheetFormatPr baseColWidth="10" defaultRowHeight="15" x14ac:dyDescent="0.25"/>
  <cols>
    <col min="1" max="1" width="4.28515625" customWidth="1"/>
    <col min="3" max="3" width="57.7109375" customWidth="1"/>
    <col min="4" max="4" width="18.85546875" customWidth="1"/>
    <col min="5" max="5" width="19.7109375" customWidth="1"/>
  </cols>
  <sheetData>
    <row r="1" spans="1:5" x14ac:dyDescent="0.25">
      <c r="A1" s="1" t="s">
        <v>0</v>
      </c>
      <c r="B1" s="2"/>
      <c r="C1" s="2"/>
      <c r="D1" s="2"/>
      <c r="E1" s="3"/>
    </row>
    <row r="2" spans="1:5" x14ac:dyDescent="0.25">
      <c r="A2" s="148"/>
      <c r="B2" s="2"/>
      <c r="C2" s="2"/>
      <c r="D2" s="2"/>
      <c r="E2" s="3"/>
    </row>
    <row r="3" spans="1:5" x14ac:dyDescent="0.25">
      <c r="A3" s="149" t="s">
        <v>922</v>
      </c>
      <c r="B3" s="2"/>
      <c r="C3" s="2"/>
      <c r="D3" s="2"/>
      <c r="E3" s="3"/>
    </row>
    <row r="4" spans="1:5" x14ac:dyDescent="0.25">
      <c r="A4" s="2"/>
      <c r="B4" s="2"/>
      <c r="C4" s="2"/>
      <c r="D4" s="3"/>
      <c r="E4" s="3"/>
    </row>
    <row r="5" spans="1:5" x14ac:dyDescent="0.25">
      <c r="A5" s="4"/>
      <c r="B5" s="4"/>
      <c r="C5" s="4"/>
      <c r="D5" s="5"/>
      <c r="E5" s="5"/>
    </row>
    <row r="6" spans="1:5" x14ac:dyDescent="0.25">
      <c r="A6" s="7" t="s">
        <v>923</v>
      </c>
      <c r="B6" s="7" t="s">
        <v>1</v>
      </c>
      <c r="C6" s="7" t="s">
        <v>3</v>
      </c>
      <c r="D6" s="150" t="s">
        <v>4</v>
      </c>
      <c r="E6" s="150" t="s">
        <v>5</v>
      </c>
    </row>
    <row r="7" spans="1:5" x14ac:dyDescent="0.25">
      <c r="A7" s="151"/>
      <c r="B7" s="152"/>
      <c r="C7" s="152"/>
      <c r="D7" s="153"/>
      <c r="E7" s="153"/>
    </row>
    <row r="8" spans="1:5" x14ac:dyDescent="0.25">
      <c r="A8" s="154"/>
      <c r="B8" s="155"/>
      <c r="C8" s="156" t="s">
        <v>924</v>
      </c>
      <c r="D8" s="157">
        <v>18510300</v>
      </c>
      <c r="E8" s="158"/>
    </row>
    <row r="9" spans="1:5" x14ac:dyDescent="0.25">
      <c r="A9" s="159"/>
      <c r="B9" s="160">
        <v>43046</v>
      </c>
      <c r="C9" s="161" t="s">
        <v>925</v>
      </c>
      <c r="D9" s="162"/>
      <c r="E9" s="158">
        <v>8000000</v>
      </c>
    </row>
    <row r="10" spans="1:5" x14ac:dyDescent="0.25">
      <c r="A10" s="159"/>
      <c r="B10" s="160">
        <v>43046</v>
      </c>
      <c r="C10" s="161" t="s">
        <v>926</v>
      </c>
      <c r="D10" s="162"/>
      <c r="E10" s="158">
        <v>8000000</v>
      </c>
    </row>
    <row r="11" spans="1:5" x14ac:dyDescent="0.25">
      <c r="A11" s="159"/>
      <c r="B11" s="160">
        <v>43046</v>
      </c>
      <c r="C11" s="161" t="s">
        <v>927</v>
      </c>
      <c r="D11" s="163">
        <v>90000000</v>
      </c>
      <c r="E11" s="158"/>
    </row>
    <row r="12" spans="1:5" x14ac:dyDescent="0.25">
      <c r="A12" s="159"/>
      <c r="B12" s="160">
        <v>43053</v>
      </c>
      <c r="C12" s="161" t="s">
        <v>928</v>
      </c>
      <c r="D12" s="158"/>
      <c r="E12" s="158">
        <v>8500000</v>
      </c>
    </row>
    <row r="13" spans="1:5" x14ac:dyDescent="0.25">
      <c r="A13" s="159"/>
      <c r="B13" s="160">
        <v>43060</v>
      </c>
      <c r="C13" s="161" t="s">
        <v>929</v>
      </c>
      <c r="D13" s="158"/>
      <c r="E13" s="158">
        <v>8000000</v>
      </c>
    </row>
    <row r="14" spans="1:5" x14ac:dyDescent="0.25">
      <c r="A14" s="159"/>
      <c r="B14" s="160">
        <v>43062</v>
      </c>
      <c r="C14" s="161" t="s">
        <v>930</v>
      </c>
      <c r="D14" s="164"/>
      <c r="E14" s="165">
        <v>9000000</v>
      </c>
    </row>
    <row r="15" spans="1:5" x14ac:dyDescent="0.25">
      <c r="A15" s="159"/>
      <c r="B15" s="160">
        <v>43062</v>
      </c>
      <c r="C15" s="161" t="s">
        <v>931</v>
      </c>
      <c r="D15" s="166"/>
      <c r="E15" s="167">
        <v>28036250</v>
      </c>
    </row>
    <row r="16" spans="1:5" x14ac:dyDescent="0.25">
      <c r="A16" s="159"/>
      <c r="B16" s="160">
        <v>43063</v>
      </c>
      <c r="C16" s="161" t="s">
        <v>932</v>
      </c>
      <c r="D16" s="163"/>
      <c r="E16" s="168">
        <v>8000000</v>
      </c>
    </row>
    <row r="17" spans="1:8" x14ac:dyDescent="0.25">
      <c r="A17" s="159"/>
      <c r="B17" s="160">
        <v>43064</v>
      </c>
      <c r="C17" s="161" t="s">
        <v>933</v>
      </c>
      <c r="D17" s="163"/>
      <c r="E17" s="168">
        <v>8000000</v>
      </c>
    </row>
    <row r="18" spans="1:8" x14ac:dyDescent="0.25">
      <c r="A18" s="159"/>
      <c r="B18" s="160">
        <v>43066</v>
      </c>
      <c r="C18" s="161" t="s">
        <v>934</v>
      </c>
      <c r="D18" s="163"/>
      <c r="E18" s="168">
        <v>11300</v>
      </c>
    </row>
    <row r="19" spans="1:8" x14ac:dyDescent="0.25">
      <c r="A19" s="159"/>
      <c r="B19" s="160">
        <v>43066</v>
      </c>
      <c r="C19" s="161" t="s">
        <v>935</v>
      </c>
      <c r="D19" s="163"/>
      <c r="E19" s="168">
        <v>8000000</v>
      </c>
      <c r="H19" s="22"/>
    </row>
    <row r="20" spans="1:8" x14ac:dyDescent="0.25">
      <c r="A20" s="159"/>
      <c r="B20" s="160">
        <v>43066</v>
      </c>
      <c r="C20" s="161" t="s">
        <v>936</v>
      </c>
      <c r="D20" s="163"/>
      <c r="E20" s="168">
        <v>6000000</v>
      </c>
      <c r="H20" s="289"/>
    </row>
    <row r="21" spans="1:8" x14ac:dyDescent="0.25">
      <c r="A21" s="159"/>
      <c r="B21" s="160">
        <v>43066</v>
      </c>
      <c r="C21" s="169" t="s">
        <v>937</v>
      </c>
      <c r="D21" s="163">
        <v>44114700</v>
      </c>
      <c r="E21" s="168"/>
      <c r="H21" s="289"/>
    </row>
    <row r="22" spans="1:8" x14ac:dyDescent="0.25">
      <c r="A22" s="159"/>
      <c r="B22" s="160">
        <v>43069</v>
      </c>
      <c r="C22" s="161" t="s">
        <v>938</v>
      </c>
      <c r="D22" s="163"/>
      <c r="E22" s="168">
        <v>14000000</v>
      </c>
      <c r="H22" s="43"/>
    </row>
    <row r="23" spans="1:8" x14ac:dyDescent="0.25">
      <c r="A23" s="159"/>
      <c r="B23" s="160">
        <v>43069</v>
      </c>
      <c r="C23" s="161" t="s">
        <v>939</v>
      </c>
      <c r="D23" s="170"/>
      <c r="E23" s="171">
        <v>8000000</v>
      </c>
      <c r="H23" s="22"/>
    </row>
    <row r="24" spans="1:8" x14ac:dyDescent="0.25">
      <c r="A24" s="159"/>
      <c r="B24" s="160">
        <v>43069</v>
      </c>
      <c r="C24" s="172" t="s">
        <v>940</v>
      </c>
      <c r="D24" s="170"/>
      <c r="E24" s="171">
        <v>22600</v>
      </c>
    </row>
    <row r="25" spans="1:8" x14ac:dyDescent="0.25">
      <c r="A25" s="159"/>
      <c r="B25" s="160">
        <v>43069</v>
      </c>
      <c r="C25" s="172" t="s">
        <v>941</v>
      </c>
      <c r="D25" s="170"/>
      <c r="E25" s="171">
        <v>4576</v>
      </c>
    </row>
    <row r="26" spans="1:8" x14ac:dyDescent="0.25">
      <c r="A26" s="159"/>
      <c r="B26" s="160">
        <v>43069</v>
      </c>
      <c r="C26" s="172" t="s">
        <v>942</v>
      </c>
      <c r="D26" s="170"/>
      <c r="E26" s="171">
        <v>25424</v>
      </c>
    </row>
    <row r="27" spans="1:8" x14ac:dyDescent="0.25">
      <c r="A27" s="173"/>
      <c r="B27" s="160"/>
      <c r="C27" s="174" t="s">
        <v>6</v>
      </c>
      <c r="D27" s="175">
        <f>SUM(D8:D26)</f>
        <v>152625000</v>
      </c>
      <c r="E27" s="175">
        <f>SUM(E9:E26)</f>
        <v>121600150</v>
      </c>
    </row>
    <row r="28" spans="1:8" x14ac:dyDescent="0.25">
      <c r="A28" s="2"/>
      <c r="B28" s="154"/>
      <c r="C28" s="176" t="s">
        <v>943</v>
      </c>
      <c r="D28" s="177">
        <f>+D27-E27</f>
        <v>31024850</v>
      </c>
      <c r="E28" s="17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I15" sqref="I15"/>
    </sheetView>
  </sheetViews>
  <sheetFormatPr baseColWidth="10" defaultRowHeight="15" x14ac:dyDescent="0.25"/>
  <cols>
    <col min="1" max="1" width="2" customWidth="1"/>
    <col min="2" max="2" width="5.28515625" customWidth="1"/>
    <col min="4" max="4" width="50.7109375" customWidth="1"/>
  </cols>
  <sheetData>
    <row r="1" spans="1:6" x14ac:dyDescent="0.25">
      <c r="A1" s="1" t="s">
        <v>0</v>
      </c>
      <c r="B1" s="2"/>
      <c r="C1" s="2"/>
      <c r="D1" s="2"/>
      <c r="E1" s="3"/>
      <c r="F1" s="3"/>
    </row>
    <row r="2" spans="1:6" x14ac:dyDescent="0.25">
      <c r="A2" s="148"/>
      <c r="B2" s="2"/>
      <c r="C2" s="2"/>
      <c r="D2" s="2"/>
      <c r="E2" s="3"/>
      <c r="F2" s="3"/>
    </row>
    <row r="3" spans="1:6" x14ac:dyDescent="0.25">
      <c r="A3" s="149" t="s">
        <v>944</v>
      </c>
      <c r="B3" s="2"/>
      <c r="C3" s="2"/>
      <c r="D3" s="2"/>
      <c r="E3" s="3"/>
      <c r="F3" s="3"/>
    </row>
    <row r="4" spans="1:6" x14ac:dyDescent="0.25">
      <c r="A4" s="2"/>
      <c r="B4" s="2"/>
      <c r="C4" s="2"/>
      <c r="D4" s="2"/>
      <c r="E4" s="3"/>
      <c r="F4" s="3"/>
    </row>
    <row r="5" spans="1:6" x14ac:dyDescent="0.25">
      <c r="A5" s="2"/>
      <c r="B5" s="7" t="s">
        <v>923</v>
      </c>
      <c r="C5" s="7" t="s">
        <v>1</v>
      </c>
      <c r="D5" s="7" t="s">
        <v>3</v>
      </c>
      <c r="E5" s="150" t="s">
        <v>4</v>
      </c>
      <c r="F5" s="150" t="s">
        <v>5</v>
      </c>
    </row>
    <row r="6" spans="1:6" x14ac:dyDescent="0.25">
      <c r="A6" s="2"/>
      <c r="B6" s="151"/>
      <c r="C6" s="152"/>
      <c r="D6" s="152"/>
      <c r="E6" s="179"/>
      <c r="F6" s="153"/>
    </row>
    <row r="7" spans="1:6" x14ac:dyDescent="0.25">
      <c r="A7" s="2"/>
      <c r="B7" s="154"/>
      <c r="C7" s="160"/>
      <c r="D7" s="169" t="s">
        <v>945</v>
      </c>
      <c r="E7" s="180">
        <v>15073.84</v>
      </c>
      <c r="F7" s="181"/>
    </row>
    <row r="8" spans="1:6" x14ac:dyDescent="0.25">
      <c r="A8" s="2"/>
      <c r="B8" s="154"/>
      <c r="C8" s="160">
        <v>43046</v>
      </c>
      <c r="D8" s="169" t="s">
        <v>946</v>
      </c>
      <c r="E8" s="180"/>
      <c r="F8" s="181">
        <v>10000</v>
      </c>
    </row>
    <row r="9" spans="1:6" x14ac:dyDescent="0.25">
      <c r="A9" s="2"/>
      <c r="B9" s="182"/>
      <c r="C9" s="160">
        <v>43066</v>
      </c>
      <c r="D9" s="169" t="s">
        <v>947</v>
      </c>
      <c r="E9" s="180"/>
      <c r="F9" s="181">
        <v>4900</v>
      </c>
    </row>
    <row r="10" spans="1:6" x14ac:dyDescent="0.25">
      <c r="A10" s="2"/>
      <c r="B10" s="182"/>
      <c r="C10" s="160">
        <v>43069</v>
      </c>
      <c r="D10" s="169" t="s">
        <v>948</v>
      </c>
      <c r="E10" s="162"/>
      <c r="F10" s="162">
        <v>3.05</v>
      </c>
    </row>
    <row r="11" spans="1:6" x14ac:dyDescent="0.25">
      <c r="A11" s="2"/>
      <c r="B11" s="182"/>
      <c r="C11" s="160">
        <v>43069</v>
      </c>
      <c r="D11" s="169" t="s">
        <v>949</v>
      </c>
      <c r="E11" s="162"/>
      <c r="F11" s="162">
        <v>16.95</v>
      </c>
    </row>
    <row r="12" spans="1:6" x14ac:dyDescent="0.25">
      <c r="A12" s="2"/>
      <c r="B12" s="173"/>
      <c r="C12" s="160"/>
      <c r="D12" s="174" t="s">
        <v>6</v>
      </c>
      <c r="E12" s="183">
        <f>SUM(E7:E11)</f>
        <v>15073.84</v>
      </c>
      <c r="F12" s="184">
        <f>SUM(F8:F11)</f>
        <v>14920</v>
      </c>
    </row>
    <row r="13" spans="1:6" x14ac:dyDescent="0.25">
      <c r="A13" s="2"/>
      <c r="B13" s="2"/>
      <c r="C13" s="2"/>
      <c r="D13" s="186" t="s">
        <v>950</v>
      </c>
      <c r="E13" s="185">
        <f>E12-F12</f>
        <v>153.84000000000015</v>
      </c>
      <c r="F13" s="17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30" workbookViewId="0">
      <selection activeCell="I44" sqref="I44"/>
    </sheetView>
  </sheetViews>
  <sheetFormatPr baseColWidth="10" defaultRowHeight="15" x14ac:dyDescent="0.25"/>
  <cols>
    <col min="6" max="6" width="16" customWidth="1"/>
  </cols>
  <sheetData>
    <row r="1" spans="1:10" x14ac:dyDescent="0.25">
      <c r="A1" s="298" t="s">
        <v>952</v>
      </c>
      <c r="B1" s="298"/>
      <c r="C1" s="298"/>
      <c r="D1" s="298"/>
      <c r="E1" s="298"/>
      <c r="F1" s="298"/>
      <c r="G1" s="298"/>
      <c r="H1" s="298"/>
      <c r="I1" s="298"/>
      <c r="J1" s="298"/>
    </row>
    <row r="2" spans="1:10" x14ac:dyDescent="0.25">
      <c r="A2" s="188"/>
      <c r="B2" s="188"/>
      <c r="C2" s="188"/>
      <c r="D2" s="188"/>
      <c r="E2" s="188"/>
      <c r="F2" s="188"/>
      <c r="G2" s="188"/>
      <c r="H2" s="188"/>
      <c r="I2" s="188"/>
      <c r="J2" s="188"/>
    </row>
    <row r="3" spans="1:10" ht="15.75" x14ac:dyDescent="0.25">
      <c r="A3" s="189" t="s">
        <v>953</v>
      </c>
      <c r="B3" s="190"/>
      <c r="C3" s="190"/>
      <c r="D3" s="190"/>
      <c r="E3" s="190"/>
      <c r="F3" s="190"/>
      <c r="G3" s="190"/>
      <c r="H3" s="190"/>
      <c r="I3" s="190"/>
      <c r="J3" s="190"/>
    </row>
    <row r="4" spans="1:10" ht="15.75" x14ac:dyDescent="0.25">
      <c r="A4" s="191" t="s">
        <v>0</v>
      </c>
      <c r="B4" s="192"/>
      <c r="C4" s="192"/>
      <c r="D4" s="193"/>
      <c r="E4" s="192"/>
      <c r="F4" s="192"/>
      <c r="G4" s="192"/>
      <c r="H4" s="190"/>
      <c r="I4" s="190"/>
      <c r="J4" s="190"/>
    </row>
    <row r="5" spans="1:10" ht="15.75" x14ac:dyDescent="0.25">
      <c r="A5" s="192"/>
      <c r="B5" s="192"/>
      <c r="C5" s="192"/>
      <c r="D5" s="192"/>
      <c r="E5" s="192"/>
      <c r="F5" s="192"/>
      <c r="G5" s="192"/>
      <c r="H5" s="190"/>
      <c r="I5" s="190"/>
      <c r="J5" s="190"/>
    </row>
    <row r="6" spans="1:10" ht="15.75" x14ac:dyDescent="0.25">
      <c r="A6" s="194"/>
      <c r="B6" s="192"/>
      <c r="C6" s="192"/>
      <c r="D6" s="192"/>
      <c r="E6" s="192"/>
      <c r="F6" s="192"/>
      <c r="G6" s="192"/>
      <c r="H6" s="299" t="s">
        <v>954</v>
      </c>
      <c r="I6" s="300"/>
      <c r="J6" s="301"/>
    </row>
    <row r="7" spans="1:10" ht="15.75" x14ac:dyDescent="0.25">
      <c r="A7" s="194"/>
      <c r="B7" s="192"/>
      <c r="C7" s="192"/>
      <c r="D7" s="192"/>
      <c r="E7" s="192"/>
      <c r="F7" s="192"/>
      <c r="G7" s="192"/>
      <c r="H7" s="195" t="s">
        <v>955</v>
      </c>
      <c r="I7" s="302" t="s">
        <v>956</v>
      </c>
      <c r="J7" s="303"/>
    </row>
    <row r="8" spans="1:10" ht="15.75" x14ac:dyDescent="0.25">
      <c r="A8" s="192"/>
      <c r="B8" s="192"/>
      <c r="C8" s="192"/>
      <c r="D8" s="192"/>
      <c r="E8" s="192"/>
      <c r="F8" s="192"/>
      <c r="G8" s="190"/>
      <c r="H8" s="195" t="s">
        <v>957</v>
      </c>
      <c r="I8" s="304" t="s">
        <v>958</v>
      </c>
      <c r="J8" s="305"/>
    </row>
    <row r="9" spans="1:10" ht="20.25" x14ac:dyDescent="0.25">
      <c r="A9" s="290" t="s">
        <v>959</v>
      </c>
      <c r="B9" s="290"/>
      <c r="C9" s="290"/>
      <c r="D9" s="290"/>
      <c r="E9" s="290"/>
      <c r="F9" s="290"/>
      <c r="G9" s="290"/>
      <c r="H9" s="196" t="s">
        <v>960</v>
      </c>
      <c r="I9" s="306" t="s">
        <v>961</v>
      </c>
      <c r="J9" s="307"/>
    </row>
    <row r="10" spans="1:10" ht="20.25" x14ac:dyDescent="0.25">
      <c r="A10" s="290" t="s">
        <v>962</v>
      </c>
      <c r="B10" s="290"/>
      <c r="C10" s="290"/>
      <c r="D10" s="290"/>
      <c r="E10" s="290"/>
      <c r="F10" s="197">
        <v>43069</v>
      </c>
      <c r="G10" s="192"/>
      <c r="H10" s="190"/>
      <c r="I10" s="190"/>
      <c r="J10" s="190"/>
    </row>
    <row r="11" spans="1:10" x14ac:dyDescent="0.25">
      <c r="A11" s="190"/>
      <c r="B11" s="190"/>
      <c r="C11" s="190"/>
      <c r="D11" s="190"/>
      <c r="E11" s="190"/>
      <c r="F11" s="190"/>
      <c r="G11" s="190"/>
      <c r="H11" s="190"/>
      <c r="I11" s="190"/>
      <c r="J11" s="190"/>
    </row>
    <row r="12" spans="1:10" ht="15.75" thickBot="1" x14ac:dyDescent="0.3">
      <c r="A12" s="190"/>
      <c r="B12" s="190"/>
      <c r="C12" s="190"/>
      <c r="D12" s="190"/>
      <c r="E12" s="190"/>
      <c r="F12" s="190"/>
      <c r="G12" s="190"/>
      <c r="H12" s="190"/>
      <c r="I12" s="190"/>
      <c r="J12" s="190"/>
    </row>
    <row r="13" spans="1:10" ht="15.75" thickBot="1" x14ac:dyDescent="0.3">
      <c r="A13" s="291" t="s">
        <v>963</v>
      </c>
      <c r="B13" s="292"/>
      <c r="C13" s="292"/>
      <c r="D13" s="292"/>
      <c r="E13" s="293"/>
      <c r="F13" s="294" t="s">
        <v>954</v>
      </c>
      <c r="G13" s="292"/>
      <c r="H13" s="292"/>
      <c r="I13" s="292"/>
      <c r="J13" s="295"/>
    </row>
    <row r="14" spans="1:10" ht="15.75" thickTop="1" x14ac:dyDescent="0.25">
      <c r="A14" s="198"/>
      <c r="B14" s="199"/>
      <c r="C14" s="199"/>
      <c r="D14" s="199"/>
      <c r="E14" s="200"/>
      <c r="F14" s="201"/>
      <c r="G14" s="199" t="s">
        <v>964</v>
      </c>
      <c r="H14" s="199" t="s">
        <v>964</v>
      </c>
      <c r="I14" s="199" t="s">
        <v>964</v>
      </c>
      <c r="J14" s="202" t="s">
        <v>964</v>
      </c>
    </row>
    <row r="15" spans="1:10" ht="15.75" thickBot="1" x14ac:dyDescent="0.3">
      <c r="A15" s="203" t="s">
        <v>240</v>
      </c>
      <c r="B15" s="204" t="s">
        <v>965</v>
      </c>
      <c r="C15" s="205" t="s">
        <v>966</v>
      </c>
      <c r="D15" s="206" t="s">
        <v>967</v>
      </c>
      <c r="E15" s="207" t="s">
        <v>968</v>
      </c>
      <c r="F15" s="208" t="s">
        <v>240</v>
      </c>
      <c r="G15" s="204" t="s">
        <v>965</v>
      </c>
      <c r="H15" s="205" t="s">
        <v>966</v>
      </c>
      <c r="I15" s="204" t="s">
        <v>967</v>
      </c>
      <c r="J15" s="209" t="s">
        <v>968</v>
      </c>
    </row>
    <row r="16" spans="1:10" ht="15.75" thickTop="1" x14ac:dyDescent="0.25">
      <c r="A16" s="210"/>
      <c r="B16" s="211"/>
      <c r="C16" s="199"/>
      <c r="D16" s="211"/>
      <c r="E16" s="200"/>
      <c r="F16" s="212"/>
      <c r="G16" s="211"/>
      <c r="H16" s="213"/>
      <c r="I16" s="211"/>
      <c r="J16" s="202"/>
    </row>
    <row r="17" spans="1:10" x14ac:dyDescent="0.25">
      <c r="A17" s="214">
        <f>F10</f>
        <v>43069</v>
      </c>
      <c r="B17" s="211"/>
      <c r="C17" s="213" t="s">
        <v>969</v>
      </c>
      <c r="D17" s="215">
        <v>31024850</v>
      </c>
      <c r="E17" s="216"/>
      <c r="F17" s="217">
        <f>F10</f>
        <v>43069</v>
      </c>
      <c r="G17" s="211"/>
      <c r="H17" s="213" t="s">
        <v>970</v>
      </c>
      <c r="I17" s="218"/>
      <c r="J17" s="219">
        <v>31024850</v>
      </c>
    </row>
    <row r="18" spans="1:10" x14ac:dyDescent="0.25">
      <c r="A18" s="210"/>
      <c r="B18" s="211"/>
      <c r="C18" s="213"/>
      <c r="D18" s="220"/>
      <c r="E18" s="216"/>
      <c r="F18" s="212"/>
      <c r="G18" s="211"/>
      <c r="H18" s="213"/>
      <c r="I18" s="218"/>
      <c r="J18" s="221"/>
    </row>
    <row r="19" spans="1:10" x14ac:dyDescent="0.25">
      <c r="A19" s="210"/>
      <c r="B19" s="211"/>
      <c r="C19" s="213"/>
      <c r="D19" s="222"/>
      <c r="E19" s="216"/>
      <c r="F19" s="223"/>
      <c r="G19" s="211"/>
      <c r="H19" s="213"/>
      <c r="I19" s="218"/>
      <c r="J19" s="221"/>
    </row>
    <row r="20" spans="1:10" x14ac:dyDescent="0.25">
      <c r="A20" s="210"/>
      <c r="B20" s="211"/>
      <c r="C20" s="213"/>
      <c r="D20" s="218"/>
      <c r="E20" s="216"/>
      <c r="F20" s="212"/>
      <c r="G20" s="211"/>
      <c r="H20" s="213"/>
      <c r="I20" s="218"/>
      <c r="J20" s="221"/>
    </row>
    <row r="21" spans="1:10" x14ac:dyDescent="0.25">
      <c r="A21" s="210"/>
      <c r="B21" s="211"/>
      <c r="C21" s="213"/>
      <c r="D21" s="218"/>
      <c r="E21" s="216"/>
      <c r="F21" s="212"/>
      <c r="G21" s="211"/>
      <c r="H21" s="213"/>
      <c r="I21" s="218"/>
      <c r="J21" s="221"/>
    </row>
    <row r="22" spans="1:10" x14ac:dyDescent="0.25">
      <c r="A22" s="210"/>
      <c r="B22" s="211"/>
      <c r="C22" s="213"/>
      <c r="D22" s="218"/>
      <c r="E22" s="216"/>
      <c r="F22" s="212"/>
      <c r="G22" s="211"/>
      <c r="H22" s="213"/>
      <c r="I22" s="218"/>
      <c r="J22" s="221"/>
    </row>
    <row r="23" spans="1:10" x14ac:dyDescent="0.25">
      <c r="A23" s="224">
        <f>F10</f>
        <v>43069</v>
      </c>
      <c r="B23" s="211"/>
      <c r="C23" s="213"/>
      <c r="D23" s="225">
        <f>SUM(D17:D21)-SUM(E17:E22)</f>
        <v>31024850</v>
      </c>
      <c r="E23" s="216"/>
      <c r="F23" s="226">
        <f>F10</f>
        <v>43069</v>
      </c>
      <c r="G23" s="211"/>
      <c r="H23" s="213"/>
      <c r="I23" s="227"/>
      <c r="J23" s="225">
        <f>SUM(J17:J22)-SUM(I18:I22)</f>
        <v>31024850</v>
      </c>
    </row>
    <row r="24" spans="1:10" ht="15.75" thickBot="1" x14ac:dyDescent="0.3">
      <c r="A24" s="228"/>
      <c r="B24" s="229"/>
      <c r="C24" s="230"/>
      <c r="D24" s="229"/>
      <c r="E24" s="231"/>
      <c r="F24" s="232"/>
      <c r="G24" s="229"/>
      <c r="H24" s="230"/>
      <c r="I24" s="229"/>
      <c r="J24" s="233"/>
    </row>
    <row r="25" spans="1:10" x14ac:dyDescent="0.25">
      <c r="A25" s="190"/>
      <c r="B25" s="190"/>
      <c r="C25" s="190"/>
      <c r="D25" s="190"/>
      <c r="E25" s="296">
        <f>J23-D23</f>
        <v>0</v>
      </c>
      <c r="F25" s="297"/>
      <c r="G25" s="190"/>
      <c r="H25" s="190"/>
      <c r="I25" s="190"/>
      <c r="J25" s="190"/>
    </row>
    <row r="26" spans="1:10" ht="15.75" x14ac:dyDescent="0.25">
      <c r="A26" s="194"/>
      <c r="B26" s="192"/>
      <c r="C26" s="234" t="s">
        <v>971</v>
      </c>
      <c r="D26" s="235"/>
      <c r="E26" s="235"/>
      <c r="F26" s="234"/>
      <c r="G26" s="235"/>
      <c r="H26" s="234" t="s">
        <v>972</v>
      </c>
      <c r="I26" s="194"/>
      <c r="J26" s="236"/>
    </row>
    <row r="27" spans="1:10" ht="15.75" x14ac:dyDescent="0.25">
      <c r="A27" s="194"/>
      <c r="B27" s="192"/>
      <c r="C27" s="192"/>
      <c r="D27" s="194"/>
      <c r="E27" s="194"/>
      <c r="F27" s="192"/>
      <c r="G27" s="194"/>
      <c r="H27" s="192"/>
      <c r="I27" s="194"/>
      <c r="J27" s="194"/>
    </row>
    <row r="28" spans="1:10" x14ac:dyDescent="0.25">
      <c r="A28" s="190"/>
      <c r="B28" s="190"/>
      <c r="C28" s="190"/>
      <c r="D28" s="190"/>
      <c r="E28" s="190"/>
      <c r="F28" s="190"/>
      <c r="G28" s="190"/>
      <c r="H28" s="190"/>
      <c r="I28" s="190"/>
      <c r="J28" s="190"/>
    </row>
    <row r="29" spans="1:10" x14ac:dyDescent="0.25">
      <c r="A29" s="190"/>
      <c r="B29" s="190"/>
      <c r="C29" s="190"/>
      <c r="D29" s="190"/>
      <c r="E29" s="190"/>
      <c r="F29" s="190"/>
      <c r="G29" s="190"/>
      <c r="H29" s="190"/>
      <c r="I29" s="190"/>
      <c r="J29" s="190"/>
    </row>
    <row r="30" spans="1:10" x14ac:dyDescent="0.25">
      <c r="A30" s="237"/>
      <c r="B30" s="237"/>
      <c r="C30" s="237" t="s">
        <v>973</v>
      </c>
      <c r="D30" s="237"/>
      <c r="E30" s="237"/>
      <c r="F30" s="237"/>
      <c r="G30" s="237"/>
      <c r="H30" s="237" t="s">
        <v>974</v>
      </c>
      <c r="I30" s="237"/>
      <c r="J30" s="237"/>
    </row>
    <row r="31" spans="1:10" x14ac:dyDescent="0.25">
      <c r="A31" s="237"/>
      <c r="B31" s="237"/>
      <c r="C31" s="238" t="s">
        <v>975</v>
      </c>
      <c r="D31" s="237"/>
      <c r="E31" s="237"/>
      <c r="F31" s="237"/>
      <c r="G31" s="237"/>
      <c r="H31" s="238" t="s">
        <v>976</v>
      </c>
      <c r="I31" s="237"/>
      <c r="J31" s="237"/>
    </row>
  </sheetData>
  <mergeCells count="10">
    <mergeCell ref="A10:E10"/>
    <mergeCell ref="A13:E13"/>
    <mergeCell ref="F13:J13"/>
    <mergeCell ref="E25:F25"/>
    <mergeCell ref="A1:J1"/>
    <mergeCell ref="H6:J6"/>
    <mergeCell ref="I7:J7"/>
    <mergeCell ref="I8:J8"/>
    <mergeCell ref="A9:G9"/>
    <mergeCell ref="I9:J9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Reçu caisse individuel</vt:lpstr>
      <vt:lpstr>Journal Caisse Nov</vt:lpstr>
      <vt:lpstr>Individuel</vt:lpstr>
      <vt:lpstr>RECAP</vt:lpstr>
      <vt:lpstr>Tableau</vt:lpstr>
      <vt:lpstr>COMPTA Novembre2017</vt:lpstr>
      <vt:lpstr>Journal Banque GNF</vt:lpstr>
      <vt:lpstr>Journal Banque USD</vt:lpstr>
      <vt:lpstr>Rapprocement bancaire GNF</vt:lpstr>
      <vt:lpstr>Rapprochement Bancaire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WCP-PC</dc:creator>
  <cp:lastModifiedBy>WCP-PC</cp:lastModifiedBy>
  <cp:lastPrinted>2018-01-19T17:49:40Z</cp:lastPrinted>
  <dcterms:created xsi:type="dcterms:W3CDTF">2017-11-29T11:27:11Z</dcterms:created>
  <dcterms:modified xsi:type="dcterms:W3CDTF">2018-03-09T10:15:17Z</dcterms:modified>
</cp:coreProperties>
</file>