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CP-PC\Desktop\Compta corrigé envoiyé et validé\"/>
    </mc:Choice>
  </mc:AlternateContent>
  <bookViews>
    <workbookView xWindow="0" yWindow="0" windowWidth="20640" windowHeight="7920" firstSheet="3" activeTab="7"/>
  </bookViews>
  <sheets>
    <sheet name=" Montant reçu indivuel" sheetId="12" r:id="rId1"/>
    <sheet name="Journal Caisse Oct" sheetId="8" r:id="rId2"/>
    <sheet name="Journal Banque USD" sheetId="9" r:id="rId3"/>
    <sheet name="Journal Banque GNF Oct" sheetId="7" r:id="rId4"/>
    <sheet name="Individuel" sheetId="10" r:id="rId5"/>
    <sheet name="RECAP" sheetId="11" r:id="rId6"/>
    <sheet name="Tableau" sheetId="20" r:id="rId7"/>
    <sheet name="Compta Octobre" sheetId="4" r:id="rId8"/>
    <sheet name="Arrêté de caisse octobre" sheetId="16" r:id="rId9"/>
    <sheet name="Rapprochement Bancaire GNF" sheetId="18" r:id="rId10"/>
    <sheet name="Rapprochement Bancaire USD" sheetId="19" r:id="rId11"/>
  </sheets>
  <definedNames>
    <definedName name="_xlnm._FilterDatabase" localSheetId="7" hidden="1">'Compta Octobre'!$A$1:$I$545</definedName>
    <definedName name="_xlnm._FilterDatabase" localSheetId="3" hidden="1">'Journal Caisse Oct'!$A$5:$E$252</definedName>
    <definedName name="_xlnm._FilterDatabase" localSheetId="1" hidden="1">'Journal Caisse Oct'!$A$5:$E$253</definedName>
  </definedNames>
  <calcPr calcId="152511"/>
  <pivotCaches>
    <pivotCache cacheId="7" r:id="rId12"/>
    <pivotCache cacheId="8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1" l="1"/>
  <c r="J17" i="11"/>
  <c r="J25" i="19"/>
  <c r="D25" i="19"/>
  <c r="E27" i="19"/>
  <c r="F25" i="19"/>
  <c r="A25" i="19"/>
  <c r="F19" i="19"/>
  <c r="A19" i="19"/>
  <c r="J23" i="18"/>
  <c r="D23" i="18"/>
  <c r="E25" i="18"/>
  <c r="F23" i="18"/>
  <c r="A23" i="18"/>
  <c r="F17" i="18"/>
  <c r="A17" i="18"/>
  <c r="G13" i="16"/>
  <c r="G14" i="16"/>
  <c r="G15" i="16"/>
  <c r="G16" i="16"/>
  <c r="G17" i="16"/>
  <c r="G18" i="16"/>
  <c r="G19" i="16"/>
  <c r="G22" i="16"/>
  <c r="G23" i="16"/>
  <c r="G24" i="16"/>
  <c r="G25" i="16"/>
  <c r="G26" i="16"/>
  <c r="G28" i="16"/>
  <c r="G30" i="16"/>
  <c r="G34" i="16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D15" i="11"/>
  <c r="D9" i="11"/>
  <c r="J9" i="11"/>
  <c r="E17" i="11"/>
  <c r="E16" i="11"/>
  <c r="F16" i="11"/>
  <c r="G16" i="11"/>
  <c r="D4" i="11"/>
  <c r="J4" i="11"/>
  <c r="D14" i="11"/>
  <c r="D12" i="11"/>
  <c r="D13" i="11"/>
  <c r="D11" i="11"/>
  <c r="D10" i="11"/>
  <c r="D8" i="11"/>
  <c r="D7" i="11"/>
  <c r="D6" i="11"/>
  <c r="D5" i="11"/>
  <c r="D3" i="11"/>
  <c r="D2" i="11"/>
  <c r="J3" i="11"/>
  <c r="J10" i="11"/>
  <c r="B25" i="11"/>
  <c r="C19" i="11"/>
  <c r="B26" i="11"/>
  <c r="C15" i="11"/>
  <c r="B27" i="11"/>
  <c r="B28" i="11"/>
  <c r="D19" i="11"/>
  <c r="E25" i="11"/>
  <c r="E19" i="11"/>
  <c r="E20" i="11"/>
  <c r="E26" i="11"/>
  <c r="E28" i="11"/>
  <c r="B30" i="11"/>
  <c r="I22" i="11"/>
  <c r="I25" i="11"/>
  <c r="J16" i="11"/>
  <c r="J18" i="11"/>
  <c r="J19" i="11"/>
  <c r="I26" i="11"/>
  <c r="J5" i="11"/>
  <c r="J6" i="11"/>
  <c r="J7" i="11"/>
  <c r="J8" i="11"/>
  <c r="J11" i="11"/>
  <c r="J12" i="11"/>
  <c r="J13" i="11"/>
  <c r="J14" i="11"/>
  <c r="J15" i="11"/>
  <c r="I27" i="11"/>
  <c r="I28" i="11"/>
  <c r="B31" i="11"/>
  <c r="B32" i="11"/>
  <c r="J20" i="11"/>
  <c r="I15" i="11"/>
  <c r="I19" i="11"/>
  <c r="I20" i="11"/>
  <c r="H15" i="11"/>
  <c r="H19" i="11"/>
  <c r="H20" i="11"/>
  <c r="G15" i="11"/>
  <c r="G19" i="11"/>
  <c r="G20" i="11"/>
  <c r="D20" i="11"/>
  <c r="C20" i="11"/>
  <c r="F19" i="11"/>
  <c r="J2" i="11"/>
  <c r="D32" i="7"/>
  <c r="E32" i="7"/>
  <c r="E16" i="9"/>
  <c r="F16" i="9"/>
  <c r="E17" i="9"/>
  <c r="D33" i="7"/>
  <c r="D255" i="8"/>
  <c r="E255" i="8"/>
  <c r="D256" i="8"/>
</calcChain>
</file>

<file path=xl/sharedStrings.xml><?xml version="1.0" encoding="utf-8"?>
<sst xmlns="http://schemas.openxmlformats.org/spreadsheetml/2006/main" count="4598" uniqueCount="1002">
  <si>
    <t>PROJET: GALF</t>
  </si>
  <si>
    <t>JOURNAL DE CAISSE  OCTOBRE  2017</t>
  </si>
  <si>
    <t>DATE</t>
  </si>
  <si>
    <t>Nom</t>
  </si>
  <si>
    <t>LIBELLE</t>
  </si>
  <si>
    <t>ENTREES</t>
  </si>
  <si>
    <t>SORTIES</t>
  </si>
  <si>
    <t>Repport solde au 30/09/2017</t>
  </si>
  <si>
    <t>Tamba</t>
  </si>
  <si>
    <t>Frais taxi moto bureau-SIG Madina pour recupération de l'ordinateur</t>
  </si>
  <si>
    <t>17/10/GALFR21TU</t>
  </si>
  <si>
    <t>Castro</t>
  </si>
  <si>
    <t xml:space="preserve">Frais taxi moto bureau-centre ville (BPMG) pour retrait à la banque </t>
  </si>
  <si>
    <t>17/10/GALFR22T</t>
  </si>
  <si>
    <t>Moné</t>
  </si>
  <si>
    <t>Frais deplacement voiture pour le transport d'un baboint de kipé à la Direction Nationale des Eaux et Forêts</t>
  </si>
  <si>
    <t>17/10/GALFR23TU</t>
  </si>
  <si>
    <t>Achat  de jus interview candidat enqueteur</t>
  </si>
  <si>
    <t>17/10/GALFR24A</t>
  </si>
  <si>
    <t>Transport Castro Bureau-Cercle interview candidat enqueteur</t>
  </si>
  <si>
    <t>17/10/GALFR25TU</t>
  </si>
  <si>
    <t xml:space="preserve">Saidou </t>
  </si>
  <si>
    <t>Remboursement à Saidou carburant des agents e faune pour se rendre sur les lieux poue consta</t>
  </si>
  <si>
    <t>17/10/GALFR26C</t>
  </si>
  <si>
    <t>E37</t>
  </si>
  <si>
    <t>Frais de fonctionnement E37 pour la semaine</t>
  </si>
  <si>
    <t>17/10/GALFR27FS</t>
  </si>
  <si>
    <t>Frais de focntionnement Castro  pour la semaine</t>
  </si>
  <si>
    <t>17/10/GALFR28FS</t>
  </si>
  <si>
    <t xml:space="preserve">Versement à Tamba pour Bonus arrestation et condamnation alpha alimou doumbouya </t>
  </si>
  <si>
    <t>17/10/GALFR28TU</t>
  </si>
  <si>
    <t>Frais de fonctionnement Tamba pour la semaine</t>
  </si>
  <si>
    <t>17/10/GALFR30FS</t>
  </si>
  <si>
    <t>Frais de fonctionnement Moné pour la semaine</t>
  </si>
  <si>
    <t>17/10/GALFR31FS</t>
  </si>
  <si>
    <t>Chèque 01346412  Approvisionnement de caisse</t>
  </si>
  <si>
    <t>Réglement facture Fiscaliste pour traitement de dossier du personnel</t>
  </si>
  <si>
    <t>17/10/GALFF008/17</t>
  </si>
  <si>
    <t>Réglement facture Internet pour le mois d'octobre 2017</t>
  </si>
  <si>
    <t>17/10/GALFFAC236</t>
  </si>
  <si>
    <t>E17</t>
  </si>
  <si>
    <t>Transfert par orange money  à E17 pour le frais d'enquête à l'interieur</t>
  </si>
  <si>
    <t>Frais de transfert par orange money (1 500 000 FG) à E17 en enquête à l'interieur</t>
  </si>
  <si>
    <t>17/10/GALFR0029714FT</t>
  </si>
  <si>
    <t>E19</t>
  </si>
  <si>
    <t>Frais de transfert par orange money (1 500 000 FG) à E19 en enquête à l'interieur</t>
  </si>
  <si>
    <t>17/10/GALFR0029715FT</t>
  </si>
  <si>
    <t>Frais taxi moto Castro  pour  transport/appui à la procédure judiciare aux eaux et forets</t>
  </si>
  <si>
    <t>17/10/GALFR32TU</t>
  </si>
  <si>
    <t>Baldé</t>
  </si>
  <si>
    <t>Taxi moto bureau-DNEF A/R pour appui procédure cas peaux de crocodiles</t>
  </si>
  <si>
    <t>17/10/GALFR33TU</t>
  </si>
  <si>
    <t>Chèque 01346413  Approvisionnement de caisse</t>
  </si>
  <si>
    <t>Achat de Billet d'avion pour Charlotte Dakar-Conakry-Dakar</t>
  </si>
  <si>
    <t>17/10/GALFR006750</t>
  </si>
  <si>
    <t>Versement à Castro  pour frais de bonus agents des Eaux et Forets (cas de crocodile)</t>
  </si>
  <si>
    <t>Frais taxi moto bureau- centre ville (BPMG) pour retrait</t>
  </si>
  <si>
    <t>17/10/GALFR35TU</t>
  </si>
  <si>
    <t>Achat d'un telephone Itel S31 pour Officier Media</t>
  </si>
  <si>
    <t>Transport maison-bureau pour l'achat de téléphone</t>
  </si>
  <si>
    <t>17/10/GALFR37TU</t>
  </si>
  <si>
    <t>Taxi moto bureau-DNEF A/R pour appui procédure cas peaux de crocodiles matin</t>
  </si>
  <si>
    <t>17/10/GALFR38TU</t>
  </si>
  <si>
    <t>Achat de jus et sandwich pour Jail visit trafiquant pour le matin (cas de crocotile)</t>
  </si>
  <si>
    <t>17/10/GALFR39JV</t>
  </si>
  <si>
    <t>Achat de jus et sandwich pour Jail visit trafiquant pour le soir (cas peau de crocodile)</t>
  </si>
  <si>
    <t>17/10/GALFR40 JV</t>
  </si>
  <si>
    <t>Taxi moto bureau-DNEF A/R pour appui procédure cas peaux de crocodiles soir</t>
  </si>
  <si>
    <t>17/10/GALFR41TU</t>
  </si>
  <si>
    <t xml:space="preserve">Frais taxi moto A/R Catsro  bureau-cabinet avocat  pour rencontre sur l'affaire corne de rinoféroce </t>
  </si>
  <si>
    <t>17/10/GALFR42TU</t>
  </si>
  <si>
    <t>Frais de fonctionnement Maîmouna pour la semaine</t>
  </si>
  <si>
    <t>17/10/GALFR43FS</t>
  </si>
  <si>
    <t>Salaire Maïmouna Baldé sept /17 pour l'entretien des bureuax</t>
  </si>
  <si>
    <t>17/10/GALFR44S</t>
  </si>
  <si>
    <t xml:space="preserve">Achat de vent d'arrête, staf, racord mâl + teflon pour reparation de la cube à eau </t>
  </si>
  <si>
    <t>17/10/GALFR45AM</t>
  </si>
  <si>
    <t>Transport plombier Elvis pour achat de matériel de plomberie</t>
  </si>
  <si>
    <t>17/10/GALFR6TU</t>
  </si>
  <si>
    <t>Frais main d'œuvre pour reparation de la cuve du bureau</t>
  </si>
  <si>
    <t>17/10/GALFR7MO</t>
  </si>
  <si>
    <t>Achat de E-Recharge pour l'équipe du bureau</t>
  </si>
  <si>
    <t>17/10/GALFR48TR</t>
  </si>
  <si>
    <t>Frais taxi moto  Baldé bureau-DNEF pour visite de prison cas peau de crocotile (matin)</t>
  </si>
  <si>
    <t>17/10/GALFR49TU</t>
  </si>
  <si>
    <t>17/10/GALFR50JV</t>
  </si>
  <si>
    <t>Taxi moto Baldé bureau-Gbéssia Port I pour dépôt de soumition de Ibrahima Diallo</t>
  </si>
  <si>
    <t>17/10/GALFR11TU</t>
  </si>
  <si>
    <t>Taxi moto bureau-DNEF A/R pour appui procédure cas peaux de crocodile soir</t>
  </si>
  <si>
    <t>17/10/GALFR12TU</t>
  </si>
  <si>
    <t>17/10/GALFR13JV</t>
  </si>
  <si>
    <t>Frais de fonctionnement Castro pour la semaine</t>
  </si>
  <si>
    <t>17/10/GALFR14FS</t>
  </si>
  <si>
    <t>17/10/GALFR15FS</t>
  </si>
  <si>
    <t>Achat de (10)l de carcurant pour véh perso pour l'interpellation d'un trafiquant de viande brousse</t>
  </si>
  <si>
    <t>Reçu de Mme Doré pour suivi juridique cas peaux de crocodiles</t>
  </si>
  <si>
    <t>17/10/GALFR18TU</t>
  </si>
  <si>
    <t>Salaire E17 pour le mois de septembre 2017</t>
  </si>
  <si>
    <t>17/10/GALFPS17</t>
  </si>
  <si>
    <t>Salaire E19 pour le mois de septembre 2017</t>
  </si>
  <si>
    <t>17/10/GALFPS19</t>
  </si>
  <si>
    <t>Frais de  fonctionnement  Tamba pour la semaine</t>
  </si>
  <si>
    <t>17/10/GALFR20FS</t>
  </si>
  <si>
    <t>Odette</t>
  </si>
  <si>
    <t>Frais de  fonctionnement  Odette  pour la semaine</t>
  </si>
  <si>
    <t>17/10/GALFR21FS</t>
  </si>
  <si>
    <t xml:space="preserve">Frais taxi moto Odette Bureau-maison centrale pour jail visit cas peau de crocosile </t>
  </si>
  <si>
    <t>17/10/GALFR22TU</t>
  </si>
  <si>
    <t xml:space="preserve">Achat de jus et sandwich pour jail visit cas peau de crocosile </t>
  </si>
  <si>
    <t>17/10/GALFR23JV</t>
  </si>
  <si>
    <t>17/10/GALFR24FS</t>
  </si>
  <si>
    <t>Achat de (10)l d'essence pour la moto yamaha AG 100</t>
  </si>
  <si>
    <t>17/10/GALFRAC</t>
  </si>
  <si>
    <t>Taxi mot E37 Bureau-Banque belle vue pour retrait</t>
  </si>
  <si>
    <t>17/10/GALFR26TU</t>
  </si>
  <si>
    <t>Chèque 01346415   Approvisionnement de caisse</t>
  </si>
  <si>
    <t>Taxi moto Baldé bureau-TPI de Dixinn A/R  pour rencontre du Procureur et dépôt analyse juridique cas peau de crocodile</t>
  </si>
  <si>
    <t>17/10/GALFR27TU</t>
  </si>
  <si>
    <t>Sessou</t>
  </si>
  <si>
    <t>Frais de fonctionnement Sessou pour la semaine</t>
  </si>
  <si>
    <t>Taxi moto  Sessou bureau interpol pour depot de la demande de requisition A/R</t>
  </si>
  <si>
    <t>17/10/GALFR29TU</t>
  </si>
  <si>
    <t>Taxi moto Castro bureau-Cabinet de l'Avocat pour discuter cas peau de crocodile</t>
  </si>
  <si>
    <t>17/10/GALFR30TU</t>
  </si>
  <si>
    <t>Taxi moto Baldé bureau-cabinet de Me sovogui pour entretien à propos du cas peaux de crocodile.A/R</t>
  </si>
  <si>
    <t>17/10/GALFR31TU</t>
  </si>
  <si>
    <t>Taxi moto Tamba  eaux et forêts ( entretien avec les autorités sur un certaine influence qu'aurait connu l'affaire lancinet doumbouya)</t>
  </si>
  <si>
    <t>Frais de permis de communication pour visite de prison</t>
  </si>
  <si>
    <t>17/10/GALFR33C</t>
  </si>
  <si>
    <t>Frais main d'œuvre Kerfala Camara pour l'entretien général de la cours</t>
  </si>
  <si>
    <t>17/10/GALFR34MO</t>
  </si>
  <si>
    <t>Taxi moto Odette bureau-Dixinn (Cabinet Avocat) pour dépôt de chèque chez l'Avocat pour suivi juridique affaire Ibrahima Diallo</t>
  </si>
  <si>
    <t>Achat de (10) blocs notes et chronos pour le bureau</t>
  </si>
  <si>
    <t>17/10/GALFR35AF</t>
  </si>
  <si>
    <t>Regelement frais deplacement voiture pour de Charlotte à L'aéroport</t>
  </si>
  <si>
    <t>Charlotte</t>
  </si>
  <si>
    <t xml:space="preserve">Food Alowance  pour (5) jours  </t>
  </si>
  <si>
    <t>17/10/GALFR379FA</t>
  </si>
  <si>
    <t>Frais deplacement voiture  Saidou et Charlotte du bureau-DNEF pour la rencontre des autorités de la faune</t>
  </si>
  <si>
    <t>17/10/GALFR40TU</t>
  </si>
  <si>
    <t>Achat de savon et brosse à dent pour la toilllette</t>
  </si>
  <si>
    <t>17/10/GALFR41A</t>
  </si>
  <si>
    <t>Taxi moto Odette  Bureau-Dixinn pour suivi Audiance cas peau de crocodile</t>
  </si>
  <si>
    <t>17/10/GALFR43TU</t>
  </si>
  <si>
    <t>Paimentfrais boubelle mois de septembre pour ramassage d'ordure bureau</t>
  </si>
  <si>
    <t>17/10/GALFR02UJAD</t>
  </si>
  <si>
    <t>Remboursement à Castro achat de jus et sandwich pour jail visit carburant des agents e faune pour se rendre sur les lieux poue consta</t>
  </si>
  <si>
    <t>17/10/GALFR18JV</t>
  </si>
  <si>
    <t>Transport E37  Bureau-DPJ pour depôt de Camera</t>
  </si>
  <si>
    <t>17/10/GALFR44TU</t>
  </si>
  <si>
    <t>Frais deplacement voiture Saidou et Charlotte pour la rencontre des autorités de l'environnement</t>
  </si>
  <si>
    <t>17/10/GALFR45TU</t>
  </si>
  <si>
    <t>Achat de (3) paquets d'eau coyah pour l'équipe du bureau</t>
  </si>
  <si>
    <t>17/10/GALFR46A</t>
  </si>
  <si>
    <t>Taxi moto Castro bureau-centre ville  pour dépôt de la réquisition cas Foromo 1 koivogui</t>
  </si>
  <si>
    <t>17/10/GALFR47TU</t>
  </si>
  <si>
    <t>Achat de 24 batons de colles liquides</t>
  </si>
  <si>
    <t>17/10/GALFF18AM</t>
  </si>
  <si>
    <t>17/10/GALFR50TR</t>
  </si>
  <si>
    <t>Transport Tamba maison- radio bonheur fm pour enregistrement cas verdict Lacinet Doumbouya</t>
  </si>
  <si>
    <t>17/10/GALFR2TU</t>
  </si>
  <si>
    <t>Frais deplacement taxi voiture pour les courses de Charlotte bureau-DNEF</t>
  </si>
  <si>
    <t>17/10/GALFR3TU</t>
  </si>
  <si>
    <t>17/10/GALFR5TU</t>
  </si>
  <si>
    <t>17/10/GALFR4TU</t>
  </si>
  <si>
    <t>Versement à E19 frais pour enquête à Boké et Kamsar</t>
  </si>
  <si>
    <t>Taxi moto Sessou Bureau- DNEF pour la préparation de l'Audiance avec le point focal de la CITES</t>
  </si>
  <si>
    <t>17/10/GALFR8TU</t>
  </si>
  <si>
    <t>Taxi moto Baldé bureau-TPI de Dixinn A/R  pour suivi juridique transmission dossier cas Abdouramane et Fils</t>
  </si>
  <si>
    <t>17/10/GALFR9TU</t>
  </si>
  <si>
    <t>17/10/GALFR10FS</t>
  </si>
  <si>
    <t>Versement à Tamba pour Bonus media cas verdict peau de crocodiles Camayenne</t>
  </si>
  <si>
    <t>17/10/GALFR11BM</t>
  </si>
  <si>
    <t>Frais de fonctionnement  E37 pour la semaine</t>
  </si>
  <si>
    <t>17/10/GALFR12FS</t>
  </si>
  <si>
    <t>Frais de fonctionnement  Odette  pour la semaine</t>
  </si>
  <si>
    <t>17/10/GALFR13FS</t>
  </si>
  <si>
    <t>Achat de (20)l de carburant voiture perso pour le transport de la semaine</t>
  </si>
  <si>
    <t>17/10/GALFR10AC</t>
  </si>
  <si>
    <t>17/10/GALFR15TU</t>
  </si>
  <si>
    <t>17/10/GALFR16JV</t>
  </si>
  <si>
    <t>Frais de fonctionnement E17 pour la semaine</t>
  </si>
  <si>
    <t>17/10/GALFR17FS</t>
  </si>
  <si>
    <t xml:space="preserve">Frais taxi moto Castro  bureau-Interpol pour depot bonus de requisition </t>
  </si>
  <si>
    <t>17/10/GALFR19TU</t>
  </si>
  <si>
    <t>Paiement bonus à l'inpesteur Cissé pour requisition numéro téléphone</t>
  </si>
  <si>
    <t>17/10/GALFR21BR</t>
  </si>
  <si>
    <t>Reçu de E19 pour reversement à la caisse reste argent enquête</t>
  </si>
  <si>
    <t>Frais taxi moto demarche  pour retrait expédition cas peau de crocodiles</t>
  </si>
  <si>
    <t>17/10/GALFR24TU</t>
  </si>
  <si>
    <t>Frais taxi moto bureau-DNEF, Gbéssia, Dixinn A/R pour diverses courses</t>
  </si>
  <si>
    <t>Frais de reparation de la moto yamaha AG 100</t>
  </si>
  <si>
    <t>17/10/GALFR26MO</t>
  </si>
  <si>
    <t>Frais main d'œuvre Martin GUILAVOGUI pour expertise ordinateur portable de l'officier media</t>
  </si>
  <si>
    <t>17/10/GALFR27MO</t>
  </si>
  <si>
    <t>Achat de (5) carnet de reçus et (4) paquets de rames</t>
  </si>
  <si>
    <t>17/10/GALFF179766</t>
  </si>
  <si>
    <t>Paiement frais de deplacement voiture pour conduire Mme Charlotte à l'Aéroport</t>
  </si>
  <si>
    <t xml:space="preserve">Transport bureau-km5 (Dubreka) A/R pour enquête </t>
  </si>
  <si>
    <t>17/10/GALFR30TE</t>
  </si>
  <si>
    <t>Frais taxi moto Tamba bureau-Dixinn pour l'achat d'un ordinateur portable</t>
  </si>
  <si>
    <t>Versement à Tamaba pour paiement Bonus Média arrestation verdict Lancinet Doumbouya</t>
  </si>
  <si>
    <t>E14</t>
  </si>
  <si>
    <t>Transport bureau-maison pour (5) jours</t>
  </si>
  <si>
    <t>17/10/GALFR33FS</t>
  </si>
  <si>
    <t>Achat de (10) puces orange et (5) puces celcom pour enquêtes</t>
  </si>
  <si>
    <t>17/10/GALFR34PC</t>
  </si>
  <si>
    <t>Frais taxi moto bureau-quante (BPMG) pour retrait</t>
  </si>
  <si>
    <t>17/10/GALFR36A</t>
  </si>
  <si>
    <t>Achat de de (10) chronos de classeurs pour bureau</t>
  </si>
  <si>
    <t>17/10/GALFR37AM</t>
  </si>
  <si>
    <t>Transport E14 bureau-matoto marché, aviation marché, bonfi et Madina pour enquête</t>
  </si>
  <si>
    <t>17/10/GALFR50TE</t>
  </si>
  <si>
    <t>Transport bureau - centre ville (kaloum) pour enquête</t>
  </si>
  <si>
    <t>17/10/GALFR38TE</t>
  </si>
  <si>
    <t>Transfert de crédit celcom à une cible pour enquête</t>
  </si>
  <si>
    <t>Frais de mission Sessou pour Audiance du poinr focal de la CITES à Kindia</t>
  </si>
  <si>
    <t>Paiement bonus Thierno Ousmane Baldé pour prestation suivi d'un babouin</t>
  </si>
  <si>
    <t>17/10/GALFR42BP</t>
  </si>
  <si>
    <t>Paiement bonus C/Chef Agent de faune  pour prestation suivi d'un babouin</t>
  </si>
  <si>
    <t>17/10/GALFR43BP</t>
  </si>
  <si>
    <t>Achat de jus pour offcier et banane pour le babouin</t>
  </si>
  <si>
    <t xml:space="preserve">Versement à Tamba Bonus Média (5) journaux cas arrestation Lancinet Doumbouya </t>
  </si>
  <si>
    <t>Frais transport bureau-TPI Kaloum pour suivi juridique pour transmission dossier Abdouramane Sidibé</t>
  </si>
  <si>
    <t>17/10/GALFR46TU</t>
  </si>
  <si>
    <t>Versement à Castro pour depenses journalière</t>
  </si>
  <si>
    <t>Chèque 01346418   Approvisionnement de caisse</t>
  </si>
  <si>
    <t>Transfert par orange money à Castro pour depenses journalière</t>
  </si>
  <si>
    <t>Frais transfert par orange money à Castro</t>
  </si>
  <si>
    <t>17/10/GALFR0029716</t>
  </si>
  <si>
    <t>Achat de (20)l de carburant voiture perso Saidou  pour le transport de la semaine</t>
  </si>
  <si>
    <t>17/10/GALFR025</t>
  </si>
  <si>
    <t>17/10/GALFR4FS</t>
  </si>
  <si>
    <t>Achat de clé USB 4GB</t>
  </si>
  <si>
    <t>Transport E14 bureau-Hamdalaye, Gbéssia marché, Aviation marché et matoto pour enquête pour enquête</t>
  </si>
  <si>
    <t>17/10/GALFR5TE</t>
  </si>
  <si>
    <t>Paiement réliquat à Thierno Ousmane Baldé frais de deplacement véhicule pour relâche de babouin au PNHN</t>
  </si>
  <si>
    <t>17/10/GALFR6FD</t>
  </si>
  <si>
    <t>Achat de stock manger pour le babouin au parc PNHN de Faranah</t>
  </si>
  <si>
    <t>17/10/GALFR7TB</t>
  </si>
  <si>
    <t>17/10/GALFR8TR</t>
  </si>
  <si>
    <t>Transport E17 pour enquête journalière</t>
  </si>
  <si>
    <t>17/10/GALFR9TE</t>
  </si>
  <si>
    <t>Frais taxi moto bureau -maison centrale pour visite de prison cas peau crocodile</t>
  </si>
  <si>
    <t>17/10/GALFR10TU</t>
  </si>
  <si>
    <t>Achat de jus et de sandwich pour jail visit</t>
  </si>
  <si>
    <t>17/10/GALFR11JV</t>
  </si>
  <si>
    <t>Frais de focntionnement E19  pour la semaine</t>
  </si>
  <si>
    <t>Frais taxi moto bureau -cour d'Appel A/R pour suivi d'Audiance cas famille Sidimé</t>
  </si>
  <si>
    <t xml:space="preserve">Transfert par E17 à une cible pour enquête </t>
  </si>
  <si>
    <t>17/10/GALFR16TB</t>
  </si>
  <si>
    <t>17/10/GALFR18FS</t>
  </si>
  <si>
    <t>Achat de demareur plus frais main d'œuvre pour la reparation de la voiture du Coordonnateur</t>
  </si>
  <si>
    <t>17/10/GALFR19AM</t>
  </si>
  <si>
    <t>Paiement bonus C/Chef BILIVOGUI  agent de faune  pour transfert d'un babouin à Faranah</t>
  </si>
  <si>
    <t>17/10/GALFR21BT</t>
  </si>
  <si>
    <t>Transport E17  bureau Yimbaya, bonfi, belle-vue Hamdalaye, Bambeto pour enquête</t>
  </si>
  <si>
    <t>17/10/GALFR22TE</t>
  </si>
  <si>
    <t xml:space="preserve">E14 </t>
  </si>
  <si>
    <t>Transport Bureau-Yimbaya marché, Taouya, Hamdaye, Sonfonia A/R pour enquête</t>
  </si>
  <si>
    <t>17/10/GALFR23TE</t>
  </si>
  <si>
    <t>Achat de carte re recharge orange et Areeba pour E14 pour cummunication et connexion</t>
  </si>
  <si>
    <t>17/10/GALFR24CR</t>
  </si>
  <si>
    <t>Achat de (11) chargeuers de téléphones pour le bureau</t>
  </si>
  <si>
    <t>17/10/GALFR25AM</t>
  </si>
  <si>
    <t>Transport bureau centre emetteur pour achat de chargeur téléphone</t>
  </si>
  <si>
    <t>Transport bureau- Belle-vue (BPMG) pour retrait</t>
  </si>
  <si>
    <t>Paiement main d'œuvre Sadjo Bah menuisier pour la reparation des portes des douches</t>
  </si>
  <si>
    <t>17/10/GALFR28MO</t>
  </si>
  <si>
    <t>Frais de fonctionnement Odette pour la semaine</t>
  </si>
  <si>
    <t>17/10/GALFR29FS</t>
  </si>
  <si>
    <t>17/10/GALFR30A</t>
  </si>
  <si>
    <t>Frais taxi moto Odette Bureau-centre ville  Interpol pour retrait permis de communiquer</t>
  </si>
  <si>
    <t>Versement à Tamba Bonus Média  radio Tamata fm pour émission sur Cas Lancinet Doumbouya et autres</t>
  </si>
  <si>
    <t>17/10/GALFR32BM</t>
  </si>
  <si>
    <t>Transport Tamba maison- centre ville pour la confection des badges du personnel de GALF</t>
  </si>
  <si>
    <t>Achat de (20) l de gasoil pour voiture perso Saidou pour son transport de la semaine</t>
  </si>
  <si>
    <t>17/10/GALFR107</t>
  </si>
  <si>
    <t xml:space="preserve">Achat de (10) l de gasoil pour voiture perso Saidou pour  transport bureau-DNEF, Port Autonome pour rencontre des autorités </t>
  </si>
  <si>
    <t>17/10/GALFR005264</t>
  </si>
  <si>
    <t>17/10/GALFR36FS</t>
  </si>
  <si>
    <t>Frais taxi moto Castro maison-centre ville pour assister à une réunion avec les Autorité du Port Autonome</t>
  </si>
  <si>
    <t>Chèque 01346419  Approvisionnement de caisse</t>
  </si>
  <si>
    <t xml:space="preserve">Règlement facture BSPS-Sécurité  octobre 2017  (2) agents pour la sécurité  du bureau </t>
  </si>
  <si>
    <t>FAC005/071.527A</t>
  </si>
  <si>
    <t>Transport E14 bureau-Madina A/R pour enquête journalière</t>
  </si>
  <si>
    <t>17/10/GALFR39TE</t>
  </si>
  <si>
    <t xml:space="preserve">Frais de fonctionnement E14 pour la semaine </t>
  </si>
  <si>
    <t>17/10/GALFR40FS</t>
  </si>
  <si>
    <t>Transfert de crédit Areeba à E14 pour communication et connexion</t>
  </si>
  <si>
    <t>17/10/GALFR41TC</t>
  </si>
  <si>
    <t>Frais taxi moto Castro bureau-DNEF pour LA rentre avec  du pint focal de la CITES</t>
  </si>
  <si>
    <t>Frais taxi moto Baldé  bureau-DNEF pour LA rentre avec  du pint focal de la CITES</t>
  </si>
  <si>
    <t>Frais transport technicien pour expertise de l'impression pour sa reparation</t>
  </si>
  <si>
    <t>Frais de deplacement d'un technicien pour l'experise de l'imprimente</t>
  </si>
  <si>
    <t>17/10/GALFR47FD</t>
  </si>
  <si>
    <t>17/10/GALFR49TR</t>
  </si>
  <si>
    <t>Transfert Crédit Areeba à E14 pour communication</t>
  </si>
  <si>
    <t>Achat de (10) l de carburant pour la voiture perso bureau-maison du point focal criminalité faunique</t>
  </si>
  <si>
    <t>17/10/GALFR1AC</t>
  </si>
  <si>
    <t>Frais taxi moto bureau-centre pour recuperation des cartes de visite personnel GALF</t>
  </si>
  <si>
    <t>Paiment main d'entretien technicien SARRE pour la reparation de l'entretien de l'imprimente</t>
  </si>
  <si>
    <t>17/10/GALFR3MO</t>
  </si>
  <si>
    <t>Frais taxi moto et voiture bureau-maison pour samadi pour la préparation de l'Audit</t>
  </si>
  <si>
    <t>Transport Moné bureau-Cabinet Avocat pour le règlement des Indemnités de fin contrat de Ibrahima Diallo</t>
  </si>
  <si>
    <t>17/10/GALFR50TU</t>
  </si>
  <si>
    <t>17/10/GALFR7TU</t>
  </si>
  <si>
    <t>Chèque 01346420  Approvisionnement de caisse</t>
  </si>
  <si>
    <t>Chèque 01346421  Approvisionnement de caisse</t>
  </si>
  <si>
    <t>E1</t>
  </si>
  <si>
    <t xml:space="preserve">Règlement Indemnité de fin de contrat de et solde de tout compte de E1 </t>
  </si>
  <si>
    <t>17/10/GALFR1PI</t>
  </si>
  <si>
    <t>Chèque 01346422  Approvisionnement de caisse</t>
  </si>
  <si>
    <t>Achat de (3) bacs à papier, (2) paquets d'étiquettes autocolant, (4) ramettes, (2) agrafeuses, (10) boites d'agrafe</t>
  </si>
  <si>
    <t>17/10/GALFF180306</t>
  </si>
  <si>
    <t>Achat de (3) cartouches d'encres Laser  rouge, bleu et jaune  pour imprimante</t>
  </si>
  <si>
    <t>17/10/GALFF45</t>
  </si>
  <si>
    <t>Confection de carte de visites pour le personnel</t>
  </si>
  <si>
    <t>17/10/GALFF241/17</t>
  </si>
  <si>
    <t>Transport E14 bureau-Taouya, Madina, Taouya, Sonfonia, Bambeto, Aviation pour enquête</t>
  </si>
  <si>
    <t>17/10/GALFR12TE</t>
  </si>
  <si>
    <t>Achat d'un tube d'encre noir Laser pour  imprimante</t>
  </si>
  <si>
    <t>17/10/GALFF1</t>
  </si>
  <si>
    <t>Achat de (2) ôtes agrafe et (1) perforateur</t>
  </si>
  <si>
    <t>17/10/GALFF180337</t>
  </si>
  <si>
    <t>Paiement Bonus de performance à Castro</t>
  </si>
  <si>
    <t>17/10/GALFR10BP</t>
  </si>
  <si>
    <t xml:space="preserve">Paiement Bonus de performance à Odette </t>
  </si>
  <si>
    <t>17/10/GALFR11BP</t>
  </si>
  <si>
    <t>Frais taxi moto Odette  bureau-maison pour appui à la préparation à l'Audit 2016</t>
  </si>
  <si>
    <t>17/10/GALFR13TU</t>
  </si>
  <si>
    <t>Remboursement à Saidou carburant (20) l gasoil pour voiture perso pour son transport maison-bureau</t>
  </si>
  <si>
    <t>Remboursement taxi moto Saidou bureau-Cabinet de l'Avocat pour le règlement Ibrahima Diallo</t>
  </si>
  <si>
    <t>Remboursement à Saidou carburant (10) l carburant pour voiture du point focal criminalité faunique</t>
  </si>
  <si>
    <t>17/10/GALFR16TU</t>
  </si>
  <si>
    <t>Paiement Bonus de performance à Moné</t>
  </si>
  <si>
    <t>17/10/GALFR17BP</t>
  </si>
  <si>
    <t>Frais taxi moto maison-centre ville -bureau pour achat d'encre pour imprimante</t>
  </si>
  <si>
    <t>Frais transport retour bureau-maison (dimanche) pour la préparation de l'Audit 2016</t>
  </si>
  <si>
    <t>Chèque 01346423  Approvisionnement de caisse</t>
  </si>
  <si>
    <t>Réglement facture FAC306 pour la Redévence mensuelle Internet pour le mois novembre/17</t>
  </si>
  <si>
    <t>17/10/GALFFAC306</t>
  </si>
  <si>
    <t>17/10/GALFR20TE</t>
  </si>
  <si>
    <t xml:space="preserve">Transport bureau-matoto marché, Enta, Aviation, Bonfi, Taouya A/R pour enquête </t>
  </si>
  <si>
    <t>17/10/GALFR21TE</t>
  </si>
  <si>
    <t>Transport bureau-Sonfonia, KagbélenCoyah A/R pour enquête</t>
  </si>
  <si>
    <t>Frais réuluire des raports d'activités mensuels et annuel 2016</t>
  </si>
  <si>
    <t>17/10/GALFR15</t>
  </si>
  <si>
    <t xml:space="preserve">E17 </t>
  </si>
  <si>
    <t>17/10/GALFR24TE</t>
  </si>
  <si>
    <t xml:space="preserve">Transport Castro Bureau-Kaporo pour recupération facture formation en Anglais (2016) à CELPS </t>
  </si>
  <si>
    <t>Frais taxi moto bureau Coléah (maison Tecno) pour recupération de facture</t>
  </si>
  <si>
    <t xml:space="preserve">Versement à Maïmouna pour achat de rideaux  POUR LE BUREAU </t>
  </si>
  <si>
    <t>17/10/GALFR27AM</t>
  </si>
  <si>
    <t>Transport Maïmouna pour achat de rideaux</t>
  </si>
  <si>
    <t>Frais taxi moto Sessou Bureau-Cabinet Me SOVOGUI</t>
  </si>
  <si>
    <t>Frais taxi mot Saidou bureau-Gbéssia pour recupération de reçu de paiment chez E1</t>
  </si>
  <si>
    <t>Frais taxi moto pour retrait budget de fonctionnement bureau</t>
  </si>
  <si>
    <t>Frais de fonctionnement Tamba de la semaine</t>
  </si>
  <si>
    <t>Versement à Tamba les frais  pour recupération des Sons de ration et Press écrite</t>
  </si>
  <si>
    <t>17/10/GALFR34FM</t>
  </si>
  <si>
    <t>Frais taxi moto Odette  du domicile à la maison centrale-bureau pour visite de prison cas peau de crocodile</t>
  </si>
  <si>
    <t>Achat de jus et de sandwich pour jail visit cas peau de crocodile à la Camayenne</t>
  </si>
  <si>
    <t>17/10/GALFR36JV</t>
  </si>
  <si>
    <t>Frais de taxi moto bureau-Interpol pour dépôt requisition boîte postale</t>
  </si>
  <si>
    <t>Frais de fonctionnement E37  pour la semaine</t>
  </si>
  <si>
    <t>17/10/GALFR41FS</t>
  </si>
  <si>
    <t>Frais de fonctionnement  E17  pour la semaine</t>
  </si>
  <si>
    <t>17/10/GALFR42FS</t>
  </si>
  <si>
    <t>Transport bureau-Yimbaya, Km36 Dubréka, Enta, Sangoya, Matoto  A/R pour enquête</t>
  </si>
  <si>
    <t>17/10/GALFR44TE</t>
  </si>
  <si>
    <t>Achat de (10) l de carburant pour la voiture perso Saidou pour la recahrge de l'Auditeur de l'hôtel au bureau</t>
  </si>
  <si>
    <t>17/10/GALFR005375</t>
  </si>
  <si>
    <t xml:space="preserve">Achat de (20) l de carburant pour la voiture perso Saidou pour son transport de la seamine </t>
  </si>
  <si>
    <t>17/10/GALFR005388</t>
  </si>
  <si>
    <t>17/10/GALFR47TR</t>
  </si>
  <si>
    <t xml:space="preserve">Transfert  de crédit Areeba à E14 pour communication </t>
  </si>
  <si>
    <t>Achat d (2) paquets d'eau pour l'équipe du bureau</t>
  </si>
  <si>
    <t>17/10/GALFR1A</t>
  </si>
  <si>
    <t>Achat d (5) Sipas d'eau coyah pour l'Auditeur</t>
  </si>
  <si>
    <t>17/10/GALFR2A</t>
  </si>
  <si>
    <t>Achat de (2) boites de lait  pour petit dejeuner</t>
  </si>
  <si>
    <t>17/10/GALFR3A</t>
  </si>
  <si>
    <t>Paiement salaire E37 octobre 2017</t>
  </si>
  <si>
    <t>17/10/GALFPS37</t>
  </si>
  <si>
    <t>Achat de matériel de plomberie (robinet arrêt d'eau, clapet antiretou, telephoce de douche, robinet equesse, teflon grand modele boite de produit débouchant)    pour de la cuve à eau et des toillettes bureau plus main d'œuvre reparation</t>
  </si>
  <si>
    <t>TOTAL ENTREES / SORTIES</t>
  </si>
  <si>
    <t>(vide)</t>
  </si>
  <si>
    <t>Total général</t>
  </si>
  <si>
    <t>Étiquettes de lignes</t>
  </si>
  <si>
    <t>Somme de SORTIES</t>
  </si>
  <si>
    <t>Date</t>
  </si>
  <si>
    <t>Libellés</t>
  </si>
  <si>
    <t>Montant dépensé</t>
  </si>
  <si>
    <t>Donor</t>
  </si>
  <si>
    <t>Number</t>
  </si>
  <si>
    <t>Justificatifs</t>
  </si>
  <si>
    <t>Transport</t>
  </si>
  <si>
    <t>Media</t>
  </si>
  <si>
    <t>Telephone</t>
  </si>
  <si>
    <t>Legal</t>
  </si>
  <si>
    <t>Jail visit</t>
  </si>
  <si>
    <t>Taxi maison-bureau A/R</t>
  </si>
  <si>
    <t>Bonus</t>
  </si>
  <si>
    <t>legal</t>
  </si>
  <si>
    <t xml:space="preserve">Jail visit </t>
  </si>
  <si>
    <t>Taxi moto bureau- DNEF A/R pour appui procédure cas peaux de crocodile matin</t>
  </si>
  <si>
    <t>Taxi moto aller et Taxi retour bureau-DNEF matin</t>
  </si>
  <si>
    <t>Taxi moto aller et Taxi retour bureau-DNEF soir</t>
  </si>
  <si>
    <t>Taxii moto aller et Taxi retour bureau-DNEF matin</t>
  </si>
  <si>
    <t>Taxi aller et Taxi moto retour bureau-DNEF soir</t>
  </si>
  <si>
    <t xml:space="preserve">Taxi moto bureau-DNEF A/R matin </t>
  </si>
  <si>
    <t xml:space="preserve">Taxi moto bureau-TPI de Dixinn A/R  </t>
  </si>
  <si>
    <t>Taxi moto bureau-cabinet de Me sovogui pour entretien à propos du cas peaux de crocodile.A/R</t>
  </si>
  <si>
    <t>Taxi moto bureau- TPI de Kaloum pour suivi juridique transmission dossier Abdouramane Sidibé et fils</t>
  </si>
  <si>
    <t>Taxi moto bureau- cour d'appel pour suivi d'audience cas famille sidimé</t>
  </si>
  <si>
    <t>Taxi moto bureau- DNEF pour entretien avec M.Bella à propos du code de faune</t>
  </si>
  <si>
    <t>Taxi moto kaporo-sureté-bureau A/R</t>
  </si>
  <si>
    <t>Frais de dejeuner trafiquant</t>
  </si>
  <si>
    <t>Taxi moto maison-TPI dixinn A/R</t>
  </si>
  <si>
    <t>Taxi moto maison-maison central A/R</t>
  </si>
  <si>
    <t>Frais de food allowance detenu</t>
  </si>
  <si>
    <t>Taxi bureau-maison centrale A/R</t>
  </si>
  <si>
    <t>Taxi moto maison-bureau A/R</t>
  </si>
  <si>
    <t>Taxi maison-bureau A</t>
  </si>
  <si>
    <t>Taxi bureau-centre ville A/R</t>
  </si>
  <si>
    <t>Food contrevenant</t>
  </si>
  <si>
    <t>17/10/GALFR32</t>
  </si>
  <si>
    <t>17/10/GALFR33</t>
  </si>
  <si>
    <t>17/10/GALFR34</t>
  </si>
  <si>
    <t>TRAvel subsistance SESSOU</t>
  </si>
  <si>
    <t>17/10/GALFR35</t>
  </si>
  <si>
    <t>17/10/GALFR36</t>
  </si>
  <si>
    <t>17/10/GALFR37</t>
  </si>
  <si>
    <t>17/10/GALFR38</t>
  </si>
  <si>
    <t>Taxi maison bureau A</t>
  </si>
  <si>
    <t>Taxi bureau Maison R</t>
  </si>
  <si>
    <t>Taxi moto bureau-banque A/R</t>
  </si>
  <si>
    <t>Taxi-bureau restaurant le cercle pour interview</t>
  </si>
  <si>
    <t>Taxi maison bureau A/R</t>
  </si>
  <si>
    <t>Bonus A/C Mohamed fodé Keita</t>
  </si>
  <si>
    <t>Taxi bureau DNEF A/R</t>
  </si>
  <si>
    <t>Taxi bureau-DNEF pour suivi juridique cas peaux de crocodiles</t>
  </si>
  <si>
    <t xml:space="preserve">Versement à thierno pour achat des fruits et frais d'entretien des autres  babouins au parc </t>
  </si>
  <si>
    <t xml:space="preserve">Food allowance trois jours agent </t>
  </si>
  <si>
    <t>Versement à Mr Barry</t>
  </si>
  <si>
    <t xml:space="preserve">Fonctionnement de la Semaine </t>
  </si>
  <si>
    <t>Taxi moto bureau-DNEF-DPJ A/R</t>
  </si>
  <si>
    <t>Fonctionnement E19</t>
  </si>
  <si>
    <t>Fonctionnement Tamba Fatou Oularé</t>
  </si>
  <si>
    <t>Taxi-maison bureau A/R</t>
  </si>
  <si>
    <t>Taxi Moto Maison  -bureau-Réunion avec les experts DouanesA/R</t>
  </si>
  <si>
    <t>Taxi maison-bureau(aller retour)</t>
  </si>
  <si>
    <t>Taxi bureau-maison</t>
  </si>
  <si>
    <t>Paiement bonus media à la radio soleil fm pour élément radio sur entretien de galf</t>
  </si>
  <si>
    <t>17/10/GALFR14BM</t>
  </si>
  <si>
    <t>Paiement bonus au journal La Priorité sur la condamnation d'Alpha Alimou Doumbouya, trafiquant de peaux de panthère</t>
  </si>
  <si>
    <t>17/10/GALFR13BM</t>
  </si>
  <si>
    <t>Paiement bonus au journal L'Indexeur  sur la condamnation d'Alpha Alimou Doumbouya, trafiquant de peaux de panthère</t>
  </si>
  <si>
    <t>17/10/GALFR12BM</t>
  </si>
  <si>
    <t>Paiement bonus au journal La Riposte  sur la condamnation d'Alpha Alimou Doumbouya, trafiquant de peaux de panthère</t>
  </si>
  <si>
    <t>Paiement bonus à www,bcmedia,org sur arrestation lancinet doumbouya trafiquant peaux de crocodiles à camayenne</t>
  </si>
  <si>
    <t>17/10/GALFR09BM</t>
  </si>
  <si>
    <t>Paiement bonus à www,guinee3,com sur arrestation lancinet doumbouya trafiquant peaux de crocodiles à camayenne</t>
  </si>
  <si>
    <t>17/10/GALFR08BM</t>
  </si>
  <si>
    <t>Paiement bonus à www,lemakona,com  sur arrestation lancinet doumbouya trafiquant peaux de crocodiles à camayenne</t>
  </si>
  <si>
    <t>17/10/GALFR079BM</t>
  </si>
  <si>
    <t>Paiement bonus à www,africanewsmag,com sur arrestation lancinet doumbouya trafiquant peaux de crocodiles à camayenne</t>
  </si>
  <si>
    <t>17/10/GALFR06BM</t>
  </si>
  <si>
    <t>Paiement bonus à www,kibarounews,com sur arrestation lancinet doumbouya trafiquant peaux de crocodiles à camayenne</t>
  </si>
  <si>
    <t>17/10/GALFR05BM</t>
  </si>
  <si>
    <t>Paiement bonus à www,leverificateur,net sur arrestation lancinet doumbouya trafiquant peaux de crocodiles à camayenne</t>
  </si>
  <si>
    <t>17/10/GALFR04BM</t>
  </si>
  <si>
    <t>Paiement bonus à www,visionguinee,info  sur arrestation lancinet doumbouya trafiquant peaux de crocodiles à camayenne</t>
  </si>
  <si>
    <t>17/10/GALFR03BM</t>
  </si>
  <si>
    <t>Paiement bonus à www,guineematin,com   sur arrestation lancinet doumbouya trafiquant peaux de crocodiles à camayenne</t>
  </si>
  <si>
    <t>17/10/GALFR02BM</t>
  </si>
  <si>
    <t>Taxi maison-radio bonheur (aller retour)</t>
  </si>
  <si>
    <t>Paiement bonus au site www,ledeclic,info cas verdict sur peaux de crocodiles à camayenne</t>
  </si>
  <si>
    <t>17/10/GALFR21BM</t>
  </si>
  <si>
    <t>Paiement bonus au site www,visionguinee,info cas verdict sur peaux de crocodiles à camayenne</t>
  </si>
  <si>
    <t>17/10/GALFR22BM</t>
  </si>
  <si>
    <t>Taxi moto en ville pour achat de l'ordinateur</t>
  </si>
  <si>
    <t xml:space="preserve">Paiement bonus à www,leverificateurs sur affaire verdict peaux de crocodies </t>
  </si>
  <si>
    <t>17/10/GALFR20BM</t>
  </si>
  <si>
    <t xml:space="preserve">Paiement bonus à www,lemakona,com sur affaire verdict peaux de crocodies </t>
  </si>
  <si>
    <t>17/10/GALFR17BM</t>
  </si>
  <si>
    <t xml:space="preserve">Paiement bonus à www,soleilfmguinee,net sur affaire verdict peaux de crocodies </t>
  </si>
  <si>
    <t>17/10/GALFR15BM</t>
  </si>
  <si>
    <t xml:space="preserve">Paiement bonus à www,bcmedia,org  sur affaire verdict peaux de crocodies </t>
  </si>
  <si>
    <t>17/10/GALFR16BM</t>
  </si>
  <si>
    <t xml:space="preserve">Paiement bonus à www,femmesafricaine,info   sur affaire verdict peaux de crocodies </t>
  </si>
  <si>
    <t>17/10/GALFR18BM</t>
  </si>
  <si>
    <t xml:space="preserve">Paiement bonus à www,guineemail,com    sur affaire verdict peaux de crocodies </t>
  </si>
  <si>
    <t>17/10/GALFR19BM</t>
  </si>
  <si>
    <t>Taxi maison-paiement bonus media</t>
  </si>
  <si>
    <t>Taxi moto  maison -radio tamata fm(aller retour)</t>
  </si>
  <si>
    <t>Paiement bonus media au journal l'Indexeur sur arrestation trafiquant peaux de crocodiles camayenne,</t>
  </si>
  <si>
    <t>17/10/GALFR23BM</t>
  </si>
  <si>
    <t>Paiement bonus media au journal l'Observateur  sur arrestation trafiquant peaux de crocodiles camayenne,</t>
  </si>
  <si>
    <t>17/10/GALFR24BM</t>
  </si>
  <si>
    <t>Paiement bonus media au journal le Standard   sur arrestation trafiquant peaux de crocodiles camayenne,</t>
  </si>
  <si>
    <t>17/10/GALFR25BM</t>
  </si>
  <si>
    <t>Paiement bonus media au journal Affiches Guinéennes  sur arrestation trafiquant peaux de crocodiles camayenne,</t>
  </si>
  <si>
    <t>17/10/GALFR26BM</t>
  </si>
  <si>
    <t>Paiement bonus media au journal Le Renard   sur arrestation trafiquant peaux de crocodiles camayenne,</t>
  </si>
  <si>
    <t>17/10/GALFR27BM</t>
  </si>
  <si>
    <t>Tansport</t>
  </si>
  <si>
    <t>Food allowance journalière</t>
  </si>
  <si>
    <t>Ration journalière</t>
  </si>
  <si>
    <t>Taxi moto pour les courses</t>
  </si>
  <si>
    <t>Achàt de carte de recharge</t>
  </si>
  <si>
    <t>Trust building</t>
  </si>
  <si>
    <t>Frais d'hotel à kérouané</t>
  </si>
  <si>
    <t>Taxi moto aller et retour à Banakoro</t>
  </si>
  <si>
    <t>Transport Kérouané- Kankan</t>
  </si>
  <si>
    <t>Transport bureau-maison</t>
  </si>
  <si>
    <t>Transport bureau-en ville aller et retour</t>
  </si>
  <si>
    <t>Bureau- Kagbelen-kilomètre cinq aller et retour</t>
  </si>
  <si>
    <t>Transport bureau-yimbaya-Bonfi-Belle vue-hamdallaye-bambeto plus prix de consultation chez le marrabout</t>
  </si>
  <si>
    <t>Transport bureau -belle vue-madina-coleyah-gbessia</t>
  </si>
  <si>
    <t>Transport bureau-belle vue-enta-dabompa-sonfonia-bureau</t>
  </si>
  <si>
    <t>Transport bureau -en ville-madina-bambeto-bureau</t>
  </si>
  <si>
    <t>Transport bureau camp alpha yaya-en ville port-dixinn port avec le médiateur-bureau plus trust building</t>
  </si>
  <si>
    <t>17/10/GALFR1TE</t>
  </si>
  <si>
    <t>17/10/GALFR</t>
  </si>
  <si>
    <t>17/10/GALFR2FA</t>
  </si>
  <si>
    <t>17/10/GALF5077</t>
  </si>
  <si>
    <t>17/10/GALF06</t>
  </si>
  <si>
    <t>17/10/GALFR0368</t>
  </si>
  <si>
    <t>17/10/GALFR6</t>
  </si>
  <si>
    <t>17/10/GALFR3TE</t>
  </si>
  <si>
    <t>17/10/GALFR4FA</t>
  </si>
  <si>
    <t>17/10/GALFR5FA</t>
  </si>
  <si>
    <t>17/10/GALFR6TE</t>
  </si>
  <si>
    <t>17/10/GALF</t>
  </si>
  <si>
    <t>17/10/GALFR9FA</t>
  </si>
  <si>
    <t>17/10/GALFR10TE</t>
  </si>
  <si>
    <t>17/10/GALFR11TB</t>
  </si>
  <si>
    <t>17/10/GALFR12FA</t>
  </si>
  <si>
    <t>17/10/GALFR13TE</t>
  </si>
  <si>
    <t>17/10/GALFR15FA</t>
  </si>
  <si>
    <t>17/10/GALFR39BR</t>
  </si>
  <si>
    <t xml:space="preserve">Paiement Bonu pour demande de réquisition boite postale </t>
  </si>
  <si>
    <t>Versement à Sessou pour Paiement bonus à l'inpesteur Cissé pour requisition boîte postale</t>
  </si>
  <si>
    <t>17/10/GALFRCR</t>
  </si>
  <si>
    <t>17/10/GALFR16TE</t>
  </si>
  <si>
    <t>17/10/GALFR17FA</t>
  </si>
  <si>
    <t>17/10/GALFR18TE</t>
  </si>
  <si>
    <t>17/10/GALFR19FA</t>
  </si>
  <si>
    <t>17/10/GALFR22FA</t>
  </si>
  <si>
    <t>17/10/GALFR25FA</t>
  </si>
  <si>
    <t>17/10/GALFR26TE</t>
  </si>
  <si>
    <t>17/10/GALFR29TE</t>
  </si>
  <si>
    <t>17/10/GALFR31FA</t>
  </si>
  <si>
    <t>17/10/GALFR32TE</t>
  </si>
  <si>
    <t>17/10/GALFR34FA</t>
  </si>
  <si>
    <t>17/10/GALFR33FA</t>
  </si>
  <si>
    <t>Transport  ToconouA/R</t>
  </si>
  <si>
    <t>17/10/GALFR35TE</t>
  </si>
  <si>
    <t>17/10/GALFR36TE</t>
  </si>
  <si>
    <t>17/10/GALFR37FA</t>
  </si>
  <si>
    <t>17/10/GALFR38FA</t>
  </si>
  <si>
    <t>17/10/GALFR40TE</t>
  </si>
  <si>
    <t>taxi moto  hotel-gare routière</t>
  </si>
  <si>
    <t>17/10/GALFRTV</t>
  </si>
  <si>
    <t>17/10/GALFR28FA</t>
  </si>
  <si>
    <t>Transport  E17 bureau-centre ville (kaloum), madina, Bambeto pour enquête</t>
  </si>
  <si>
    <t>Transport  E17 bureau-Enta, Matoto  A/R pour enquête</t>
  </si>
  <si>
    <t>Transport  E17 bureau-Belle vue, Enta, Dambopa, Sonfonia A/R pour enquête</t>
  </si>
  <si>
    <t>Transport E17  bureau -belle vue-madina-coleyah-gbessia</t>
  </si>
  <si>
    <t>Transport  E17 bureau-Camp Alpha yaya- au centre ville , Dixinn A/R pour enquête</t>
  </si>
  <si>
    <t>Versement à Baldé pour transport et Jail visit du trafiquant de peau de crocodile du 07 au 09</t>
  </si>
  <si>
    <t xml:space="preserve">Taxi moto pour la gare routiere pour kankan </t>
  </si>
  <si>
    <t>Ration journaliere</t>
  </si>
  <si>
    <t>Taxi siguiri kankan</t>
  </si>
  <si>
    <t>Taxi moto à mandiana pour les enquetes</t>
  </si>
  <si>
    <t>Taxi mandiana kankan</t>
  </si>
  <si>
    <t xml:space="preserve">carte de recharge areeba plus orange </t>
  </si>
  <si>
    <t>telephone</t>
  </si>
  <si>
    <t>Taxi kankan conakry</t>
  </si>
  <si>
    <t>Taxi linsant conakry imprevu</t>
  </si>
  <si>
    <t>Taxi bureau maison</t>
  </si>
  <si>
    <t>achat credit orange pour appeler un trafiquant</t>
  </si>
  <si>
    <t>Taxi conakry boké</t>
  </si>
  <si>
    <t>Taxi boké kamsar</t>
  </si>
  <si>
    <t>Taxi moto pour les enquêtes à la barriere</t>
  </si>
  <si>
    <t>Taxi moto pour la gare routiere</t>
  </si>
  <si>
    <t>Taxi bureau coyah pour les enquêtes</t>
  </si>
  <si>
    <t xml:space="preserve">Achat e  de jus pour interwiew candidat investigation </t>
  </si>
  <si>
    <t>Team building</t>
  </si>
  <si>
    <t xml:space="preserve">Frais confection des cartes de visite </t>
  </si>
  <si>
    <t>Office Materials</t>
  </si>
  <si>
    <t>Transport maison-gare du 22/09/2017</t>
  </si>
  <si>
    <t>Food allowance journalière du 22/09/2017</t>
  </si>
  <si>
    <t>Taxi moto gare hotel du 23/09/2017</t>
  </si>
  <si>
    <t>Transport conakry-kankan du 22/09/2017</t>
  </si>
  <si>
    <t>Frais d'hotel nacon 23/09/2017</t>
  </si>
  <si>
    <t>Ration journalière du 24/09/2017</t>
  </si>
  <si>
    <t>Taxi moto pour les courses du24/09/2017</t>
  </si>
  <si>
    <t>Frais d'hotel nacon  du 24/09/2017</t>
  </si>
  <si>
    <t>Achat de carte de recharge du 24/09/2017</t>
  </si>
  <si>
    <t>Achàt de carte de recharge du 24/09/2017</t>
  </si>
  <si>
    <t>Frais d'hotel nacon du 25/09/2017</t>
  </si>
  <si>
    <t>Taxi moto pour les courses du 25/09/2017</t>
  </si>
  <si>
    <t>Just de fruit avec la cible du 25/09/2017</t>
  </si>
  <si>
    <t>Ration journalière du 26/09/2017</t>
  </si>
  <si>
    <t>Frais d'hotel nacon du 26/09/2017</t>
  </si>
  <si>
    <t>Taxi moto pour les courses du 26/09/2017</t>
  </si>
  <si>
    <t>Achat de carte de recharge du 26/09/2017</t>
  </si>
  <si>
    <t>Ration journalière du 27/09/2017</t>
  </si>
  <si>
    <t>Frais d'hotel nacon du 27/10/2017</t>
  </si>
  <si>
    <t>Taxi moto pour les courses  du 27/09/2017</t>
  </si>
  <si>
    <t>Ration journalière du 28/09/2017</t>
  </si>
  <si>
    <t>Frais d'hotel à kérouané du 28/09/2017</t>
  </si>
  <si>
    <t>Transport Kankan- Kérouané du 28/09/2017</t>
  </si>
  <si>
    <t>Taxi moto-gare hotel du 28/09/2017</t>
  </si>
  <si>
    <t>Ration journalière du 29/09/2017</t>
  </si>
  <si>
    <t>Frais d'hotel à kérouané  du 29/09/2017</t>
  </si>
  <si>
    <t>Taxi moto pour les courses  du 29/09/2017</t>
  </si>
  <si>
    <t>Achàt de carte de recharge du 29/09/2017</t>
  </si>
  <si>
    <t>Frais d'hotel à kérouané du 30/09/2017</t>
  </si>
  <si>
    <t>Achàt de carte de recharge du 30/09/2017</t>
  </si>
  <si>
    <t>Taxi moto pour les courses du 30/09/2017</t>
  </si>
  <si>
    <t>Ration journalière du 30/09/2017</t>
  </si>
  <si>
    <t>Taxi moto pour les enquetes</t>
  </si>
  <si>
    <t>Taxi bureau maison du 17/09/2017</t>
  </si>
  <si>
    <t>Taxi pour lever la suspension compte orange money du 17/09/2017</t>
  </si>
  <si>
    <t>Achat telephone pour enquete du 17/09/2017</t>
  </si>
  <si>
    <t>Taxi maison gare routiere du 17/09/2017</t>
  </si>
  <si>
    <t>Taxi conakry kankan du 18/09/2017</t>
  </si>
  <si>
    <t>Ration journaliere du 18/09/2017</t>
  </si>
  <si>
    <t>Ration journaliere du 19/09/2017</t>
  </si>
  <si>
    <t>Taxi moto pour chercher l'hotel du 19/09/2017</t>
  </si>
  <si>
    <t>Frais d'hotel</t>
  </si>
  <si>
    <t>Frais d'hotel du 19/09/2017</t>
  </si>
  <si>
    <t>Ration journaliere du 20/09/2017</t>
  </si>
  <si>
    <t>Ration journaliere du 21/09/2017</t>
  </si>
  <si>
    <t>Taxi moto pour les enquetes du 22/029/2017</t>
  </si>
  <si>
    <t>Ration journaliere du 22/09/2017</t>
  </si>
  <si>
    <t>Frais d'hotel du 22/09/2017</t>
  </si>
  <si>
    <t>Ration journaliere du 23/09/2017</t>
  </si>
  <si>
    <t>Frais d'hotel du 23/09/2017</t>
  </si>
  <si>
    <t>Taxi moto pour les enquetes du 24/029/2017</t>
  </si>
  <si>
    <t>Ration journaliere du 24/09/2017</t>
  </si>
  <si>
    <t>Frais d'hotel du 24/09/2017</t>
  </si>
  <si>
    <t>Taxi moto pour la gare routiere  du 25/09/2017</t>
  </si>
  <si>
    <t>Taxi kankan siguiri du 25/09/2017</t>
  </si>
  <si>
    <t>Taxi moto pour chercher l'hotel du 25/09/2017</t>
  </si>
  <si>
    <t>Frais d'hotel du 25/09/2017</t>
  </si>
  <si>
    <t>Ration journaliere du 25/09/2017</t>
  </si>
  <si>
    <t>Taxi  pour les enquetes à saint-alexi /aller/retour du 26/09/2017</t>
  </si>
  <si>
    <t>Ration journaliere du 26/09/2017</t>
  </si>
  <si>
    <t>Frais d'hotel du 26/09/2017</t>
  </si>
  <si>
    <t>Ration journaliere du 27/09/2017</t>
  </si>
  <si>
    <t>Frais d'hotel du 27/09/2017</t>
  </si>
  <si>
    <t>Taxi moto pour les enquetes du 28/09/2017</t>
  </si>
  <si>
    <t>Ration journaliere du 28/09/2017</t>
  </si>
  <si>
    <t>Frais d'hotel du 28/09/2017</t>
  </si>
  <si>
    <t>Taxi moto pour les enquetes du 29/09/2017</t>
  </si>
  <si>
    <t>Ration journaliere du 29/09/2017</t>
  </si>
  <si>
    <t>Frais d'hotel du 29/09/2017</t>
  </si>
  <si>
    <t>Frais d'hotel du 30/09/2017</t>
  </si>
  <si>
    <t>Ration journaliere du 30/09/2017</t>
  </si>
  <si>
    <t>17/10/GALFR22S</t>
  </si>
  <si>
    <t>Achat telephone pour enquete  du 18/09/2017</t>
  </si>
  <si>
    <t>17/10/GALFF22</t>
  </si>
  <si>
    <t>17/10/GALFF19</t>
  </si>
  <si>
    <t>Taxi moto por les enquetes du 30/09/2017</t>
  </si>
  <si>
    <t>Frais d'hotel du 21/09/2017</t>
  </si>
  <si>
    <t>Frais d'hotel du 20/09/2017</t>
  </si>
  <si>
    <t>17/10/GALFF0010</t>
  </si>
  <si>
    <t>17/10/GALFF0040011</t>
  </si>
  <si>
    <t>17/10/GALFR2963</t>
  </si>
  <si>
    <t>Taxi moto gare routiere pour mandiana allé /retour</t>
  </si>
  <si>
    <t>17/10/GALFR3TV</t>
  </si>
  <si>
    <t>17/10/GALFR27TE</t>
  </si>
  <si>
    <t>17/10/GALFR26FA</t>
  </si>
  <si>
    <t>17/10/GALFR1TV</t>
  </si>
  <si>
    <t>17/10/GALFR2TV</t>
  </si>
  <si>
    <t>17/10/GALFR29FA</t>
  </si>
  <si>
    <t>17/10/GALFR34TE</t>
  </si>
  <si>
    <t>17/10/GALFR17TB</t>
  </si>
  <si>
    <t>17/10/GALFR14TU</t>
  </si>
  <si>
    <t>17/10/GALFR12TB</t>
  </si>
  <si>
    <t>17/10/GALFR11TV</t>
  </si>
  <si>
    <t>17/10/GALFR10FA</t>
  </si>
  <si>
    <t>17/10/GALFR7CR</t>
  </si>
  <si>
    <t>17/10/GALFR47FA</t>
  </si>
  <si>
    <t>17/10/GALFR46TE</t>
  </si>
  <si>
    <t>17/10/GALFR45FA</t>
  </si>
  <si>
    <t>17/10/GALFR43FA</t>
  </si>
  <si>
    <t>17/10/GALFR39FA</t>
  </si>
  <si>
    <t>Taxi moto pour les enquetes du 27/09/2017</t>
  </si>
  <si>
    <t>17/10/GALFR41FA</t>
  </si>
  <si>
    <t>17/10/GALFRTV7941</t>
  </si>
  <si>
    <t>17/10/GALFR4TV</t>
  </si>
  <si>
    <t>taxi moto pour l'hotel à kankan</t>
  </si>
  <si>
    <t>17/10/GALFR49TE</t>
  </si>
  <si>
    <t>17/10/GALFR48TE</t>
  </si>
  <si>
    <t>17/10/GALFR50FA</t>
  </si>
  <si>
    <t>17/10/GALFR4TE</t>
  </si>
  <si>
    <t>17/10/GALFR8FA</t>
  </si>
  <si>
    <t>Taxi pour les enquetes à Baro  alé/retour du 23/09/2017</t>
  </si>
  <si>
    <t>Transport Kankan-Koussa du 26/10/2017</t>
  </si>
  <si>
    <t>Transport Koussa-Kankan du 26/10/2017</t>
  </si>
  <si>
    <t>17/10/GALFR5TV</t>
  </si>
  <si>
    <t>Transport Kouroussa-Kankan</t>
  </si>
  <si>
    <t>17/10/GALFR6TV</t>
  </si>
  <si>
    <t>17/10/GALFR8TV</t>
  </si>
  <si>
    <t>Taxi  kankan-Kouroussa</t>
  </si>
  <si>
    <t>Transport kankan-Kouroussa</t>
  </si>
  <si>
    <t>17/10/GALFR20TU</t>
  </si>
  <si>
    <t>17/10/GALFR23FA</t>
  </si>
  <si>
    <t>17/10/GALFR10TV</t>
  </si>
  <si>
    <t>17/10/GALFF4351</t>
  </si>
  <si>
    <t>17/10/GALFF4298</t>
  </si>
  <si>
    <t>17/10/GALFRU</t>
  </si>
  <si>
    <t>17/10/GALFR31TE</t>
  </si>
  <si>
    <t>17/10/GALFR47h</t>
  </si>
  <si>
    <t>17/10/GALFR37TE</t>
  </si>
  <si>
    <t>17/10/GALFTV2B</t>
  </si>
  <si>
    <t>Transfert par orange money  à E19 pour le frais d'enquête à l'interieur</t>
  </si>
  <si>
    <t>Investigations</t>
  </si>
  <si>
    <t>Transport Maison-Bureau AR</t>
  </si>
  <si>
    <t>Transport Maison Bureau AR</t>
  </si>
  <si>
    <t>Transport du Bureau-Banque belle vue</t>
  </si>
  <si>
    <t>Transport Bureau-DPJ depôt Camera</t>
  </si>
  <si>
    <t>Transport Bureau-Banque belle vue</t>
  </si>
  <si>
    <t>Achat des puces d'enquête</t>
  </si>
  <si>
    <t>Transport Maison-bureau AR</t>
  </si>
  <si>
    <t>Achat des chargeurs de Telephone</t>
  </si>
  <si>
    <t xml:space="preserve">Transport </t>
  </si>
  <si>
    <t>Transport Bureau-Banque belle vue-Dixinn</t>
  </si>
  <si>
    <t xml:space="preserve">Achat de paquets d'eau pour l'équipe </t>
  </si>
  <si>
    <t>Team Building</t>
  </si>
  <si>
    <t>Office</t>
  </si>
  <si>
    <t>17/10/GALFR26,27TU</t>
  </si>
  <si>
    <t>Transport breau-Velle-vue-Dixinn  (BPMG) pour retrait</t>
  </si>
  <si>
    <t>Services</t>
  </si>
  <si>
    <t>17/10/ GALFFkm11</t>
  </si>
  <si>
    <t>Taxi moto maison-Direction des Eaux et Forêts-bureau  pour entretien avec les autorités sur un certaine influence qu'aurait connu l'affaire lancinet doumbouya</t>
  </si>
  <si>
    <t>Frais taxi moto Odette  bureau-TPI Dixinn pour procéduire de retrait décision Lancenet Doumbouya</t>
  </si>
  <si>
    <t>jail visit</t>
  </si>
  <si>
    <t>Frais taxi moto  bureau-TPI Dixinn pour procéduire de retrait décision Lancenet Doumbouya</t>
  </si>
  <si>
    <t>Bonus de permance</t>
  </si>
  <si>
    <t>Taxi bureau-DNAP A/R  pour  retrait permis de communiquer</t>
  </si>
  <si>
    <t>Taxi bureau-Coléah A/R  (maison Tecno) pour recupération de facture</t>
  </si>
  <si>
    <t>Taxi moto maison-TPI dixinn A/R  demarche  pour retrait expédition cas peau de crocodiles</t>
  </si>
  <si>
    <t>Taxi moto  Castro  pour transport bureau-banque (BPMG)</t>
  </si>
  <si>
    <t>Taxi moto bureau-DNEF  pour  appui à la procédure judiciare</t>
  </si>
  <si>
    <t>Taxi moto bureau-cabinet avocat A/R pour la rencontre du Procureur (cas corn e de rinoféroce)</t>
  </si>
  <si>
    <t>17/10/GALFR1BA</t>
  </si>
  <si>
    <t>17/10/GALFR2BA</t>
  </si>
  <si>
    <t>17/10/GALFR3BA</t>
  </si>
  <si>
    <t>17/10/GALFR4BA</t>
  </si>
  <si>
    <t>17/10/GALFR5BA</t>
  </si>
  <si>
    <t>17/10/GALFR6BA</t>
  </si>
  <si>
    <t>17/10/GALFR7BA</t>
  </si>
  <si>
    <t>17/10/GALFR8BA</t>
  </si>
  <si>
    <t>Taxi moto A/R bureau-cabinet   Avocat  pour entretien cas peau de crocodile</t>
  </si>
  <si>
    <t>Taxi bureau-Interpol  pour dépôt de la réquisition cas Foromo 1 koivogui</t>
  </si>
  <si>
    <t xml:space="preserve">Paiment  à Inspecteur Cissé pour Bonus réquisition </t>
  </si>
  <si>
    <t>Paiement à Thierno pour frais de déplacement véhicule pour envoie d'un babouin à faranah</t>
  </si>
  <si>
    <t>17/10/GALFR49T</t>
  </si>
  <si>
    <t>17/10/GALFR50TB</t>
  </si>
  <si>
    <t>17/10/GALFR1C</t>
  </si>
  <si>
    <t>17/10/GALFR2E</t>
  </si>
  <si>
    <t xml:space="preserve">Taxi moto bureau-DPJ A/R pour depot bonus de requisition </t>
  </si>
  <si>
    <t>Frais taxi moto Castro  bureau-maison Aller pour samadi pour la préparation de l'Audit 2016</t>
  </si>
  <si>
    <t>Frais taxi moto Castro bureau-maison Retour pour appui à la préparation à l'Audit 2016</t>
  </si>
  <si>
    <t>Frais taxi moto Castro Bureau-maison retour après préparation Audit 2016</t>
  </si>
  <si>
    <t>Taxi maison-bureau A/R  après préparation Audit 2016</t>
  </si>
  <si>
    <t>Frais taxi moto Maison-Bureau Aller pour le  samadi pour la préparation de l'Audit 2016</t>
  </si>
  <si>
    <t>Achat e  de jus et sandwich trafiquant</t>
  </si>
  <si>
    <t>Jail Visit</t>
  </si>
  <si>
    <t>Fonctionnement E37</t>
  </si>
  <si>
    <t>17/10/GALFR9BA</t>
  </si>
  <si>
    <t>WILDCAT</t>
  </si>
  <si>
    <t>Oui</t>
  </si>
  <si>
    <t>Internet</t>
  </si>
  <si>
    <t>Transfer Fees</t>
  </si>
  <si>
    <t>Flight</t>
  </si>
  <si>
    <t>Personnel</t>
  </si>
  <si>
    <t>Lawyer Fees</t>
  </si>
  <si>
    <t>Paiement Transfert E-Recharge pour l'équipe du bureau du 20/10/2017</t>
  </si>
  <si>
    <t>Achat de rideaux pour le bureau</t>
  </si>
  <si>
    <t>Saidou</t>
  </si>
  <si>
    <t>Management</t>
  </si>
  <si>
    <t>Taxi moto Saidou bureau-Cabinet de l'Avocat pour le règlement Ibrahima Diallo</t>
  </si>
  <si>
    <t>Achat  carburant (10) l  pour voiture perso du point focal criminalité faunique après séance de tarvail au bureau de GALF</t>
  </si>
  <si>
    <t>Paiement salaire E17 octobre 2017</t>
  </si>
  <si>
    <t>Achat de (10) l d'essence  pour véh perso Coordonnateur pour son transport maison-bureau</t>
  </si>
  <si>
    <t>17/10/GALFR11</t>
  </si>
  <si>
    <t>17/10/GALFR14</t>
  </si>
  <si>
    <t>Taxi moto bureau en ville depot contrat d'avocat pour signature</t>
  </si>
  <si>
    <t>Taxi moto maison -bureau</t>
  </si>
  <si>
    <t>Taxi moto bureau -interpol  depot demande  de requisition boite postale et retrait de permis de commuquer</t>
  </si>
  <si>
    <t>Frais reluire rapport d'activité (13) copies</t>
  </si>
  <si>
    <t>Taxi bureau- maisonA/R</t>
  </si>
  <si>
    <t>Taxi  moto bembeto-maison</t>
  </si>
  <si>
    <t xml:space="preserve">Taxi moto gendarmerie-TPI KINDIA </t>
  </si>
  <si>
    <t>Taxi moto maison- kipé pour le depart à kindia</t>
  </si>
  <si>
    <t>Travel subsistence Mr Bella point focal de la CITES</t>
  </si>
  <si>
    <t>Frais de carburant</t>
  </si>
  <si>
    <t xml:space="preserve">Frais de location véhicule </t>
  </si>
  <si>
    <t xml:space="preserve">Taxi moto bureau-DNEF pour préparation de l'audition ( cas colonel ibrahima bangoura) avec  Mr bella  </t>
  </si>
  <si>
    <t>Taxi moto bureau interpol pour depot de la demande de requisition A/R</t>
  </si>
  <si>
    <t>Frais de fonctionnement Sessou  pour la semaine</t>
  </si>
  <si>
    <t>17/10/GAL</t>
  </si>
  <si>
    <t>17/10/GALFR5FS</t>
  </si>
  <si>
    <t xml:space="preserve">Versement à Tamba pour Bonus arrestation Lancine Doumbouya </t>
  </si>
  <si>
    <t xml:space="preserve"> Bonus Média  radio Tamata fm pour émission sur Cas Lancinet Doumbouya et autres</t>
  </si>
  <si>
    <t>Taxi maison bureau (aller retour)</t>
  </si>
  <si>
    <t>Taxi maison-bureau (aller retour)</t>
  </si>
  <si>
    <t>Taxi moto  maison ( ville et lanbanyi et bureau) pour récuperation pièces médiatiques</t>
  </si>
  <si>
    <t>JOURNAL BANQUE  GNF OCTOBRE  2017</t>
  </si>
  <si>
    <t>N°</t>
  </si>
  <si>
    <t>REPORT SOLDE DU 30/09/2017</t>
  </si>
  <si>
    <t xml:space="preserve">Frais service WEB au 03 octobre </t>
  </si>
  <si>
    <t>Arbitrage (4 500 USD X 8 999 ) pour alimentation compte GNF</t>
  </si>
  <si>
    <t>Chèque 01346414  Paiement RTS mois de sept/17</t>
  </si>
  <si>
    <t>Chèque 01346417 Honoraire Avocat pour suivi cas Ibrahima Diallo</t>
  </si>
  <si>
    <t>Arbitrage (10 000 USD X 8 993 )pour alimentation compte GNF</t>
  </si>
  <si>
    <t>Chèque 01346416  Achat d'un ordinateur portable</t>
  </si>
  <si>
    <t>Virement salaire personnel octobre 2017</t>
  </si>
  <si>
    <t>Frais certification Chèque 01346424  Paiement 3éme CNSS</t>
  </si>
  <si>
    <t>Chèque 01346425  Paiement RTS mois de Octobre/17</t>
  </si>
  <si>
    <t>Frais certification Chèque 01346425  Paiement RTS mois de Octobre/17S</t>
  </si>
  <si>
    <t xml:space="preserve">Frais service WEB au 30octobre </t>
  </si>
  <si>
    <t>Taxe frais fixe au 31/10/2017</t>
  </si>
  <si>
    <t>Commussion Manipulation de compte 31/10/2017</t>
  </si>
  <si>
    <t>REPORT SOLDE 31/09/2017</t>
  </si>
  <si>
    <t>Arbitrage pour alimentation compte GNF</t>
  </si>
  <si>
    <t>JOURNAL BANQUE USD OCTOBRE   2017</t>
  </si>
  <si>
    <t>Frais de virement par BPMG</t>
  </si>
  <si>
    <t>SOLDE AU  31/10/17</t>
  </si>
  <si>
    <t>Commussion manipulation de compte au 31/10/2017</t>
  </si>
  <si>
    <t xml:space="preserve">Chèque 01346424  Paiement Caisse Nationale Securité Sociale </t>
  </si>
  <si>
    <t xml:space="preserve"> Paiement RTS mois de Octobre/17</t>
  </si>
  <si>
    <t>BPMG GNF</t>
  </si>
  <si>
    <t>17/8/GALF</t>
  </si>
  <si>
    <t>Bank Fees</t>
  </si>
  <si>
    <t>Taxi moto bureau-cabinet avocat A/R pour dépôt de chèque affaire Ibrahima Diallo</t>
  </si>
  <si>
    <t>Paiement Honoraires pour affaire Ibrahima Diallo</t>
  </si>
  <si>
    <t>17/10/GALFF148CACC</t>
  </si>
  <si>
    <t>Achat d'un ordinateur portable pour l'Officier Media</t>
  </si>
  <si>
    <t>17/10/GALF018</t>
  </si>
  <si>
    <t>Frais certification  paiement RTS mois de Octobre/17S</t>
  </si>
  <si>
    <t>Salaire Mamadou Saidou Deba Barry  octobre /2017</t>
  </si>
  <si>
    <t>Salaire Tamba Fatou Oularé  octobre/2017</t>
  </si>
  <si>
    <t>Salaire Sekou Castro Kourouma  octobre/2017</t>
  </si>
  <si>
    <t>Salaire Odette Kamano  octobre/2017</t>
  </si>
  <si>
    <t>Salaire Mamadou Saliou Baldé  octobre/2017</t>
  </si>
  <si>
    <t>Salaire Aissatou Sessou/2017</t>
  </si>
  <si>
    <t xml:space="preserve">Frais service WEB au 31 octobre </t>
  </si>
  <si>
    <t>Facture Service WEB</t>
  </si>
  <si>
    <t>Versement à Castro  pour depot de l'honoraire de l'Avocat Me SOVOGUI cas Lancinet Doumbouya (peau de crocodiles)</t>
  </si>
  <si>
    <t>Paiement honoraire de l'Avocat Me SOVOGUI cas peau de crocodiles (Lancinet Doumbouya)</t>
  </si>
  <si>
    <t>Taxi moto gare hotel</t>
  </si>
  <si>
    <t xml:space="preserve">Achat credit orange </t>
  </si>
  <si>
    <t>Taxi pour les enquetes allé /retour</t>
  </si>
  <si>
    <t>Bonus A/C Mamady Kourouma</t>
  </si>
  <si>
    <t>Bonus M.Mamadou bella Diallo</t>
  </si>
  <si>
    <t>Bonus Caporal Chef Emile Sory Diawara</t>
  </si>
  <si>
    <t>Bonus Caporal chef Sidibé souleymane</t>
  </si>
  <si>
    <t>Bonus Caporal Chef vincent  Sagno</t>
  </si>
  <si>
    <t>Bonus Caporal Chef Baldé Alhassane</t>
  </si>
  <si>
    <t>Bonus Soldat Mamadou Diallo</t>
  </si>
  <si>
    <t>Bonus Caporal Chef Moussa Keita</t>
  </si>
  <si>
    <t xml:space="preserve">Taxi moto pour la gare routiere pour conakry </t>
  </si>
  <si>
    <t>Taxi moto gare  routière maison</t>
  </si>
  <si>
    <t>Frais de permis de communiquer maison centrale</t>
  </si>
  <si>
    <t>Transport bureau-sonfonia-kagbelen-kilomètre cinq-bureau</t>
  </si>
  <si>
    <t>Taxi maison gare routiere</t>
  </si>
  <si>
    <t>Taxi moto Taboy pour les enquêtes</t>
  </si>
  <si>
    <t>Ttaxi moto boké dapillon</t>
  </si>
  <si>
    <t>Taxi  moto pour chercher l'hôtel</t>
  </si>
  <si>
    <t>Taxi moto pour les enquetes au port de kamsar</t>
  </si>
  <si>
    <t xml:space="preserve">Carte de recharge orange areeba </t>
  </si>
  <si>
    <t>Taxi kamsar conakry</t>
  </si>
  <si>
    <t xml:space="preserve"> Transport Odette pour Emission Tamata FM</t>
  </si>
  <si>
    <t>Commussion Manipulation de compte  GNF au 31/10/2017</t>
  </si>
  <si>
    <t>Taxe frais fixe compte  GNF  au 31/10/2017</t>
  </si>
  <si>
    <t>Frais de Virement sur compte GALF prélévé par la BPMG</t>
  </si>
  <si>
    <t>Commission Manipulation de compte octobre/17</t>
  </si>
  <si>
    <t>BPMG USD</t>
  </si>
  <si>
    <t xml:space="preserve"> Paiement cotisation à la Caisse Nationale Securité Sociale pour le  3ème trimestre </t>
  </si>
  <si>
    <t>Frais certification Chèque  Paiement 3éme trimestrielle pour la cotisation à la Caise Nationale de Sécurité Sociale</t>
  </si>
  <si>
    <t xml:space="preserve"> Paiement RTS  pour le mois setembre/17</t>
  </si>
  <si>
    <t>SOLDE AU 31/10/17</t>
  </si>
  <si>
    <t>Somme de Montant dépensé</t>
  </si>
  <si>
    <t>NOM</t>
  </si>
  <si>
    <t>Département</t>
  </si>
  <si>
    <t>Total reçu</t>
  </si>
  <si>
    <t>Total dépensé</t>
  </si>
  <si>
    <t>Virement interne</t>
  </si>
  <si>
    <t>Total Retrait cash</t>
  </si>
  <si>
    <t>Fonds Exterieur pour le projet</t>
  </si>
  <si>
    <t>Total reversé</t>
  </si>
  <si>
    <t>TOTAL CAISSE</t>
  </si>
  <si>
    <t>BPMG-21201914701-11</t>
  </si>
  <si>
    <t>GNF</t>
  </si>
  <si>
    <t>BPMG-21201914703-11</t>
  </si>
  <si>
    <t>USD</t>
  </si>
  <si>
    <t>TOTAL BANQUES</t>
  </si>
  <si>
    <t xml:space="preserve">TOTAL </t>
  </si>
  <si>
    <t>Cash book</t>
  </si>
  <si>
    <t>Mouvements mensuels</t>
  </si>
  <si>
    <t>caisse</t>
  </si>
  <si>
    <t>Reçu du bailleur</t>
  </si>
  <si>
    <t>banque</t>
  </si>
  <si>
    <t>Dépensé</t>
  </si>
  <si>
    <t>Avances</t>
  </si>
  <si>
    <t xml:space="preserve">Avances </t>
  </si>
  <si>
    <t>total</t>
  </si>
  <si>
    <t>Comptabilité</t>
  </si>
  <si>
    <t>Réel</t>
  </si>
  <si>
    <t>Difference</t>
  </si>
  <si>
    <t>Solde au 01/10/17</t>
  </si>
  <si>
    <t>Balance au 31/10/17</t>
  </si>
  <si>
    <t>Reçu de Castro reversement à la caisse reste argent  paiement Bonus peau de crocodiles</t>
  </si>
  <si>
    <t>Fonctionnement E17</t>
  </si>
  <si>
    <t xml:space="preserve">Transfert Crédit à E17 pour enquête </t>
  </si>
  <si>
    <t xml:space="preserve">Transfert de crédit sur le téléphone Catro pour connexion </t>
  </si>
  <si>
    <t>Transport  Kankan-Conakry</t>
  </si>
  <si>
    <t xml:space="preserve">Frais d'hotel </t>
  </si>
  <si>
    <t>Reçu de Baldé reversement à la caisse  reste argent  visite de prison cas peaux de crocodiles</t>
  </si>
  <si>
    <t>Achat de matériel de plomberie   pour de la cuve à eau et des toillettes bureau plus main d'œuvre reparation</t>
  </si>
  <si>
    <t>17/10/GALFF07</t>
  </si>
  <si>
    <t>Frais main d'œuvre reparation cuve pour la retenue d'eau</t>
  </si>
  <si>
    <t>17/10/GALFF03</t>
  </si>
  <si>
    <t>Frais taxi moto bureau-Taouya A/R</t>
  </si>
  <si>
    <t xml:space="preserve">Charlotte </t>
  </si>
  <si>
    <t>Food allowance (5) jours pour Charlotte</t>
  </si>
  <si>
    <t>Solde comptable au 01/10/2017</t>
  </si>
  <si>
    <t>Solde comptable au 31/10/2017</t>
  </si>
  <si>
    <t>Transport  E14 bureau-maison pour (5) jours</t>
  </si>
  <si>
    <t xml:space="preserve">Compte n° 21201914701-11 </t>
  </si>
  <si>
    <t>Intitulé :  WCP-GALF-GNF</t>
  </si>
  <si>
    <t>BILLETAGE</t>
  </si>
  <si>
    <t>Billets de :</t>
  </si>
  <si>
    <t>×</t>
  </si>
  <si>
    <t>x</t>
  </si>
  <si>
    <t>Sous total A</t>
  </si>
  <si>
    <t>Pièces de :</t>
  </si>
  <si>
    <t>Sous total B</t>
  </si>
  <si>
    <t>Solde physique (C = A+B)</t>
  </si>
  <si>
    <t>Solde Comptable (D)</t>
  </si>
  <si>
    <t>Ecart (E = C-D)</t>
  </si>
  <si>
    <t>……………………………………………………………………………………………………</t>
  </si>
  <si>
    <t>……………………………………………………………………………………………………..</t>
  </si>
  <si>
    <t>LE CHEF DE PROJET</t>
  </si>
  <si>
    <t>LA COMPTABLE</t>
  </si>
  <si>
    <t>Mamadou Saidou Deba Barry</t>
  </si>
  <si>
    <t xml:space="preserve">       Moné Doré</t>
  </si>
  <si>
    <r>
      <t xml:space="preserve">Arrêté de caisse en </t>
    </r>
    <r>
      <rPr>
        <b/>
        <i/>
        <sz val="16"/>
        <color indexed="10"/>
        <rFont val="Arial"/>
        <family val="2"/>
      </rPr>
      <t>(GNF)</t>
    </r>
    <r>
      <rPr>
        <b/>
        <sz val="16"/>
        <rFont val="Arial"/>
        <family val="2"/>
      </rPr>
      <t xml:space="preserve"> au 31/10/2017</t>
    </r>
  </si>
  <si>
    <t xml:space="preserve">       31/10/2017</t>
  </si>
  <si>
    <r>
      <t xml:space="preserve">Justification de l'écart : </t>
    </r>
    <r>
      <rPr>
        <b/>
        <sz val="10"/>
        <color indexed="10"/>
        <rFont val="Arial"/>
        <family val="2"/>
      </rPr>
      <t xml:space="preserve">(+33) GNF car il n'ya pas de pieces de  (33) francs guineens </t>
    </r>
  </si>
  <si>
    <t>COUVRANT LA PERIODE DU 01/10 au 31/10/2017</t>
  </si>
  <si>
    <t>Document de Suivi financier</t>
  </si>
  <si>
    <t>EAGLE NETWORK</t>
  </si>
  <si>
    <t>BANQUE</t>
  </si>
  <si>
    <t>Nom de la banque:</t>
  </si>
  <si>
    <t>BPMG</t>
  </si>
  <si>
    <t>Numéro du compte:</t>
  </si>
  <si>
    <t>21201914701-11</t>
  </si>
  <si>
    <t>Etat de rapprochement du solde du compte bancaire</t>
  </si>
  <si>
    <t>Intitulé du compte:</t>
  </si>
  <si>
    <t>WCP-GALF-GNF</t>
  </si>
  <si>
    <r>
      <t>en (GNF</t>
    </r>
    <r>
      <rPr>
        <b/>
        <i/>
        <sz val="12"/>
        <rFont val="Arial"/>
        <family val="2"/>
      </rPr>
      <t>)</t>
    </r>
    <r>
      <rPr>
        <b/>
        <sz val="12"/>
        <rFont val="Arial"/>
        <family val="2"/>
      </rPr>
      <t xml:space="preserve"> au</t>
    </r>
  </si>
  <si>
    <t>COMPTABILITE</t>
  </si>
  <si>
    <t xml:space="preserve"> </t>
  </si>
  <si>
    <t xml:space="preserve">n° </t>
  </si>
  <si>
    <t>Libellé</t>
  </si>
  <si>
    <t>Débit</t>
  </si>
  <si>
    <t>Crédit</t>
  </si>
  <si>
    <t>Solde du journal de banque</t>
  </si>
  <si>
    <t>Solde de l'extrait de compte</t>
  </si>
  <si>
    <t>Le CHEF DE PROJET</t>
  </si>
  <si>
    <t>La COMPTABLE</t>
  </si>
  <si>
    <t xml:space="preserve">      Moné  Doré</t>
  </si>
  <si>
    <t>21201914703-11</t>
  </si>
  <si>
    <t>WCP-GALF-USD</t>
  </si>
  <si>
    <r>
      <t>Etat de rapprochement du solde du compte bancaire en (</t>
    </r>
    <r>
      <rPr>
        <b/>
        <sz val="16"/>
        <color rgb="FFFF0000"/>
        <rFont val="Arial"/>
        <family val="2"/>
      </rPr>
      <t>USD</t>
    </r>
    <r>
      <rPr>
        <b/>
        <sz val="16"/>
        <rFont val="Arial"/>
        <family val="2"/>
      </rPr>
      <t>) au</t>
    </r>
  </si>
  <si>
    <t xml:space="preserve">             Moné  Doré</t>
  </si>
  <si>
    <t xml:space="preserve">         31/10/2017</t>
  </si>
  <si>
    <t xml:space="preserve">              31/10/2017</t>
  </si>
  <si>
    <t xml:space="preserve">      31/10/2017</t>
  </si>
  <si>
    <t>Department (Investigations, Legal, Operations, Media, Management, Office, Animal Care, Policy &amp; External Relations( Frais de voyage à l'etranger, mission en déhors du projet), Team Building( Repas de l'equipe , Faire une excursion)</t>
  </si>
  <si>
    <t>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repas,Telephone, boissons)_ Bank charges( Frais fonctionnement bancaire + frais transfert)_ Transfert fees( Frais western union_Orange money</t>
  </si>
  <si>
    <t>Travel subsistence</t>
  </si>
  <si>
    <t>Étiquettes de colonnes</t>
  </si>
  <si>
    <t>Taxi moto  pour Transport bureau-banque (BPMG)</t>
  </si>
  <si>
    <t>Frais deplacement voiture pour le Transport d'un baboint de kipé à la Direction Nationale des Eaux et Forêts</t>
  </si>
  <si>
    <t>Frais Transport bureau-maison pour appui à la préparation à l'Audit 2016</t>
  </si>
  <si>
    <t>Frais Transport retour bureau-maison (dimanche) pour la préparation de l'Audit 2016</t>
  </si>
  <si>
    <t>Versement à Tamba pour Bonus Media cas Arrestation et condamnation Doumbouya dans (4) journaux et (2) éléments</t>
  </si>
  <si>
    <t>SOLDE  AU 31/10/17</t>
  </si>
  <si>
    <t xml:space="preserve">Equipement </t>
  </si>
  <si>
    <t>Equipement</t>
  </si>
  <si>
    <t>Virement sur le Compte USD GALF par EAGLE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</si>
</sst>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d\-mmm\-yy"/>
    <numFmt numFmtId="165" formatCode="_-* #,##0\ _€_-;\-* #,##0\ _€_-;_-* &quot;-&quot;??\ _€_-;_-@_-"/>
    <numFmt numFmtId="166" formatCode="#,##0_ ;\-#,##0\ "/>
    <numFmt numFmtId="167" formatCode="_(* #,##0.00_);_(* \(#,##0.00\);_(* &quot;-&quot;??_);_(@_)"/>
    <numFmt numFmtId="168" formatCode="_-* #,##0.0\ _€_-;\-* #,##0.0\ _€_-;_-* &quot;-&quot;??\ _€_-;_-@_-"/>
    <numFmt numFmtId="169" formatCode="#,##0.00\ _A_r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i/>
      <sz val="16"/>
      <color indexed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b/>
      <i/>
      <u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11"/>
      <name val="Arial"/>
      <family val="2"/>
    </font>
    <font>
      <b/>
      <sz val="16"/>
      <color rgb="FFFF0000"/>
      <name val="Arial"/>
      <family val="2"/>
    </font>
    <font>
      <b/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1FFE7"/>
        <bgColor indexed="64"/>
      </patternFill>
    </fill>
    <fill>
      <patternFill patternType="solid">
        <fgColor rgb="FF89F7B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FEB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95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3" fontId="5" fillId="0" borderId="0" xfId="0" applyNumberFormat="1" applyFont="1" applyBorder="1"/>
    <xf numFmtId="0" fontId="3" fillId="2" borderId="1" xfId="0" applyFont="1" applyFill="1" applyBorder="1"/>
    <xf numFmtId="3" fontId="5" fillId="2" borderId="1" xfId="0" applyNumberFormat="1" applyFont="1" applyFill="1" applyBorder="1"/>
    <xf numFmtId="0" fontId="3" fillId="2" borderId="4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6" fillId="3" borderId="3" xfId="0" applyFont="1" applyFill="1" applyBorder="1"/>
    <xf numFmtId="14" fontId="0" fillId="0" borderId="8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3" fontId="0" fillId="0" borderId="9" xfId="0" applyNumberFormat="1" applyFont="1" applyFill="1" applyBorder="1"/>
    <xf numFmtId="3" fontId="0" fillId="0" borderId="9" xfId="0" applyNumberFormat="1" applyFont="1" applyFill="1" applyBorder="1" applyAlignment="1">
      <alignment horizontal="center"/>
    </xf>
    <xf numFmtId="0" fontId="0" fillId="0" borderId="9" xfId="0" applyFont="1" applyBorder="1"/>
    <xf numFmtId="14" fontId="0" fillId="0" borderId="8" xfId="0" applyNumberFormat="1" applyFont="1" applyBorder="1" applyAlignment="1">
      <alignment horizontal="center"/>
    </xf>
    <xf numFmtId="0" fontId="0" fillId="0" borderId="10" xfId="0" applyFont="1" applyBorder="1"/>
    <xf numFmtId="3" fontId="0" fillId="0" borderId="9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3" fontId="0" fillId="0" borderId="9" xfId="1" applyNumberFormat="1" applyFont="1" applyBorder="1" applyAlignment="1">
      <alignment horizontal="center"/>
    </xf>
    <xf numFmtId="0" fontId="5" fillId="0" borderId="10" xfId="0" applyFont="1" applyBorder="1"/>
    <xf numFmtId="14" fontId="0" fillId="0" borderId="11" xfId="0" applyNumberFormat="1" applyFont="1" applyBorder="1" applyAlignment="1">
      <alignment horizontal="center"/>
    </xf>
    <xf numFmtId="0" fontId="0" fillId="0" borderId="12" xfId="0" applyFont="1" applyFill="1" applyBorder="1"/>
    <xf numFmtId="3" fontId="0" fillId="0" borderId="7" xfId="1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9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3" fontId="8" fillId="4" borderId="1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center"/>
    </xf>
    <xf numFmtId="0" fontId="0" fillId="0" borderId="9" xfId="0" applyFont="1" applyFill="1" applyBorder="1"/>
    <xf numFmtId="0" fontId="0" fillId="0" borderId="10" xfId="0" applyFont="1" applyFill="1" applyBorder="1"/>
    <xf numFmtId="3" fontId="0" fillId="0" borderId="9" xfId="1" applyNumberFormat="1" applyFont="1" applyFill="1" applyBorder="1" applyAlignment="1">
      <alignment horizontal="center"/>
    </xf>
    <xf numFmtId="14" fontId="8" fillId="4" borderId="8" xfId="0" applyNumberFormat="1" applyFont="1" applyFill="1" applyBorder="1" applyAlignment="1">
      <alignment horizontal="center"/>
    </xf>
    <xf numFmtId="0" fontId="0" fillId="0" borderId="9" xfId="0" applyBorder="1"/>
    <xf numFmtId="14" fontId="2" fillId="5" borderId="8" xfId="0" applyNumberFormat="1" applyFont="1" applyFill="1" applyBorder="1" applyAlignment="1">
      <alignment horizontal="center"/>
    </xf>
    <xf numFmtId="14" fontId="2" fillId="5" borderId="9" xfId="0" applyNumberFormat="1" applyFont="1" applyFill="1" applyBorder="1" applyAlignment="1">
      <alignment horizontal="left"/>
    </xf>
    <xf numFmtId="0" fontId="2" fillId="5" borderId="10" xfId="0" applyFont="1" applyFill="1" applyBorder="1"/>
    <xf numFmtId="3" fontId="2" fillId="5" borderId="9" xfId="1" applyNumberFormat="1" applyFont="1" applyFill="1" applyBorder="1" applyAlignment="1">
      <alignment horizontal="center"/>
    </xf>
    <xf numFmtId="0" fontId="2" fillId="5" borderId="9" xfId="0" applyFont="1" applyFill="1" applyBorder="1"/>
    <xf numFmtId="0" fontId="0" fillId="0" borderId="10" xfId="0" applyBorder="1"/>
    <xf numFmtId="3" fontId="0" fillId="0" borderId="9" xfId="0" applyNumberFormat="1" applyBorder="1" applyAlignment="1">
      <alignment horizontal="center"/>
    </xf>
    <xf numFmtId="14" fontId="8" fillId="4" borderId="9" xfId="0" applyNumberFormat="1" applyFont="1" applyFill="1" applyBorder="1" applyAlignment="1">
      <alignment horizontal="center"/>
    </xf>
    <xf numFmtId="14" fontId="2" fillId="4" borderId="14" xfId="0" applyNumberFormat="1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3" fontId="2" fillId="4" borderId="2" xfId="0" applyNumberFormat="1" applyFont="1" applyFill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3" fontId="2" fillId="5" borderId="9" xfId="0" applyNumberFormat="1" applyFont="1" applyFill="1" applyBorder="1" applyAlignment="1">
      <alignment horizontal="center"/>
    </xf>
    <xf numFmtId="0" fontId="0" fillId="0" borderId="10" xfId="0" applyNumberFormat="1" applyFont="1" applyBorder="1"/>
    <xf numFmtId="0" fontId="2" fillId="4" borderId="15" xfId="0" applyFont="1" applyFill="1" applyBorder="1" applyAlignment="1">
      <alignment horizontal="left"/>
    </xf>
    <xf numFmtId="3" fontId="2" fillId="4" borderId="8" xfId="0" applyNumberFormat="1" applyFont="1" applyFill="1" applyBorder="1" applyAlignment="1">
      <alignment horizontal="right"/>
    </xf>
    <xf numFmtId="14" fontId="0" fillId="0" borderId="16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left"/>
    </xf>
    <xf numFmtId="14" fontId="5" fillId="4" borderId="9" xfId="0" applyNumberFormat="1" applyFont="1" applyFill="1" applyBorder="1" applyAlignment="1">
      <alignment horizontal="center"/>
    </xf>
    <xf numFmtId="14" fontId="0" fillId="4" borderId="14" xfId="0" applyNumberFormat="1" applyFont="1" applyFill="1" applyBorder="1" applyAlignment="1">
      <alignment horizontal="left"/>
    </xf>
    <xf numFmtId="0" fontId="0" fillId="4" borderId="15" xfId="0" applyFont="1" applyFill="1" applyBorder="1" applyAlignment="1">
      <alignment horizontal="left"/>
    </xf>
    <xf numFmtId="3" fontId="0" fillId="4" borderId="8" xfId="0" applyNumberFormat="1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left"/>
    </xf>
    <xf numFmtId="3" fontId="0" fillId="0" borderId="8" xfId="0" applyNumberFormat="1" applyFont="1" applyFill="1" applyBorder="1" applyAlignment="1">
      <alignment horizontal="right"/>
    </xf>
    <xf numFmtId="14" fontId="5" fillId="4" borderId="3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3" fontId="0" fillId="4" borderId="11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14" fontId="0" fillId="0" borderId="6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3" fontId="0" fillId="0" borderId="3" xfId="0" applyNumberFormat="1" applyFont="1" applyFill="1" applyBorder="1" applyAlignment="1">
      <alignment horizontal="right"/>
    </xf>
    <xf numFmtId="3" fontId="0" fillId="0" borderId="3" xfId="0" applyNumberFormat="1" applyFont="1" applyFill="1" applyBorder="1" applyAlignment="1">
      <alignment horizontal="center"/>
    </xf>
    <xf numFmtId="14" fontId="0" fillId="0" borderId="18" xfId="0" applyNumberFormat="1" applyFont="1" applyFill="1" applyBorder="1" applyAlignment="1">
      <alignment horizontal="left"/>
    </xf>
    <xf numFmtId="0" fontId="0" fillId="0" borderId="19" xfId="0" applyFont="1" applyFill="1" applyBorder="1" applyAlignment="1">
      <alignment horizontal="left"/>
    </xf>
    <xf numFmtId="3" fontId="0" fillId="0" borderId="18" xfId="0" applyNumberFormat="1" applyFont="1" applyFill="1" applyBorder="1"/>
    <xf numFmtId="0" fontId="0" fillId="0" borderId="15" xfId="0" applyFont="1" applyFill="1" applyBorder="1" applyAlignment="1">
      <alignment horizontal="left"/>
    </xf>
    <xf numFmtId="14" fontId="9" fillId="0" borderId="1" xfId="0" applyNumberFormat="1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9" fillId="0" borderId="14" xfId="0" applyNumberFormat="1" applyFont="1" applyFill="1" applyBorder="1"/>
    <xf numFmtId="164" fontId="6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7" fillId="0" borderId="9" xfId="0" applyNumberFormat="1" applyFont="1" applyBorder="1"/>
    <xf numFmtId="0" fontId="6" fillId="0" borderId="0" xfId="0" applyFont="1" applyBorder="1"/>
    <xf numFmtId="0" fontId="6" fillId="0" borderId="22" xfId="0" applyFont="1" applyBorder="1" applyAlignment="1">
      <alignment horizontal="right"/>
    </xf>
    <xf numFmtId="3" fontId="7" fillId="0" borderId="22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5" fillId="0" borderId="9" xfId="2" applyNumberFormat="1" applyFont="1" applyFill="1" applyBorder="1" applyAlignment="1">
      <alignment horizontal="left" wrapText="1"/>
    </xf>
    <xf numFmtId="0" fontId="5" fillId="0" borderId="9" xfId="2" applyFont="1" applyFill="1" applyBorder="1" applyAlignment="1">
      <alignment horizontal="left"/>
    </xf>
    <xf numFmtId="3" fontId="5" fillId="0" borderId="9" xfId="1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Fill="1"/>
    <xf numFmtId="3" fontId="0" fillId="0" borderId="0" xfId="0" applyNumberFormat="1" applyFill="1"/>
    <xf numFmtId="0" fontId="0" fillId="0" borderId="0" xfId="0" applyBorder="1"/>
    <xf numFmtId="0" fontId="0" fillId="0" borderId="0" xfId="0" applyFont="1" applyBorder="1"/>
    <xf numFmtId="14" fontId="0" fillId="0" borderId="0" xfId="0" applyNumberFormat="1"/>
    <xf numFmtId="0" fontId="0" fillId="0" borderId="0" xfId="0" applyFont="1" applyFill="1" applyBorder="1"/>
    <xf numFmtId="14" fontId="0" fillId="0" borderId="0" xfId="0" applyNumberFormat="1" applyFont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Border="1"/>
    <xf numFmtId="3" fontId="0" fillId="0" borderId="0" xfId="0" applyNumberFormat="1" applyFont="1" applyFill="1" applyBorder="1" applyAlignment="1">
      <alignment horizontal="center"/>
    </xf>
    <xf numFmtId="3" fontId="0" fillId="0" borderId="0" xfId="1" applyNumberFormat="1" applyFont="1" applyFill="1" applyBorder="1" applyAlignment="1">
      <alignment horizontal="center"/>
    </xf>
    <xf numFmtId="0" fontId="0" fillId="0" borderId="9" xfId="0" applyFill="1" applyBorder="1"/>
    <xf numFmtId="0" fontId="5" fillId="0" borderId="0" xfId="0" applyFont="1" applyFill="1" applyBorder="1"/>
    <xf numFmtId="165" fontId="0" fillId="0" borderId="0" xfId="1" applyNumberFormat="1" applyFont="1" applyFill="1"/>
    <xf numFmtId="165" fontId="0" fillId="0" borderId="0" xfId="1" applyNumberFormat="1" applyFont="1" applyFill="1" applyBorder="1"/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3" fontId="0" fillId="0" borderId="0" xfId="0" applyNumberFormat="1" applyFill="1" applyBorder="1"/>
    <xf numFmtId="3" fontId="2" fillId="3" borderId="0" xfId="0" applyNumberFormat="1" applyFont="1" applyFill="1" applyAlignment="1">
      <alignment horizontal="center"/>
    </xf>
    <xf numFmtId="14" fontId="5" fillId="0" borderId="0" xfId="0" applyNumberFormat="1" applyFont="1" applyFill="1"/>
    <xf numFmtId="3" fontId="5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3" fillId="0" borderId="0" xfId="0" applyFont="1" applyBorder="1" applyAlignment="1">
      <alignment horizontal="left"/>
    </xf>
    <xf numFmtId="3" fontId="5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22" xfId="0" applyFont="1" applyFill="1" applyBorder="1"/>
    <xf numFmtId="3" fontId="5" fillId="2" borderId="22" xfId="0" applyNumberFormat="1" applyFont="1" applyFill="1" applyBorder="1"/>
    <xf numFmtId="0" fontId="4" fillId="0" borderId="9" xfId="0" applyFont="1" applyBorder="1"/>
    <xf numFmtId="164" fontId="3" fillId="0" borderId="9" xfId="0" applyNumberFormat="1" applyFont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3" fontId="5" fillId="6" borderId="9" xfId="0" applyNumberFormat="1" applyFont="1" applyFill="1" applyBorder="1"/>
    <xf numFmtId="1" fontId="4" fillId="0" borderId="23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0" fillId="0" borderId="14" xfId="0" applyFill="1" applyBorder="1" applyAlignment="1">
      <alignment horizontal="left"/>
    </xf>
    <xf numFmtId="4" fontId="5" fillId="6" borderId="9" xfId="0" applyNumberFormat="1" applyFont="1" applyFill="1" applyBorder="1"/>
    <xf numFmtId="3" fontId="0" fillId="0" borderId="22" xfId="0" applyNumberFormat="1" applyFill="1" applyBorder="1"/>
    <xf numFmtId="3" fontId="0" fillId="0" borderId="22" xfId="0" applyNumberFormat="1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0" fontId="0" fillId="0" borderId="15" xfId="0" applyFill="1" applyBorder="1" applyAlignment="1">
      <alignment horizontal="left"/>
    </xf>
    <xf numFmtId="3" fontId="0" fillId="0" borderId="9" xfId="0" applyNumberFormat="1" applyFill="1" applyBorder="1"/>
    <xf numFmtId="1" fontId="4" fillId="0" borderId="24" xfId="0" applyNumberFormat="1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3" fontId="8" fillId="0" borderId="9" xfId="0" applyNumberFormat="1" applyFont="1" applyBorder="1"/>
    <xf numFmtId="0" fontId="4" fillId="0" borderId="25" xfId="0" applyFont="1" applyBorder="1" applyAlignment="1">
      <alignment horizontal="right"/>
    </xf>
    <xf numFmtId="3" fontId="8" fillId="0" borderId="22" xfId="0" applyNumberFormat="1" applyFont="1" applyBorder="1"/>
    <xf numFmtId="4" fontId="5" fillId="0" borderId="22" xfId="0" applyNumberFormat="1" applyFont="1" applyBorder="1"/>
    <xf numFmtId="3" fontId="5" fillId="2" borderId="4" xfId="0" applyNumberFormat="1" applyFont="1" applyFill="1" applyBorder="1"/>
    <xf numFmtId="0" fontId="4" fillId="6" borderId="9" xfId="0" applyFont="1" applyFill="1" applyBorder="1" applyAlignment="1">
      <alignment horizontal="left"/>
    </xf>
    <xf numFmtId="4" fontId="5" fillId="6" borderId="9" xfId="0" applyNumberFormat="1" applyFont="1" applyFill="1" applyBorder="1" applyAlignment="1"/>
    <xf numFmtId="4" fontId="0" fillId="0" borderId="0" xfId="0" applyNumberFormat="1"/>
    <xf numFmtId="1" fontId="4" fillId="0" borderId="26" xfId="0" applyNumberFormat="1" applyFont="1" applyBorder="1" applyAlignment="1">
      <alignment horizontal="center"/>
    </xf>
    <xf numFmtId="4" fontId="5" fillId="0" borderId="9" xfId="0" applyNumberFormat="1" applyFont="1" applyBorder="1"/>
    <xf numFmtId="4" fontId="5" fillId="0" borderId="9" xfId="0" applyNumberFormat="1" applyFont="1" applyBorder="1" applyAlignment="1"/>
    <xf numFmtId="0" fontId="4" fillId="0" borderId="22" xfId="0" applyFont="1" applyBorder="1" applyAlignment="1">
      <alignment horizontal="right"/>
    </xf>
    <xf numFmtId="4" fontId="8" fillId="0" borderId="22" xfId="0" applyNumberFormat="1" applyFont="1" applyBorder="1"/>
    <xf numFmtId="4" fontId="0" fillId="0" borderId="9" xfId="0" applyNumberFormat="1" applyBorder="1"/>
    <xf numFmtId="0" fontId="0" fillId="0" borderId="0" xfId="0" applyFill="1" applyBorder="1" applyAlignment="1">
      <alignment horizontal="left"/>
    </xf>
    <xf numFmtId="3" fontId="5" fillId="0" borderId="0" xfId="0" applyNumberFormat="1" applyFont="1" applyFill="1" applyAlignment="1">
      <alignment horizontal="right"/>
    </xf>
    <xf numFmtId="0" fontId="5" fillId="0" borderId="0" xfId="2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0" fillId="0" borderId="0" xfId="1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166" fontId="5" fillId="0" borderId="0" xfId="1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Fill="1" applyBorder="1"/>
    <xf numFmtId="14" fontId="11" fillId="7" borderId="9" xfId="2" applyNumberFormat="1" applyFont="1" applyFill="1" applyBorder="1" applyAlignment="1">
      <alignment horizontal="center"/>
    </xf>
    <xf numFmtId="0" fontId="11" fillId="7" borderId="9" xfId="2" applyFont="1" applyFill="1" applyBorder="1" applyAlignment="1">
      <alignment horizontal="center"/>
    </xf>
    <xf numFmtId="0" fontId="11" fillId="7" borderId="9" xfId="2" applyFont="1" applyFill="1" applyBorder="1" applyAlignment="1">
      <alignment horizontal="center" wrapText="1"/>
    </xf>
    <xf numFmtId="167" fontId="12" fillId="0" borderId="9" xfId="0" applyNumberFormat="1" applyFont="1" applyBorder="1" applyAlignment="1">
      <alignment horizontal="left"/>
    </xf>
    <xf numFmtId="167" fontId="12" fillId="0" borderId="9" xfId="0" applyNumberFormat="1" applyFont="1" applyBorder="1"/>
    <xf numFmtId="165" fontId="11" fillId="8" borderId="9" xfId="3" applyNumberFormat="1" applyFont="1" applyFill="1" applyBorder="1"/>
    <xf numFmtId="167" fontId="11" fillId="0" borderId="9" xfId="0" applyNumberFormat="1" applyFont="1" applyBorder="1"/>
    <xf numFmtId="43" fontId="11" fillId="8" borderId="9" xfId="3" applyNumberFormat="1" applyFont="1" applyFill="1" applyBorder="1"/>
    <xf numFmtId="165" fontId="11" fillId="0" borderId="9" xfId="3" applyNumberFormat="1" applyFont="1" applyFill="1" applyBorder="1"/>
    <xf numFmtId="165" fontId="13" fillId="0" borderId="9" xfId="3" applyNumberFormat="1" applyFont="1" applyFill="1" applyBorder="1"/>
    <xf numFmtId="165" fontId="14" fillId="0" borderId="9" xfId="3" applyNumberFormat="1" applyFont="1" applyFill="1" applyBorder="1"/>
    <xf numFmtId="165" fontId="14" fillId="8" borderId="9" xfId="3" applyNumberFormat="1" applyFont="1" applyFill="1" applyBorder="1"/>
    <xf numFmtId="14" fontId="15" fillId="9" borderId="9" xfId="4" applyNumberFormat="1" applyFont="1" applyFill="1" applyBorder="1"/>
    <xf numFmtId="167" fontId="15" fillId="9" borderId="9" xfId="4" applyNumberFormat="1" applyFont="1" applyFill="1" applyBorder="1"/>
    <xf numFmtId="165" fontId="15" fillId="9" borderId="9" xfId="3" applyNumberFormat="1" applyFont="1" applyFill="1" applyBorder="1"/>
    <xf numFmtId="43" fontId="15" fillId="9" borderId="9" xfId="1" applyFont="1" applyFill="1" applyBorder="1"/>
    <xf numFmtId="165" fontId="11" fillId="9" borderId="9" xfId="3" applyNumberFormat="1" applyFont="1" applyFill="1" applyBorder="1"/>
    <xf numFmtId="14" fontId="13" fillId="10" borderId="11" xfId="4" applyNumberFormat="1" applyFont="1" applyFill="1" applyBorder="1"/>
    <xf numFmtId="14" fontId="13" fillId="10" borderId="27" xfId="4" applyNumberFormat="1" applyFont="1" applyFill="1" applyBorder="1"/>
    <xf numFmtId="165" fontId="13" fillId="10" borderId="27" xfId="3" applyNumberFormat="1" applyFont="1" applyFill="1" applyBorder="1"/>
    <xf numFmtId="3" fontId="13" fillId="10" borderId="27" xfId="1" applyNumberFormat="1" applyFont="1" applyFill="1" applyBorder="1" applyAlignment="1">
      <alignment horizontal="center"/>
    </xf>
    <xf numFmtId="43" fontId="13" fillId="11" borderId="9" xfId="3" applyNumberFormat="1" applyFont="1" applyFill="1" applyBorder="1"/>
    <xf numFmtId="14" fontId="15" fillId="10" borderId="28" xfId="4" applyNumberFormat="1" applyFont="1" applyFill="1" applyBorder="1"/>
    <xf numFmtId="165" fontId="15" fillId="10" borderId="0" xfId="3" applyNumberFormat="1" applyFont="1" applyFill="1" applyBorder="1" applyAlignment="1">
      <alignment horizontal="left"/>
    </xf>
    <xf numFmtId="43" fontId="15" fillId="10" borderId="0" xfId="1" applyFont="1" applyFill="1" applyBorder="1"/>
    <xf numFmtId="3" fontId="15" fillId="10" borderId="0" xfId="1" applyNumberFormat="1" applyFont="1" applyFill="1" applyBorder="1" applyAlignment="1">
      <alignment horizontal="center"/>
    </xf>
    <xf numFmtId="165" fontId="15" fillId="10" borderId="0" xfId="3" applyNumberFormat="1" applyFont="1" applyFill="1" applyBorder="1"/>
    <xf numFmtId="168" fontId="15" fillId="10" borderId="0" xfId="3" applyNumberFormat="1" applyFont="1" applyFill="1" applyBorder="1"/>
    <xf numFmtId="43" fontId="15" fillId="11" borderId="9" xfId="3" applyNumberFormat="1" applyFont="1" applyFill="1" applyBorder="1"/>
    <xf numFmtId="14" fontId="15" fillId="10" borderId="20" xfId="4" applyNumberFormat="1" applyFont="1" applyFill="1" applyBorder="1"/>
    <xf numFmtId="165" fontId="15" fillId="10" borderId="29" xfId="3" applyNumberFormat="1" applyFont="1" applyFill="1" applyBorder="1"/>
    <xf numFmtId="168" fontId="15" fillId="10" borderId="29" xfId="3" applyNumberFormat="1" applyFont="1" applyFill="1" applyBorder="1"/>
    <xf numFmtId="0" fontId="12" fillId="12" borderId="0" xfId="4" applyFont="1" applyFill="1"/>
    <xf numFmtId="165" fontId="11" fillId="0" borderId="0" xfId="3" applyNumberFormat="1" applyFont="1"/>
    <xf numFmtId="3" fontId="11" fillId="0" borderId="0" xfId="3" applyNumberFormat="1" applyFont="1" applyAlignment="1">
      <alignment horizontal="center"/>
    </xf>
    <xf numFmtId="43" fontId="11" fillId="0" borderId="0" xfId="3" applyNumberFormat="1" applyFont="1"/>
    <xf numFmtId="165" fontId="11" fillId="0" borderId="7" xfId="3" applyNumberFormat="1" applyFont="1" applyBorder="1"/>
    <xf numFmtId="169" fontId="12" fillId="0" borderId="30" xfId="4" applyNumberFormat="1" applyFont="1" applyBorder="1"/>
    <xf numFmtId="169" fontId="12" fillId="0" borderId="31" xfId="4" applyNumberFormat="1" applyFont="1" applyBorder="1"/>
    <xf numFmtId="165" fontId="15" fillId="10" borderId="31" xfId="3" applyNumberFormat="1" applyFont="1" applyFill="1" applyBorder="1"/>
    <xf numFmtId="165" fontId="15" fillId="10" borderId="32" xfId="3" applyNumberFormat="1" applyFont="1" applyFill="1" applyBorder="1"/>
    <xf numFmtId="0" fontId="15" fillId="0" borderId="0" xfId="0" applyFont="1"/>
    <xf numFmtId="165" fontId="15" fillId="0" borderId="0" xfId="0" applyNumberFormat="1" applyFont="1"/>
    <xf numFmtId="165" fontId="12" fillId="0" borderId="9" xfId="1" applyNumberFormat="1" applyFont="1" applyBorder="1"/>
    <xf numFmtId="165" fontId="15" fillId="0" borderId="9" xfId="1" applyNumberFormat="1" applyFont="1" applyBorder="1"/>
    <xf numFmtId="165" fontId="15" fillId="0" borderId="0" xfId="1" applyNumberFormat="1" applyFont="1"/>
    <xf numFmtId="165" fontId="15" fillId="0" borderId="11" xfId="1" applyNumberFormat="1" applyFont="1" applyBorder="1"/>
    <xf numFmtId="165" fontId="15" fillId="0" borderId="33" xfId="1" applyNumberFormat="1" applyFont="1" applyBorder="1"/>
    <xf numFmtId="165" fontId="15" fillId="0" borderId="0" xfId="1" applyNumberFormat="1" applyFont="1" applyBorder="1"/>
    <xf numFmtId="43" fontId="15" fillId="0" borderId="0" xfId="0" applyNumberFormat="1" applyFont="1"/>
    <xf numFmtId="165" fontId="15" fillId="0" borderId="28" xfId="1" applyNumberFormat="1" applyFont="1" applyBorder="1"/>
    <xf numFmtId="165" fontId="16" fillId="0" borderId="12" xfId="1" applyNumberFormat="1" applyFont="1" applyBorder="1"/>
    <xf numFmtId="165" fontId="15" fillId="0" borderId="12" xfId="1" applyNumberFormat="1" applyFont="1" applyBorder="1"/>
    <xf numFmtId="165" fontId="15" fillId="0" borderId="20" xfId="1" applyNumberFormat="1" applyFont="1" applyBorder="1"/>
    <xf numFmtId="165" fontId="15" fillId="0" borderId="34" xfId="1" applyNumberFormat="1" applyFont="1" applyBorder="1"/>
    <xf numFmtId="43" fontId="15" fillId="0" borderId="0" xfId="1" applyFont="1"/>
    <xf numFmtId="165" fontId="16" fillId="0" borderId="0" xfId="1" applyNumberFormat="1" applyFont="1"/>
    <xf numFmtId="165" fontId="0" fillId="0" borderId="0" xfId="0" applyNumberFormat="1"/>
    <xf numFmtId="3" fontId="0" fillId="0" borderId="9" xfId="0" applyNumberFormat="1" applyFill="1" applyBorder="1" applyAlignment="1">
      <alignment horizontal="center"/>
    </xf>
    <xf numFmtId="43" fontId="0" fillId="0" borderId="0" xfId="1" applyFont="1" applyFill="1" applyBorder="1"/>
    <xf numFmtId="3" fontId="2" fillId="4" borderId="8" xfId="0" applyNumberFormat="1" applyFont="1" applyFill="1" applyBorder="1" applyAlignment="1">
      <alignment horizontal="center"/>
    </xf>
    <xf numFmtId="0" fontId="0" fillId="0" borderId="10" xfId="0" applyFill="1" applyBorder="1"/>
    <xf numFmtId="3" fontId="5" fillId="2" borderId="35" xfId="0" applyNumberFormat="1" applyFont="1" applyFill="1" applyBorder="1"/>
    <xf numFmtId="3" fontId="8" fillId="4" borderId="9" xfId="0" applyNumberFormat="1" applyFont="1" applyFill="1" applyBorder="1" applyAlignment="1">
      <alignment horizontal="center"/>
    </xf>
    <xf numFmtId="3" fontId="8" fillId="4" borderId="3" xfId="0" applyNumberFormat="1" applyFont="1" applyFill="1" applyBorder="1" applyAlignment="1">
      <alignment horizontal="center"/>
    </xf>
    <xf numFmtId="3" fontId="2" fillId="4" borderId="35" xfId="0" applyNumberFormat="1" applyFont="1" applyFill="1" applyBorder="1" applyAlignment="1">
      <alignment horizontal="right"/>
    </xf>
    <xf numFmtId="3" fontId="2" fillId="4" borderId="9" xfId="0" applyNumberFormat="1" applyFont="1" applyFill="1" applyBorder="1" applyAlignment="1">
      <alignment horizontal="right"/>
    </xf>
    <xf numFmtId="3" fontId="0" fillId="4" borderId="9" xfId="0" applyNumberFormat="1" applyFont="1" applyFill="1" applyBorder="1" applyAlignment="1">
      <alignment horizontal="right"/>
    </xf>
    <xf numFmtId="3" fontId="0" fillId="4" borderId="3" xfId="0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right"/>
    </xf>
    <xf numFmtId="0" fontId="17" fillId="0" borderId="0" xfId="0" applyFont="1"/>
    <xf numFmtId="0" fontId="10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4" fontId="0" fillId="0" borderId="11" xfId="0" applyNumberFormat="1" applyFill="1" applyBorder="1" applyAlignment="1">
      <alignment vertical="center"/>
    </xf>
    <xf numFmtId="0" fontId="22" fillId="0" borderId="27" xfId="0" applyFont="1" applyFill="1" applyBorder="1" applyAlignment="1">
      <alignment horizontal="center"/>
    </xf>
    <xf numFmtId="3" fontId="0" fillId="0" borderId="33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0" fillId="0" borderId="28" xfId="0" applyNumberFormat="1" applyFill="1" applyBorder="1" applyAlignment="1">
      <alignment vertical="center"/>
    </xf>
    <xf numFmtId="0" fontId="22" fillId="0" borderId="0" xfId="0" applyFont="1" applyFill="1" applyBorder="1" applyAlignment="1">
      <alignment horizontal="center"/>
    </xf>
    <xf numFmtId="0" fontId="0" fillId="0" borderId="12" xfId="0" applyFill="1" applyBorder="1" applyAlignment="1">
      <alignment vertical="center"/>
    </xf>
    <xf numFmtId="4" fontId="0" fillId="0" borderId="20" xfId="0" applyNumberFormat="1" applyFill="1" applyBorder="1" applyAlignment="1">
      <alignment vertical="center"/>
    </xf>
    <xf numFmtId="0" fontId="22" fillId="0" borderId="29" xfId="0" applyFont="1" applyFill="1" applyBorder="1" applyAlignment="1">
      <alignment horizontal="center"/>
    </xf>
    <xf numFmtId="0" fontId="0" fillId="0" borderId="34" xfId="0" applyFill="1" applyBorder="1" applyAlignment="1">
      <alignment vertical="center"/>
    </xf>
    <xf numFmtId="4" fontId="0" fillId="0" borderId="32" xfId="0" applyNumberForma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0" fillId="0" borderId="32" xfId="1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6" fillId="0" borderId="0" xfId="0" applyFont="1"/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14" fontId="24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7" fillId="0" borderId="2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14" fontId="29" fillId="0" borderId="0" xfId="0" applyNumberFormat="1" applyFont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14" fontId="0" fillId="0" borderId="43" xfId="0" applyNumberFormat="1" applyBorder="1" applyAlignment="1">
      <alignment horizontal="center" vertical="center"/>
    </xf>
    <xf numFmtId="3" fontId="4" fillId="0" borderId="4" xfId="0" applyNumberFormat="1" applyFont="1" applyBorder="1"/>
    <xf numFmtId="3" fontId="0" fillId="0" borderId="44" xfId="0" applyNumberFormat="1" applyBorder="1" applyAlignment="1">
      <alignment vertical="center"/>
    </xf>
    <xf numFmtId="14" fontId="0" fillId="0" borderId="53" xfId="0" applyNumberFormat="1" applyBorder="1" applyAlignment="1">
      <alignment horizontal="center" vertical="center"/>
    </xf>
    <xf numFmtId="3" fontId="0" fillId="0" borderId="7" xfId="0" applyNumberFormat="1" applyBorder="1" applyAlignment="1">
      <alignment vertical="center"/>
    </xf>
    <xf numFmtId="3" fontId="31" fillId="0" borderId="7" xfId="0" applyNumberFormat="1" applyFont="1" applyBorder="1" applyAlignment="1">
      <alignment vertical="center"/>
    </xf>
    <xf numFmtId="3" fontId="32" fillId="0" borderId="7" xfId="0" applyNumberFormat="1" applyFont="1" applyBorder="1" applyAlignment="1">
      <alignment vertical="center"/>
    </xf>
    <xf numFmtId="3" fontId="0" fillId="0" borderId="46" xfId="0" applyNumberFormat="1" applyBorder="1" applyAlignment="1">
      <alignment vertical="center"/>
    </xf>
    <xf numFmtId="4" fontId="4" fillId="0" borderId="4" xfId="0" applyNumberFormat="1" applyFont="1" applyBorder="1"/>
    <xf numFmtId="14" fontId="0" fillId="0" borderId="45" xfId="0" applyNumberFormat="1" applyBorder="1" applyAlignment="1">
      <alignment horizontal="center" vertical="center"/>
    </xf>
    <xf numFmtId="14" fontId="3" fillId="0" borderId="43" xfId="0" applyNumberFormat="1" applyFont="1" applyBorder="1" applyAlignment="1">
      <alignment horizontal="center" vertical="center"/>
    </xf>
    <xf numFmtId="3" fontId="0" fillId="0" borderId="54" xfId="0" applyNumberFormat="1" applyBorder="1" applyAlignment="1">
      <alignment vertical="center"/>
    </xf>
    <xf numFmtId="14" fontId="3" fillId="0" borderId="45" xfId="0" applyNumberFormat="1" applyFont="1" applyBorder="1" applyAlignment="1">
      <alignment horizontal="center" vertical="center"/>
    </xf>
    <xf numFmtId="3" fontId="0" fillId="0" borderId="28" xfId="0" applyNumberFormat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30" fillId="0" borderId="57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27" fillId="0" borderId="0" xfId="0" applyFont="1" applyAlignment="1">
      <alignment vertical="center"/>
    </xf>
    <xf numFmtId="15" fontId="24" fillId="0" borderId="0" xfId="0" applyNumberFormat="1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4" fillId="0" borderId="0" xfId="0" applyFont="1" applyAlignment="1">
      <alignment vertical="center"/>
    </xf>
    <xf numFmtId="14" fontId="34" fillId="0" borderId="0" xfId="0" applyNumberFormat="1" applyFont="1" applyAlignment="1">
      <alignment vertical="center"/>
    </xf>
    <xf numFmtId="0" fontId="15" fillId="0" borderId="46" xfId="0" applyFont="1" applyBorder="1" applyAlignment="1">
      <alignment vertical="center"/>
    </xf>
    <xf numFmtId="14" fontId="0" fillId="0" borderId="43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4" fontId="31" fillId="0" borderId="7" xfId="0" applyNumberFormat="1" applyFont="1" applyBorder="1" applyAlignment="1">
      <alignment vertical="center"/>
    </xf>
    <xf numFmtId="3" fontId="0" fillId="0" borderId="44" xfId="0" applyNumberFormat="1" applyFont="1" applyBorder="1" applyAlignment="1">
      <alignment vertical="center"/>
    </xf>
    <xf numFmtId="14" fontId="0" fillId="0" borderId="5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3" fontId="15" fillId="0" borderId="46" xfId="0" applyNumberFormat="1" applyFont="1" applyBorder="1" applyAlignment="1">
      <alignment vertical="center"/>
    </xf>
    <xf numFmtId="14" fontId="0" fillId="0" borderId="45" xfId="0" applyNumberFormat="1" applyFont="1" applyBorder="1" applyAlignment="1">
      <alignment horizontal="center" vertical="center"/>
    </xf>
    <xf numFmtId="14" fontId="21" fillId="0" borderId="43" xfId="0" applyNumberFormat="1" applyFont="1" applyBorder="1" applyAlignment="1">
      <alignment horizontal="center" vertical="center"/>
    </xf>
    <xf numFmtId="4" fontId="15" fillId="0" borderId="54" xfId="0" applyNumberFormat="1" applyFont="1" applyBorder="1" applyAlignment="1">
      <alignment vertical="center"/>
    </xf>
    <xf numFmtId="14" fontId="21" fillId="0" borderId="45" xfId="0" applyNumberFormat="1" applyFont="1" applyBorder="1" applyAlignment="1">
      <alignment horizontal="center" vertical="center"/>
    </xf>
    <xf numFmtId="3" fontId="15" fillId="0" borderId="28" xfId="0" applyNumberFormat="1" applyFont="1" applyBorder="1" applyAlignment="1">
      <alignment vertical="center"/>
    </xf>
    <xf numFmtId="0" fontId="0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5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vertical="center"/>
    </xf>
    <xf numFmtId="0" fontId="0" fillId="0" borderId="0" xfId="0" applyAlignment="1">
      <alignment horizontal="left" indent="1"/>
    </xf>
    <xf numFmtId="0" fontId="2" fillId="0" borderId="9" xfId="0" applyFont="1" applyFill="1" applyBorder="1" applyAlignment="1">
      <alignment horizontal="center"/>
    </xf>
    <xf numFmtId="3" fontId="5" fillId="2" borderId="63" xfId="0" applyNumberFormat="1" applyFont="1" applyFill="1" applyBorder="1" applyAlignment="1">
      <alignment horizontal="center"/>
    </xf>
    <xf numFmtId="3" fontId="7" fillId="3" borderId="64" xfId="0" applyNumberFormat="1" applyFont="1" applyFill="1" applyBorder="1"/>
    <xf numFmtId="3" fontId="0" fillId="0" borderId="18" xfId="0" applyNumberFormat="1" applyFont="1" applyFill="1" applyBorder="1" applyAlignment="1">
      <alignment horizontal="center"/>
    </xf>
    <xf numFmtId="3" fontId="7" fillId="0" borderId="65" xfId="0" applyNumberFormat="1" applyFont="1" applyBorder="1"/>
    <xf numFmtId="14" fontId="35" fillId="0" borderId="0" xfId="0" applyNumberFormat="1" applyFont="1" applyFill="1"/>
    <xf numFmtId="0" fontId="35" fillId="0" borderId="0" xfId="0" applyFont="1" applyFill="1"/>
    <xf numFmtId="0" fontId="35" fillId="0" borderId="0" xfId="0" applyFont="1" applyFill="1" applyBorder="1"/>
    <xf numFmtId="3" fontId="35" fillId="0" borderId="0" xfId="1" applyNumberFormat="1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35" fillId="0" borderId="0" xfId="0" applyFont="1" applyBorder="1"/>
    <xf numFmtId="14" fontId="35" fillId="0" borderId="0" xfId="0" applyNumberFormat="1" applyFont="1" applyBorder="1" applyAlignment="1">
      <alignment horizontal="center"/>
    </xf>
    <xf numFmtId="3" fontId="35" fillId="0" borderId="0" xfId="1" applyNumberFormat="1" applyFont="1" applyFill="1" applyBorder="1" applyAlignment="1">
      <alignment horizontal="right"/>
    </xf>
    <xf numFmtId="3" fontId="35" fillId="0" borderId="0" xfId="0" applyNumberFormat="1" applyFont="1" applyFill="1" applyAlignment="1">
      <alignment horizontal="right"/>
    </xf>
    <xf numFmtId="166" fontId="35" fillId="0" borderId="0" xfId="1" applyNumberFormat="1" applyFont="1" applyFill="1" applyAlignment="1">
      <alignment horizontal="right"/>
    </xf>
    <xf numFmtId="0" fontId="35" fillId="0" borderId="0" xfId="0" applyFont="1"/>
    <xf numFmtId="3" fontId="35" fillId="0" borderId="0" xfId="0" applyNumberFormat="1" applyFont="1" applyBorder="1" applyAlignment="1">
      <alignment horizontal="right"/>
    </xf>
    <xf numFmtId="0" fontId="35" fillId="0" borderId="0" xfId="0" applyFont="1" applyFill="1" applyBorder="1" applyAlignment="1">
      <alignment horizontal="left"/>
    </xf>
    <xf numFmtId="3" fontId="35" fillId="0" borderId="0" xfId="0" applyNumberFormat="1" applyFont="1" applyFill="1" applyBorder="1" applyAlignment="1">
      <alignment horizontal="right"/>
    </xf>
    <xf numFmtId="0" fontId="35" fillId="0" borderId="0" xfId="0" applyNumberFormat="1" applyFont="1" applyFill="1"/>
    <xf numFmtId="14" fontId="35" fillId="0" borderId="0" xfId="0" applyNumberFormat="1" applyFont="1" applyFill="1" applyBorder="1" applyAlignment="1">
      <alignment horizontal="center"/>
    </xf>
    <xf numFmtId="3" fontId="2" fillId="0" borderId="0" xfId="0" applyNumberFormat="1" applyFont="1"/>
    <xf numFmtId="0" fontId="3" fillId="0" borderId="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" fontId="4" fillId="0" borderId="61" xfId="0" applyNumberFormat="1" applyFont="1" applyBorder="1" applyAlignment="1">
      <alignment horizontal="center" vertical="center"/>
    </xf>
    <xf numFmtId="4" fontId="4" fillId="0" borderId="62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5">
    <cellStyle name="Comma 3" xfId="3"/>
    <cellStyle name="Milliers" xfId="1" builtinId="3"/>
    <cellStyle name="Normal" xfId="0" builtinId="0"/>
    <cellStyle name="Normal 2" xfId="4"/>
    <cellStyle name="Normal_Total expenses by dat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12</xdr:row>
      <xdr:rowOff>19050</xdr:rowOff>
    </xdr:from>
    <xdr:ext cx="18531" cy="760465"/>
    <xdr:sp macro="" textlink="">
      <xdr:nvSpPr>
        <xdr:cNvPr id="2" name="Text Box 188"/>
        <xdr:cNvSpPr txBox="1">
          <a:spLocks noChangeArrowheads="1"/>
        </xdr:cNvSpPr>
      </xdr:nvSpPr>
      <xdr:spPr bwMode="auto">
        <a:xfrm>
          <a:off x="1695450" y="302895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171450</xdr:colOff>
      <xdr:row>21</xdr:row>
      <xdr:rowOff>19050</xdr:rowOff>
    </xdr:from>
    <xdr:ext cx="18531" cy="760465"/>
    <xdr:sp macro="" textlink="">
      <xdr:nvSpPr>
        <xdr:cNvPr id="3" name="Text Box 188"/>
        <xdr:cNvSpPr txBox="1">
          <a:spLocks noChangeArrowheads="1"/>
        </xdr:cNvSpPr>
      </xdr:nvSpPr>
      <xdr:spPr bwMode="auto">
        <a:xfrm>
          <a:off x="1695450" y="4762500"/>
          <a:ext cx="18531" cy="76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5</xdr:col>
      <xdr:colOff>114300</xdr:colOff>
      <xdr:row>39</xdr:row>
      <xdr:rowOff>0</xdr:rowOff>
    </xdr:from>
    <xdr:to>
      <xdr:col>5</xdr:col>
      <xdr:colOff>190500</xdr:colOff>
      <xdr:row>40</xdr:row>
      <xdr:rowOff>38100</xdr:rowOff>
    </xdr:to>
    <xdr:sp macro="" textlink="">
      <xdr:nvSpPr>
        <xdr:cNvPr id="4" name="Text Box 32"/>
        <xdr:cNvSpPr txBox="1">
          <a:spLocks noChangeArrowheads="1"/>
        </xdr:cNvSpPr>
      </xdr:nvSpPr>
      <xdr:spPr bwMode="auto">
        <a:xfrm>
          <a:off x="3714750" y="824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685800</xdr:colOff>
      <xdr:row>39</xdr:row>
      <xdr:rowOff>0</xdr:rowOff>
    </xdr:from>
    <xdr:to>
      <xdr:col>5</xdr:col>
      <xdr:colOff>704850</xdr:colOff>
      <xdr:row>40</xdr:row>
      <xdr:rowOff>19050</xdr:rowOff>
    </xdr:to>
    <xdr:sp macro="" textlink="">
      <xdr:nvSpPr>
        <xdr:cNvPr id="5" name="Text Box 34"/>
        <xdr:cNvSpPr txBox="1">
          <a:spLocks noChangeArrowheads="1"/>
        </xdr:cNvSpPr>
      </xdr:nvSpPr>
      <xdr:spPr bwMode="auto">
        <a:xfrm>
          <a:off x="4038600" y="8248650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24</xdr:row>
      <xdr:rowOff>0</xdr:rowOff>
    </xdr:from>
    <xdr:ext cx="76200" cy="228600"/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6105525" y="48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685800</xdr:colOff>
      <xdr:row>24</xdr:row>
      <xdr:rowOff>0</xdr:rowOff>
    </xdr:from>
    <xdr:ext cx="19050" cy="209550"/>
    <xdr:sp macro="" textlink="">
      <xdr:nvSpPr>
        <xdr:cNvPr id="3" name="Text Box 34"/>
        <xdr:cNvSpPr txBox="1">
          <a:spLocks noChangeArrowheads="1"/>
        </xdr:cNvSpPr>
      </xdr:nvSpPr>
      <xdr:spPr bwMode="auto">
        <a:xfrm>
          <a:off x="6677025" y="4819650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26</xdr:row>
      <xdr:rowOff>0</xdr:rowOff>
    </xdr:from>
    <xdr:to>
      <xdr:col>7</xdr:col>
      <xdr:colOff>190500</xdr:colOff>
      <xdr:row>27</xdr:row>
      <xdr:rowOff>38100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6257925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26</xdr:row>
      <xdr:rowOff>0</xdr:rowOff>
    </xdr:from>
    <xdr:to>
      <xdr:col>7</xdr:col>
      <xdr:colOff>704850</xdr:colOff>
      <xdr:row>27</xdr:row>
      <xdr:rowOff>19050</xdr:rowOff>
    </xdr:to>
    <xdr:sp macro="" textlink="">
      <xdr:nvSpPr>
        <xdr:cNvPr id="3" name="Text Box 34"/>
        <xdr:cNvSpPr txBox="1">
          <a:spLocks noChangeArrowheads="1"/>
        </xdr:cNvSpPr>
      </xdr:nvSpPr>
      <xdr:spPr bwMode="auto">
        <a:xfrm>
          <a:off x="6829425" y="515302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CP-PC" refreshedDate="43067.751737847226" createdVersion="5" refreshedVersion="5" minRefreshableVersion="3" recordCount="247">
  <cacheSource type="worksheet">
    <worksheetSource ref="A6:E253" sheet="Journal Caisse Oct"/>
  </cacheSource>
  <cacheFields count="5">
    <cacheField name="DATE" numFmtId="0">
      <sharedItems containsNonDate="0" containsDate="1" containsString="0" containsBlank="1" minDate="2017-10-03T00:00:00" maxDate="2017-11-01T00:00:00"/>
    </cacheField>
    <cacheField name="Nom" numFmtId="0">
      <sharedItems containsBlank="1" count="16">
        <m/>
        <s v="Tamba"/>
        <s v="Castro"/>
        <s v="Moné"/>
        <s v="Saidou "/>
        <s v="E37"/>
        <s v="E17"/>
        <s v="E19"/>
        <s v="Baldé"/>
        <s v="Odette"/>
        <s v="Sessou"/>
        <s v="Charlotte"/>
        <s v="E14"/>
        <s v="E14 "/>
        <s v="E1"/>
        <s v="E17 "/>
      </sharedItems>
    </cacheField>
    <cacheField name="LIBELLE" numFmtId="0">
      <sharedItems/>
    </cacheField>
    <cacheField name="ENTREES" numFmtId="0">
      <sharedItems containsString="0" containsBlank="1" containsNumber="1" containsInteger="1" minValue="35000" maxValue="11187220"/>
    </cacheField>
    <cacheField name="SORTIES" numFmtId="0">
      <sharedItems containsString="0" containsBlank="1" containsNumber="1" containsInteger="1" minValue="6000" maxValue="154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CP-PC" refreshedDate="43067.841978009259" createdVersion="5" refreshedVersion="5" minRefreshableVersion="3" recordCount="544">
  <cacheSource type="worksheet">
    <worksheetSource ref="A1:I545" sheet="Compta Octobre"/>
  </cacheSource>
  <cacheFields count="9">
    <cacheField name="Date" numFmtId="14">
      <sharedItems containsSemiMixedTypes="0" containsNonDate="0" containsDate="1" containsString="0" minDate="2017-10-01T00:00:00" maxDate="2017-11-01T00:00:00"/>
    </cacheField>
    <cacheField name="Libellés" numFmtId="0">
      <sharedItems/>
    </cacheField>
    <cacheField name="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elephone, boissons)_ Bank charges( Frais fonctionnement bancaire + frais transfert)_ Transfert fees( Frais western union_Orange money" numFmtId="0">
      <sharedItems containsBlank="1" count="18">
        <s v="Tansport"/>
        <s v="Travel subsistence"/>
        <s v="Transport"/>
        <s v="Trust building"/>
        <s v="Telephone"/>
        <s v="Office Materials"/>
        <s v="Services"/>
        <s v="Bank Fees"/>
        <s v="Team building"/>
        <s v="Internet"/>
        <s v="Transfer Fees"/>
        <s v="Personnel"/>
        <s v="jail visit"/>
        <s v="Bonus"/>
        <s v="Flight"/>
        <m/>
        <s v="Lawyer Fees"/>
        <s v="Transport "/>
      </sharedItems>
    </cacheField>
    <cacheField name="Department (Investigations, Legal, Operations, Media, Management, Office, Animal Care, Policy &amp; External Relations( Frais de voyage à l'etranger, mission en déhors du projet), Team Building( Repas de l'equipe , Faire une excursion)" numFmtId="0">
      <sharedItems count="5">
        <s v="Investigations"/>
        <s v="Media"/>
        <s v="Office"/>
        <s v="Legal"/>
        <s v="Management"/>
      </sharedItems>
    </cacheField>
    <cacheField name="Montant dépensé" numFmtId="0">
      <sharedItems containsSemiMixedTypes="0" containsString="0" containsNumber="1" containsInteger="1" minValue="4000" maxValue="15445000"/>
    </cacheField>
    <cacheField name="Nom" numFmtId="0">
      <sharedItems count="15">
        <s v="E17"/>
        <s v="E19"/>
        <s v="Tamba"/>
        <s v="Moné"/>
        <s v="BPMG GNF"/>
        <s v="Castro"/>
        <s v="E37"/>
        <s v="Saidou"/>
        <s v="Baldé"/>
        <s v="Sessou"/>
        <s v="Odette"/>
        <s v="Charlotte"/>
        <s v="BPMG USD"/>
        <s v="E14"/>
        <s v="E1"/>
      </sharedItems>
    </cacheField>
    <cacheField name="Donor" numFmtId="0">
      <sharedItems count="1">
        <s v="WILDCAT"/>
      </sharedItems>
    </cacheField>
    <cacheField name="Number" numFmtId="0">
      <sharedItems/>
    </cacheField>
    <cacheField name="Justificatif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m/>
    <x v="0"/>
    <s v="Repport solde au 30/09/2017"/>
    <n v="11187220"/>
    <m/>
  </r>
  <r>
    <d v="2017-10-03T00:00:00"/>
    <x v="1"/>
    <s v="Frais taxi moto bureau-SIG Madina pour recupération de l'ordinateur"/>
    <m/>
    <n v="50000"/>
  </r>
  <r>
    <d v="2017-10-03T00:00:00"/>
    <x v="2"/>
    <s v="Frais taxi moto bureau-centre ville (BPMG) pour retrait à la banque "/>
    <m/>
    <n v="65000"/>
  </r>
  <r>
    <d v="2017-10-03T00:00:00"/>
    <x v="3"/>
    <s v="Frais deplacement voiture pour le transport d'un baboint de kipé à la Direction Nationale des Eaux et Forêts"/>
    <m/>
    <n v="150000"/>
  </r>
  <r>
    <d v="2017-10-03T00:00:00"/>
    <x v="2"/>
    <s v="Achat  de jus interview candidat enqueteur"/>
    <m/>
    <n v="50000"/>
  </r>
  <r>
    <d v="2017-10-03T00:00:00"/>
    <x v="2"/>
    <s v="Transport Castro Bureau-Cercle interview candidat enqueteur"/>
    <m/>
    <n v="24000"/>
  </r>
  <r>
    <d v="2017-10-03T00:00:00"/>
    <x v="4"/>
    <s v="Remboursement à Saidou carburant des agents e faune pour se rendre sur les lieux poue consta"/>
    <m/>
    <n v="200000"/>
  </r>
  <r>
    <d v="2017-10-03T00:00:00"/>
    <x v="5"/>
    <s v="Frais de fonctionnement E37 pour la semaine"/>
    <m/>
    <n v="60000"/>
  </r>
  <r>
    <d v="2017-10-03T00:00:00"/>
    <x v="2"/>
    <s v="Frais de focntionnement Castro  pour la semaine"/>
    <m/>
    <n v="120000"/>
  </r>
  <r>
    <d v="2017-10-03T00:00:00"/>
    <x v="1"/>
    <s v="Versement à Tamba pour Bonus arrestation et condamnation alpha alimou doumbouya "/>
    <m/>
    <n v="510000"/>
  </r>
  <r>
    <d v="2017-10-03T00:00:00"/>
    <x v="2"/>
    <s v="Taxi moto  Castro  pour transport bureau-banque (BPMG)"/>
    <m/>
    <n v="65000"/>
  </r>
  <r>
    <d v="2017-10-03T00:00:00"/>
    <x v="1"/>
    <s v="Frais de fonctionnement Tamba pour la semaine"/>
    <m/>
    <n v="50000"/>
  </r>
  <r>
    <d v="2017-10-03T00:00:00"/>
    <x v="3"/>
    <s v="Frais de fonctionnement Moné pour la semaine"/>
    <m/>
    <n v="120000"/>
  </r>
  <r>
    <d v="2017-10-03T00:00:00"/>
    <x v="3"/>
    <s v="Chèque 01346412  Approvisionnement de caisse"/>
    <n v="9000000"/>
    <m/>
  </r>
  <r>
    <d v="2017-10-03T00:00:00"/>
    <x v="3"/>
    <s v="Réglement facture Fiscaliste pour traitement de dossier du personnel"/>
    <m/>
    <n v="1050000"/>
  </r>
  <r>
    <d v="2017-10-03T00:00:00"/>
    <x v="3"/>
    <s v="Réglement facture Internet pour le mois d'octobre 2017"/>
    <m/>
    <n v="3000000"/>
  </r>
  <r>
    <d v="2017-10-03T00:00:00"/>
    <x v="6"/>
    <s v="Transfert par orange money  à E17 pour le frais d'enquête à l'interieur"/>
    <m/>
    <n v="1500000"/>
  </r>
  <r>
    <d v="2017-10-03T00:00:00"/>
    <x v="3"/>
    <s v="Frais de transfert par orange money (1 500 000 FG) à E17 en enquête à l'interieur"/>
    <m/>
    <n v="34000"/>
  </r>
  <r>
    <d v="2017-10-03T00:00:00"/>
    <x v="7"/>
    <s v="Transfert par orange money  à E19 pour le frais d'enquête à l'interieur"/>
    <m/>
    <n v="1500000"/>
  </r>
  <r>
    <d v="2017-10-03T00:00:00"/>
    <x v="3"/>
    <s v="Frais de transfert par orange money (1 500 000 FG) à E19 en enquête à l'interieur"/>
    <m/>
    <n v="34000"/>
  </r>
  <r>
    <d v="2017-10-04T00:00:00"/>
    <x v="2"/>
    <s v="Frais taxi moto Castro  pour  transport/appui à la procédure judiciare aux eaux et forets"/>
    <m/>
    <n v="65000"/>
  </r>
  <r>
    <d v="2017-10-04T00:00:00"/>
    <x v="8"/>
    <s v="Taxi moto bureau-DNEF A/R pour appui procédure cas peaux de crocodiles"/>
    <m/>
    <n v="65000"/>
  </r>
  <r>
    <d v="2017-10-04T00:00:00"/>
    <x v="3"/>
    <s v="Chèque 01346413  Approvisionnement de caisse"/>
    <n v="10000000"/>
    <m/>
  </r>
  <r>
    <d v="2017-10-05T00:00:00"/>
    <x v="3"/>
    <s v="Achat de Billet d'avion pour Charlotte Dakar-Conakry-Dakar"/>
    <m/>
    <n v="2965000"/>
  </r>
  <r>
    <d v="2017-10-05T00:00:00"/>
    <x v="2"/>
    <s v="Versement à Castro  pour frais de bonus agents des Eaux et Forets (cas de crocodile)"/>
    <m/>
    <n v="2500000"/>
  </r>
  <r>
    <d v="2017-10-05T00:00:00"/>
    <x v="3"/>
    <s v="Frais taxi moto bureau- centre ville (BPMG) pour retrait"/>
    <m/>
    <n v="70000"/>
  </r>
  <r>
    <d v="2017-10-05T00:00:00"/>
    <x v="1"/>
    <s v="Achat d'un telephone Itel S31 pour Officier Media"/>
    <m/>
    <n v="750000"/>
  </r>
  <r>
    <d v="2017-10-05T00:00:00"/>
    <x v="1"/>
    <s v="Transport maison-bureau pour l'achat de téléphone"/>
    <m/>
    <n v="10000"/>
  </r>
  <r>
    <d v="2017-10-05T00:00:00"/>
    <x v="8"/>
    <s v="Taxi moto bureau-DNEF A/R pour appui procédure cas peaux de crocodiles matin"/>
    <m/>
    <n v="60000"/>
  </r>
  <r>
    <d v="2017-10-05T00:00:00"/>
    <x v="8"/>
    <s v="Achat de jus et sandwich pour Jail visit trafiquant pour le matin (cas de crocotile)"/>
    <m/>
    <n v="17000"/>
  </r>
  <r>
    <d v="2017-10-05T00:00:00"/>
    <x v="8"/>
    <s v="Achat de jus et sandwich pour Jail visit trafiquant pour le soir (cas peau de crocodile)"/>
    <m/>
    <n v="17000"/>
  </r>
  <r>
    <d v="2017-10-05T00:00:00"/>
    <x v="8"/>
    <s v="Taxi moto bureau-DNEF A/R pour appui procédure cas peaux de crocodiles soir"/>
    <m/>
    <n v="60000"/>
  </r>
  <r>
    <d v="2017-10-05T00:00:00"/>
    <x v="2"/>
    <s v="Frais taxi moto A/R Catsro  bureau-cabinet avocat  pour rencontre sur l'affaire corne de rinoféroce "/>
    <m/>
    <n v="65000"/>
  </r>
  <r>
    <d v="2017-10-05T00:00:00"/>
    <x v="3"/>
    <s v="Reçu de Castro reversement à la caisse reste argent  paiement Bonus peau de crocodiles"/>
    <n v="35000"/>
    <m/>
  </r>
  <r>
    <d v="2017-10-06T00:00:00"/>
    <x v="3"/>
    <s v="Frais de fonctionnement Maîmouna pour la semaine"/>
    <m/>
    <n v="70000"/>
  </r>
  <r>
    <d v="2017-10-06T00:00:00"/>
    <x v="3"/>
    <s v="Salaire Maïmouna Baldé sept /17 pour l'entretien des bureuax"/>
    <m/>
    <n v="500000"/>
  </r>
  <r>
    <d v="2017-10-06T00:00:00"/>
    <x v="3"/>
    <s v="Achat de vent d'arrête, staf, racord mâl + teflon pour reparation de la cube à eau "/>
    <m/>
    <n v="95000"/>
  </r>
  <r>
    <d v="2017-10-06T00:00:00"/>
    <x v="3"/>
    <s v="Transport plombier Elvis pour achat de matériel de plomberie"/>
    <m/>
    <n v="11000"/>
  </r>
  <r>
    <d v="2017-10-06T00:00:00"/>
    <x v="3"/>
    <s v="Frais main d'œuvre pour reparation de la cuve du bureau"/>
    <m/>
    <n v="50000"/>
  </r>
  <r>
    <d v="2017-10-06T00:00:00"/>
    <x v="3"/>
    <s v="Achat de E-Recharge pour l'équipe du bureau"/>
    <m/>
    <n v="400000"/>
  </r>
  <r>
    <d v="2017-10-06T00:00:00"/>
    <x v="8"/>
    <s v="Frais taxi moto  Baldé bureau-DNEF pour visite de prison cas peau de crocotile (matin)"/>
    <m/>
    <n v="60000"/>
  </r>
  <r>
    <d v="2017-10-06T00:00:00"/>
    <x v="8"/>
    <s v="Achat de jus et sandwich pour Jail visit trafiquant pour le matin (cas de crocotile)"/>
    <m/>
    <n v="17000"/>
  </r>
  <r>
    <d v="2017-10-06T00:00:00"/>
    <x v="8"/>
    <s v="Taxi moto Baldé bureau-Gbéssia Port I pour dépôt de soumition de Ibrahima Diallo"/>
    <m/>
    <n v="35000"/>
  </r>
  <r>
    <d v="2017-10-06T00:00:00"/>
    <x v="8"/>
    <s v="Taxi moto bureau-DNEF A/R pour appui procédure cas peaux de crocodile soir"/>
    <m/>
    <n v="60000"/>
  </r>
  <r>
    <d v="2017-10-06T00:00:00"/>
    <x v="8"/>
    <s v="Achat de jus et sandwich pour Jail visit trafiquant pour le soir (cas peau de crocodile)"/>
    <m/>
    <n v="17000"/>
  </r>
  <r>
    <d v="2017-10-06T00:00:00"/>
    <x v="2"/>
    <s v="Frais de fonctionnement Castro pour la semaine"/>
    <m/>
    <n v="137000"/>
  </r>
  <r>
    <d v="2017-10-06T00:00:00"/>
    <x v="3"/>
    <s v="Frais de fonctionnement Moné pour la semaine"/>
    <m/>
    <n v="150000"/>
  </r>
  <r>
    <d v="2017-10-06T00:00:00"/>
    <x v="4"/>
    <s v="Achat de (10)l de carcurant pour véh perso pour l'interpellation d'un trafiquant de viande brousse"/>
    <m/>
    <n v="80000"/>
  </r>
  <r>
    <d v="2017-10-06T00:00:00"/>
    <x v="8"/>
    <s v="Versement à Baldé pour transport et Jail visit du trafiquant de peau de crocodile du 07 au 09"/>
    <m/>
    <n v="372000"/>
  </r>
  <r>
    <d v="2017-10-06T00:00:00"/>
    <x v="2"/>
    <s v="Reçu de Mme Doré pour suivi juridique cas peaux de crocodiles"/>
    <m/>
    <n v="65000"/>
  </r>
  <r>
    <d v="2017-10-09T00:00:00"/>
    <x v="3"/>
    <s v="Reçu de Baldé reversement à la caisse  reste argent  visite de prison cas peaux de crocodiles"/>
    <n v="77000"/>
    <m/>
  </r>
  <r>
    <d v="2017-10-09T00:00:00"/>
    <x v="3"/>
    <s v="Salaire E17 pour le mois de septembre 2017"/>
    <m/>
    <n v="1600000"/>
  </r>
  <r>
    <d v="2017-10-09T00:00:00"/>
    <x v="3"/>
    <s v="Salaire E19 pour le mois de septembre 2017"/>
    <m/>
    <n v="1600000"/>
  </r>
  <r>
    <d v="2017-10-09T00:00:00"/>
    <x v="1"/>
    <s v="Frais de  fonctionnement  Tamba pour la semaine"/>
    <m/>
    <n v="50000"/>
  </r>
  <r>
    <d v="2017-10-09T00:00:00"/>
    <x v="9"/>
    <s v="Frais de  fonctionnement  Odette  pour la semaine"/>
    <m/>
    <n v="65000"/>
  </r>
  <r>
    <d v="2017-10-09T00:00:00"/>
    <x v="9"/>
    <s v="Frais taxi moto Odette Bureau-maison centrale pour jail visit cas peau de crocosile "/>
    <m/>
    <n v="65000"/>
  </r>
  <r>
    <d v="2017-10-09T00:00:00"/>
    <x v="9"/>
    <s v="Achat de jus et sandwich pour jail visit cas peau de crocosile "/>
    <m/>
    <n v="17000"/>
  </r>
  <r>
    <d v="2017-10-09T00:00:00"/>
    <x v="5"/>
    <s v="Frais de fonctionnement E37 pour la semaine"/>
    <m/>
    <n v="75000"/>
  </r>
  <r>
    <d v="2017-10-09T00:00:00"/>
    <x v="4"/>
    <s v="Achat de (10)l d'essence pour la moto yamaha AG 100"/>
    <m/>
    <n v="80000"/>
  </r>
  <r>
    <d v="2017-10-10T00:00:00"/>
    <x v="5"/>
    <s v="Taxi mot E37 Bureau-Banque belle vue pour retrait"/>
    <m/>
    <n v="40000"/>
  </r>
  <r>
    <d v="2017-10-10T00:00:00"/>
    <x v="3"/>
    <s v="Chèque 01346415   Approvisionnement de caisse"/>
    <n v="10000000"/>
    <m/>
  </r>
  <r>
    <d v="2017-10-10T00:00:00"/>
    <x v="8"/>
    <s v="Taxi moto Baldé bureau-TPI de Dixinn A/R  pour rencontre du Procureur et dépôt analyse juridique cas peau de crocodile"/>
    <m/>
    <n v="60000"/>
  </r>
  <r>
    <d v="2017-10-10T00:00:00"/>
    <x v="10"/>
    <s v="Frais de fonctionnement Sessou pour la semaine"/>
    <m/>
    <n v="80000"/>
  </r>
  <r>
    <d v="2017-10-10T00:00:00"/>
    <x v="10"/>
    <s v="Taxi moto  Sessou bureau interpol pour depot de la demande de requisition A/R"/>
    <m/>
    <n v="63000"/>
  </r>
  <r>
    <d v="2017-10-10T00:00:00"/>
    <x v="2"/>
    <s v="Taxi moto Castro bureau-Cabinet de l'Avocat pour discuter cas peau de crocodile"/>
    <m/>
    <n v="65000"/>
  </r>
  <r>
    <d v="2017-10-10T00:00:00"/>
    <x v="8"/>
    <s v="Taxi moto Baldé bureau-cabinet de Me sovogui pour entretien à propos du cas peaux de crocodile.A/R"/>
    <m/>
    <n v="65000"/>
  </r>
  <r>
    <d v="2017-10-10T00:00:00"/>
    <x v="1"/>
    <s v="Taxi moto Tamba  eaux et forêts ( entretien avec les autorités sur un certaine influence qu'aurait connu l'affaire lancinet doumbouya)"/>
    <m/>
    <n v="60000"/>
  </r>
  <r>
    <d v="2017-10-10T00:00:00"/>
    <x v="9"/>
    <s v="Frais de permis de communication pour visite de prison"/>
    <m/>
    <n v="20000"/>
  </r>
  <r>
    <d v="2017-10-10T00:00:00"/>
    <x v="3"/>
    <s v="Frais main d'œuvre Kerfala Camara pour l'entretien général de la cours"/>
    <m/>
    <n v="40000"/>
  </r>
  <r>
    <d v="2017-10-11T00:00:00"/>
    <x v="9"/>
    <s v="Taxi moto Odette bureau-Dixinn (Cabinet Avocat) pour dépôt de chèque chez l'Avocat pour suivi juridique affaire Ibrahima Diallo"/>
    <m/>
    <n v="60000"/>
  </r>
  <r>
    <d v="2017-10-11T00:00:00"/>
    <x v="3"/>
    <s v="Achat de (10) blocs notes et chronos pour le bureau"/>
    <m/>
    <n v="130000"/>
  </r>
  <r>
    <d v="2017-10-11T00:00:00"/>
    <x v="3"/>
    <s v="Regelement frais deplacement voiture pour de Charlotte à L'aéroport"/>
    <m/>
    <n v="140000"/>
  </r>
  <r>
    <d v="2017-10-11T00:00:00"/>
    <x v="11"/>
    <s v="Food Alowance  pour (5) jours  "/>
    <m/>
    <n v="600000"/>
  </r>
  <r>
    <d v="2017-10-11T00:00:00"/>
    <x v="4"/>
    <s v="Frais deplacement voiture  Saidou et Charlotte du bureau-DNEF pour la rencontre des autorités de la faune"/>
    <m/>
    <n v="100000"/>
  </r>
  <r>
    <d v="2017-10-11T00:00:00"/>
    <x v="3"/>
    <s v="Achat de savon et brosse à dent pour la toilllette"/>
    <m/>
    <n v="20000"/>
  </r>
  <r>
    <d v="2017-10-11T00:00:00"/>
    <x v="1"/>
    <s v="Versement à Tamba pour Bonus arrestation Lancine Doumbouya "/>
    <m/>
    <n v="800000"/>
  </r>
  <r>
    <d v="2017-10-11T00:00:00"/>
    <x v="9"/>
    <s v="Taxi moto Odette  Bureau-Dixinn pour suivi Audiance cas peau de crocodile"/>
    <m/>
    <n v="60000"/>
  </r>
  <r>
    <d v="2017-10-12T00:00:00"/>
    <x v="3"/>
    <s v="Paimentfrais boubelle mois de septembre pour ramassage d'ordure bureau"/>
    <m/>
    <n v="75000"/>
  </r>
  <r>
    <d v="2017-10-12T00:00:00"/>
    <x v="2"/>
    <s v="Remboursement à Castro achat de jus et sandwich pour jail visit carburant des agents e faune pour se rendre sur les lieux poue consta"/>
    <m/>
    <n v="17000"/>
  </r>
  <r>
    <d v="2017-10-12T00:00:00"/>
    <x v="5"/>
    <s v="Transport E37  Bureau-DPJ pour depôt de Camera"/>
    <m/>
    <n v="70000"/>
  </r>
  <r>
    <d v="2017-10-12T00:00:00"/>
    <x v="4"/>
    <s v="Frais deplacement voiture Saidou et Charlotte pour la rencontre des autorités de l'environnement"/>
    <m/>
    <n v="150000"/>
  </r>
  <r>
    <d v="2017-10-12T00:00:00"/>
    <x v="3"/>
    <s v="Achat de (3) paquets d'eau coyah pour l'équipe du bureau"/>
    <m/>
    <n v="25000"/>
  </r>
  <r>
    <d v="2017-10-13T00:00:00"/>
    <x v="2"/>
    <s v="Taxi moto Castro bureau-centre ville  pour dépôt de la réquisition cas Foromo 1 koivogui"/>
    <m/>
    <n v="70000"/>
  </r>
  <r>
    <d v="2017-10-13T00:00:00"/>
    <x v="3"/>
    <s v="Versement à Castro  pour depot de l'honoraire de l'Avocat Me SOVOGUI cas Lancinet Doumbouya (peau de crocodiles)"/>
    <m/>
    <n v="1750000"/>
  </r>
  <r>
    <d v="2017-10-13T00:00:00"/>
    <x v="3"/>
    <s v="Achat de 24 batons de colles liquides"/>
    <m/>
    <n v="72000"/>
  </r>
  <r>
    <d v="2017-10-13T00:00:00"/>
    <x v="3"/>
    <s v="Achat de E-Recharge pour l'équipe du bureau"/>
    <m/>
    <n v="400000"/>
  </r>
  <r>
    <d v="2017-10-13T00:00:00"/>
    <x v="1"/>
    <s v="Transport Tamba maison- radio bonheur fm pour enregistrement cas verdict Lacinet Doumbouya"/>
    <m/>
    <n v="11000"/>
  </r>
  <r>
    <d v="2017-10-13T00:00:00"/>
    <x v="3"/>
    <s v="Frais deplacement taxi voiture pour les courses de Charlotte bureau-DNEF"/>
    <m/>
    <n v="40000"/>
  </r>
  <r>
    <d v="2017-10-13T00:00:00"/>
    <x v="2"/>
    <s v="Frais de fonctionnement Castro pour la semaine"/>
    <m/>
    <n v="150000"/>
  </r>
  <r>
    <d v="2017-10-14T00:00:00"/>
    <x v="3"/>
    <s v="Frais deplacement taxi voiture pour les courses de Charlotte bureau-DNEF"/>
    <m/>
    <n v="370000"/>
  </r>
  <r>
    <d v="2017-10-16T00:00:00"/>
    <x v="7"/>
    <s v="Versement à E19 frais pour enquête à Boké et Kamsar"/>
    <m/>
    <n v="1500000"/>
  </r>
  <r>
    <d v="2017-10-16T00:00:00"/>
    <x v="10"/>
    <s v="Taxi moto Sessou Bureau- DNEF pour la préparation de l'Audiance avec le point focal de la CITES"/>
    <m/>
    <n v="55000"/>
  </r>
  <r>
    <d v="2017-10-16T00:00:00"/>
    <x v="8"/>
    <s v="Taxi moto Baldé bureau-TPI de Dixinn A/R  pour suivi juridique transmission dossier cas Abdouramane et Fils"/>
    <m/>
    <n v="60000"/>
  </r>
  <r>
    <d v="2017-10-16T00:00:00"/>
    <x v="1"/>
    <s v="Frais de fonctionnement Tamba pour la semaine"/>
    <m/>
    <n v="50000"/>
  </r>
  <r>
    <d v="2017-10-16T00:00:00"/>
    <x v="1"/>
    <s v="Versement à Tamba pour Bonus media cas verdict peau de crocodiles Camayenne"/>
    <m/>
    <n v="200000"/>
  </r>
  <r>
    <d v="2017-10-16T00:00:00"/>
    <x v="5"/>
    <s v="Frais de fonctionnement  E37 pour la semaine"/>
    <m/>
    <n v="75000"/>
  </r>
  <r>
    <d v="2017-10-16T00:00:00"/>
    <x v="9"/>
    <s v="Frais de fonctionnement  Odette  pour la semaine"/>
    <m/>
    <n v="65000"/>
  </r>
  <r>
    <d v="2017-10-16T00:00:00"/>
    <x v="4"/>
    <s v="Achat de (20)l de carburant voiture perso pour le transport de la semaine"/>
    <m/>
    <n v="160000"/>
  </r>
  <r>
    <d v="2017-10-16T00:00:00"/>
    <x v="9"/>
    <s v="Frais taxi moto Odette Bureau-maison centrale pour jail visit cas peau de crocosile "/>
    <m/>
    <n v="60000"/>
  </r>
  <r>
    <d v="2017-10-16T00:00:00"/>
    <x v="9"/>
    <s v="Achat de jus et sandwich pour jail visit cas peau de crocosile "/>
    <m/>
    <n v="17000"/>
  </r>
  <r>
    <d v="2017-10-16T00:00:00"/>
    <x v="6"/>
    <s v="Frais de fonctionnement E17 pour la semaine"/>
    <m/>
    <n v="75000"/>
  </r>
  <r>
    <d v="2017-10-17T00:00:00"/>
    <x v="2"/>
    <s v="Frais taxi moto Castro  bureau-Interpol pour depot bonus de requisition "/>
    <m/>
    <n v="70000"/>
  </r>
  <r>
    <d v="2017-10-17T00:00:00"/>
    <x v="2"/>
    <s v="Paiement bonus à l'inpesteur Cissé pour requisition numéro téléphone"/>
    <m/>
    <n v="180000"/>
  </r>
  <r>
    <d v="2017-10-17T00:00:00"/>
    <x v="3"/>
    <s v="Reçu de E19 pour reversement à la caisse reste argent enquête"/>
    <n v="355000"/>
    <m/>
  </r>
  <r>
    <d v="2017-10-17T00:00:00"/>
    <x v="9"/>
    <s v="Frais taxi moto demarche  pour retrait expédition cas peau de crocodiles"/>
    <m/>
    <n v="60000"/>
  </r>
  <r>
    <d v="2017-10-17T00:00:00"/>
    <x v="4"/>
    <s v="Frais taxi moto bureau-DNEF, Gbéssia, Dixinn A/R pour diverses courses"/>
    <m/>
    <n v="95000"/>
  </r>
  <r>
    <d v="2017-10-17T00:00:00"/>
    <x v="4"/>
    <s v="Frais de reparation de la moto yamaha AG 100"/>
    <m/>
    <n v="45000"/>
  </r>
  <r>
    <d v="2017-10-17T00:00:00"/>
    <x v="3"/>
    <s v="Frais main d'œuvre Martin GUILAVOGUI pour expertise ordinateur portable de l'officier media"/>
    <m/>
    <n v="50000"/>
  </r>
  <r>
    <d v="2017-10-17T00:00:00"/>
    <x v="10"/>
    <s v="Frais de fonctionnement Sessou  pour la semaine"/>
    <m/>
    <n v="80000"/>
  </r>
  <r>
    <d v="2017-10-17T00:00:00"/>
    <x v="3"/>
    <s v="Achat de (5) carnet de reçus et (4) paquets de rames"/>
    <m/>
    <n v="189000"/>
  </r>
  <r>
    <d v="2017-10-17T00:00:00"/>
    <x v="3"/>
    <s v="Paiement frais de deplacement voiture pour conduire Mme Charlotte à l'Aéroport"/>
    <m/>
    <n v="60000"/>
  </r>
  <r>
    <d v="2017-10-18T00:00:00"/>
    <x v="6"/>
    <s v="Transport bureau-km5 (Dubreka) A/R pour enquête "/>
    <m/>
    <n v="27000"/>
  </r>
  <r>
    <d v="2017-10-18T00:00:00"/>
    <x v="1"/>
    <s v="Frais taxi moto Tamba bureau-Dixinn pour l'achat d'un ordinateur portable"/>
    <m/>
    <n v="50000"/>
  </r>
  <r>
    <d v="2017-10-18T00:00:00"/>
    <x v="1"/>
    <s v="Versement à Tamaba pour paiement Bonus Média arrestation verdict Lancinet Doumbouya"/>
    <m/>
    <n v="600000"/>
  </r>
  <r>
    <d v="2017-10-18T00:00:00"/>
    <x v="12"/>
    <s v="Transport bureau-maison pour (5) jours"/>
    <m/>
    <n v="45000"/>
  </r>
  <r>
    <d v="2017-10-18T00:00:00"/>
    <x v="5"/>
    <s v="Achat de (10) puces orange et (5) puces celcom pour enquêtes"/>
    <m/>
    <n v="150000"/>
  </r>
  <r>
    <d v="2017-10-18T00:00:00"/>
    <x v="5"/>
    <s v="Frais taxi moto bureau-quante (BPMG) pour retrait"/>
    <m/>
    <n v="50000"/>
  </r>
  <r>
    <d v="2017-10-18T00:00:00"/>
    <x v="3"/>
    <s v="Achat de (3) paquets d'eau coyah pour l'équipe du bureau"/>
    <m/>
    <n v="25000"/>
  </r>
  <r>
    <d v="2017-10-18T00:00:00"/>
    <x v="3"/>
    <s v="Achat de de (10) chronos de classeurs pour bureau"/>
    <m/>
    <n v="100000"/>
  </r>
  <r>
    <d v="2017-10-18T00:00:00"/>
    <x v="12"/>
    <s v="Transport E14 bureau-matoto marché, aviation marché, bonfi et Madina pour enquête"/>
    <m/>
    <n v="41000"/>
  </r>
  <r>
    <d v="2017-10-18T00:00:00"/>
    <x v="4"/>
    <s v="Achat de (10) l d'essence  pour véh perso Coordonnateur pour son transport maison-bureau"/>
    <m/>
    <n v="80000"/>
  </r>
  <r>
    <d v="2017-10-19T00:00:00"/>
    <x v="6"/>
    <s v="Transport bureau - centre ville (kaloum) pour enquête"/>
    <m/>
    <n v="30000"/>
  </r>
  <r>
    <d v="2017-10-19T00:00:00"/>
    <x v="6"/>
    <s v="Transfert de crédit celcom à une cible pour enquête"/>
    <m/>
    <n v="10000"/>
  </r>
  <r>
    <d v="2017-10-19T00:00:00"/>
    <x v="10"/>
    <s v="Frais de mission Sessou pour Audiance du poinr focal de la CITES à Kindia"/>
    <m/>
    <n v="1020000"/>
  </r>
  <r>
    <d v="2017-10-19T00:00:00"/>
    <x v="3"/>
    <s v="Paiement bonus Thierno Ousmane Baldé pour prestation suivi d'un babouin"/>
    <m/>
    <n v="100000"/>
  </r>
  <r>
    <d v="2017-10-19T00:00:00"/>
    <x v="3"/>
    <s v="Paiement bonus C/Chef Agent de faune  pour prestation suivi d'un babouin"/>
    <m/>
    <n v="100000"/>
  </r>
  <r>
    <d v="2017-10-19T00:00:00"/>
    <x v="2"/>
    <s v="Achat de jus pour offcier et banane pour le babouin"/>
    <m/>
    <n v="30000"/>
  </r>
  <r>
    <d v="2017-10-19T00:00:00"/>
    <x v="1"/>
    <s v="Versement à Tamba Bonus Média (5) journaux cas arrestation Lancinet Doumbouya "/>
    <m/>
    <n v="500000"/>
  </r>
  <r>
    <d v="2017-10-19T00:00:00"/>
    <x v="8"/>
    <s v="Frais transport bureau-TPI Kaloum pour suivi juridique pour transmission dossier Abdouramane Sidibé"/>
    <m/>
    <n v="42500"/>
  </r>
  <r>
    <d v="2017-10-19T00:00:00"/>
    <x v="2"/>
    <s v="Versement à Castro pour depenses journalière"/>
    <m/>
    <n v="1000000"/>
  </r>
  <r>
    <d v="2017-10-19T00:00:00"/>
    <x v="3"/>
    <s v="Chèque 01346418   Approvisionnement de caisse"/>
    <n v="8000000"/>
    <m/>
  </r>
  <r>
    <d v="2017-10-20T00:00:00"/>
    <x v="2"/>
    <s v="Transfert par orange money à Castro pour depenses journalière"/>
    <m/>
    <n v="1000000"/>
  </r>
  <r>
    <d v="2017-10-20T00:00:00"/>
    <x v="3"/>
    <s v="Frais transfert par orange money à Castro"/>
    <m/>
    <n v="20000"/>
  </r>
  <r>
    <d v="2017-10-21T00:00:00"/>
    <x v="4"/>
    <s v="Achat de (20)l de carburant voiture perso Saidou  pour le transport de la semaine"/>
    <m/>
    <n v="160000"/>
  </r>
  <r>
    <d v="2017-10-23T00:00:00"/>
    <x v="3"/>
    <s v="Frais de fonctionnement Maîmouna pour la semaine"/>
    <m/>
    <n v="70000"/>
  </r>
  <r>
    <d v="2017-10-23T00:00:00"/>
    <x v="2"/>
    <s v="Achat de clé USB 4GB"/>
    <m/>
    <n v="50000"/>
  </r>
  <r>
    <d v="2017-10-23T00:00:00"/>
    <x v="12"/>
    <s v="Transport E14 bureau-Hamdalaye, Gbéssia marché, Aviation marché et matoto pour enquête pour enquête"/>
    <m/>
    <n v="44500"/>
  </r>
  <r>
    <d v="2017-10-23T00:00:00"/>
    <x v="3"/>
    <s v="Paiement réliquat à Thierno Ousmane Baldé frais de deplacement véhicule pour relâche de babouin au PNHN"/>
    <m/>
    <n v="850000"/>
  </r>
  <r>
    <d v="2017-10-23T00:00:00"/>
    <x v="3"/>
    <s v="Achat de stock manger pour le babouin au parc PNHN de Faranah"/>
    <m/>
    <n v="300000"/>
  </r>
  <r>
    <d v="2017-10-23T00:00:00"/>
    <x v="3"/>
    <s v="Achat de E-Recharge pour l'équipe du bureau"/>
    <m/>
    <n v="400000"/>
  </r>
  <r>
    <d v="2017-10-23T00:00:00"/>
    <x v="6"/>
    <s v="Transport E17 pour enquête journalière"/>
    <m/>
    <n v="30000"/>
  </r>
  <r>
    <d v="2017-10-23T00:00:00"/>
    <x v="9"/>
    <s v="Frais taxi moto bureau -maison centrale pour visite de prison cas peau crocodile"/>
    <m/>
    <n v="60000"/>
  </r>
  <r>
    <d v="2017-10-23T00:00:00"/>
    <x v="9"/>
    <s v="Achat de jus et de sandwich pour jail visit"/>
    <m/>
    <n v="17000"/>
  </r>
  <r>
    <d v="2017-10-23T00:00:00"/>
    <x v="5"/>
    <s v="Frais de fonctionnement E37 pour la semaine"/>
    <m/>
    <n v="75000"/>
  </r>
  <r>
    <d v="2017-10-23T00:00:00"/>
    <x v="1"/>
    <s v="Frais de fonctionnement Tamba pour la semaine"/>
    <m/>
    <n v="50000"/>
  </r>
  <r>
    <d v="2017-10-23T00:00:00"/>
    <x v="7"/>
    <s v="Frais de focntionnement E19  pour la semaine"/>
    <m/>
    <n v="75000"/>
  </r>
  <r>
    <d v="2017-10-23T00:00:00"/>
    <x v="8"/>
    <s v="Frais taxi moto bureau -cour d'Appel A/R pour suivi d'Audiance cas famille Sidimé"/>
    <m/>
    <n v="60000"/>
  </r>
  <r>
    <d v="2017-10-23T00:00:00"/>
    <x v="6"/>
    <s v="Transfert par E17 à une cible pour enquête "/>
    <m/>
    <n v="10000"/>
  </r>
  <r>
    <d v="2017-10-23T00:00:00"/>
    <x v="6"/>
    <s v="Frais de fonctionnement E17 pour la semaine"/>
    <m/>
    <n v="75000"/>
  </r>
  <r>
    <d v="2017-10-23T00:00:00"/>
    <x v="3"/>
    <s v="Frais de fonctionnement Moné pour la semaine"/>
    <m/>
    <n v="150000"/>
  </r>
  <r>
    <d v="2017-10-23T00:00:00"/>
    <x v="4"/>
    <s v="Achat de demareur plus frais main d'œuvre pour la reparation de la voiture du Coordonnateur"/>
    <m/>
    <n v="300000"/>
  </r>
  <r>
    <d v="2017-10-23T00:00:00"/>
    <x v="2"/>
    <s v="Paiement bonus C/Chef BILIVOGUI  agent de faune  pour transfert d'un babouin à Faranah"/>
    <m/>
    <n v="300000"/>
  </r>
  <r>
    <d v="2017-10-24T00:00:00"/>
    <x v="6"/>
    <s v="Transport E17  bureau Yimbaya, bonfi, belle-vue Hamdalaye, Bambeto pour enquête"/>
    <m/>
    <n v="40500"/>
  </r>
  <r>
    <d v="2017-10-24T00:00:00"/>
    <x v="13"/>
    <s v="Transport Bureau-Yimbaya marché, Taouya, Hamdaye, Sonfonia A/R pour enquête"/>
    <m/>
    <n v="29000"/>
  </r>
  <r>
    <d v="2017-10-24T00:00:00"/>
    <x v="13"/>
    <s v="Achat de carte re recharge orange et Areeba pour E14 pour cummunication et connexion"/>
    <m/>
    <n v="10000"/>
  </r>
  <r>
    <d v="2017-10-24T00:00:00"/>
    <x v="5"/>
    <s v="Achat de (11) chargeuers de téléphones pour le bureau"/>
    <m/>
    <n v="275000"/>
  </r>
  <r>
    <d v="2017-10-24T00:00:00"/>
    <x v="5"/>
    <s v="Transport bureau centre emetteur pour achat de chargeur téléphone"/>
    <m/>
    <n v="10000"/>
  </r>
  <r>
    <d v="2017-10-24T00:00:00"/>
    <x v="5"/>
    <s v="Transport bureau- Belle-vue (BPMG) pour retrait"/>
    <m/>
    <n v="6000"/>
  </r>
  <r>
    <d v="2017-10-24T00:00:00"/>
    <x v="3"/>
    <s v="Paiement main d'œuvre Sadjo Bah menuisier pour la reparation des portes des douches"/>
    <m/>
    <n v="40000"/>
  </r>
  <r>
    <d v="2017-10-24T00:00:00"/>
    <x v="9"/>
    <s v="Frais de fonctionnement Odette pour la semaine"/>
    <m/>
    <n v="65000"/>
  </r>
  <r>
    <d v="2017-10-24T00:00:00"/>
    <x v="5"/>
    <s v="Achat de (3) paquets d'eau coyah pour l'équipe du bureau"/>
    <m/>
    <n v="23000"/>
  </r>
  <r>
    <d v="2017-10-24T00:00:00"/>
    <x v="9"/>
    <s v="Frais taxi moto Odette Bureau-centre ville  Interpol pour retrait permis de communiquer"/>
    <m/>
    <n v="60000"/>
  </r>
  <r>
    <d v="2017-10-24T00:00:00"/>
    <x v="1"/>
    <s v="Versement à Tamba Bonus Média  radio Tamata fm pour émission sur Cas Lancinet Doumbouya et autres"/>
    <m/>
    <n v="210000"/>
  </r>
  <r>
    <d v="2017-10-24T00:00:00"/>
    <x v="1"/>
    <s v="Transport Tamba maison- centre ville pour la confection des badges du personnel de GALF"/>
    <m/>
    <n v="40000"/>
  </r>
  <r>
    <d v="2017-10-24T00:00:00"/>
    <x v="4"/>
    <s v="Achat de (20) l de gasoil pour voiture perso Saidou pour son transport de la semaine"/>
    <m/>
    <n v="160000"/>
  </r>
  <r>
    <d v="2017-10-24T00:00:00"/>
    <x v="4"/>
    <s v="Achat de (10) l de gasoil pour voiture perso Saidou pour  transport bureau-DNEF, Port Autonome pour rencontre des autorités "/>
    <m/>
    <n v="80000"/>
  </r>
  <r>
    <d v="2017-10-24T00:00:00"/>
    <x v="10"/>
    <s v="Frais de fonctionnement Sessou pour la semaine"/>
    <m/>
    <n v="80000"/>
  </r>
  <r>
    <d v="2017-10-24T00:00:00"/>
    <x v="2"/>
    <s v="Frais taxi moto Castro maison-centre ville pour assister à une réunion avec les Autorité du Port Autonome"/>
    <m/>
    <n v="70000"/>
  </r>
  <r>
    <d v="2017-10-24T00:00:00"/>
    <x v="3"/>
    <s v="Chèque 01346419  Approvisionnement de caisse"/>
    <n v="8000000"/>
    <m/>
  </r>
  <r>
    <d v="2017-10-25T00:00:00"/>
    <x v="3"/>
    <s v="Règlement facture BSPS-Sécurité  octobre 2017  (2) agents pour la sécurité  du bureau "/>
    <m/>
    <n v="2000000"/>
  </r>
  <r>
    <d v="2017-10-25T00:00:00"/>
    <x v="12"/>
    <s v="Transport E14 bureau-Madina A/R pour enquête journalière"/>
    <m/>
    <n v="41000"/>
  </r>
  <r>
    <d v="2017-10-25T00:00:00"/>
    <x v="6"/>
    <s v="Transport E17  bureau -belle vue-madina-coleyah-gbessia"/>
    <m/>
    <n v="12500"/>
  </r>
  <r>
    <d v="2017-10-25T00:00:00"/>
    <x v="12"/>
    <s v="Frais de fonctionnement E14 pour la semaine "/>
    <m/>
    <n v="65000"/>
  </r>
  <r>
    <d v="2017-10-25T00:00:00"/>
    <x v="12"/>
    <s v="Transfert de crédit Areeba à E14 pour communication et connexion"/>
    <m/>
    <n v="10000"/>
  </r>
  <r>
    <d v="2017-10-26T00:00:00"/>
    <x v="6"/>
    <s v="Transport  E17 bureau-Belle vue, Enta, Dambopa, Sonfonia A/R pour enquête"/>
    <m/>
    <n v="26000"/>
  </r>
  <r>
    <d v="2017-10-27T00:00:00"/>
    <x v="2"/>
    <s v="Frais taxi moto Castro bureau-DNEF pour LA rentre avec  du pint focal de la CITES"/>
    <m/>
    <n v="60000"/>
  </r>
  <r>
    <d v="2017-10-27T00:00:00"/>
    <x v="8"/>
    <s v="Frais taxi moto Baldé  bureau-DNEF pour LA rentre avec  du pint focal de la CITES"/>
    <m/>
    <n v="60000"/>
  </r>
  <r>
    <d v="2017-10-27T00:00:00"/>
    <x v="9"/>
    <s v="Frais taxi moto Odette  bureau-TPI Dixinn pour procéduire de retrait décision Lancenet Doumbouya"/>
    <m/>
    <n v="60000"/>
  </r>
  <r>
    <d v="2017-10-27T00:00:00"/>
    <x v="2"/>
    <s v="Frais transport technicien pour expertise de l'impression pour sa reparation"/>
    <m/>
    <n v="30000"/>
  </r>
  <r>
    <d v="2017-10-27T00:00:00"/>
    <x v="5"/>
    <s v="Frais de deplacement d'un technicien pour l'experise de l'imprimente"/>
    <m/>
    <n v="30000"/>
  </r>
  <r>
    <d v="2017-10-27T00:00:00"/>
    <x v="5"/>
    <s v="Transport breau-Velle-vue-Dixinn  (BPMG) pour retrait"/>
    <m/>
    <n v="60000"/>
  </r>
  <r>
    <d v="2017-10-27T00:00:00"/>
    <x v="3"/>
    <s v="Achat de E-Recharge pour l'équipe du bureau"/>
    <m/>
    <n v="400000"/>
  </r>
  <r>
    <d v="2017-10-27T00:00:00"/>
    <x v="3"/>
    <s v="Transfert Crédit Areeba à E14 pour communication"/>
    <m/>
    <n v="10000"/>
  </r>
  <r>
    <d v="2017-10-27T00:00:00"/>
    <x v="3"/>
    <s v="Achat de (10) l de carburant pour la voiture perso bureau-maison du point focal criminalité faunique"/>
    <m/>
    <n v="80000"/>
  </r>
  <r>
    <d v="2017-10-27T00:00:00"/>
    <x v="1"/>
    <s v="Frais taxi moto bureau-centre pour recuperation des cartes de visite personnel GALF"/>
    <m/>
    <n v="40000"/>
  </r>
  <r>
    <d v="2017-10-27T00:00:00"/>
    <x v="3"/>
    <s v="Paiment main d'entretien technicien SARRE pour la reparation de l'entretien de l'imprimente"/>
    <m/>
    <n v="200000"/>
  </r>
  <r>
    <d v="2017-10-27T00:00:00"/>
    <x v="2"/>
    <s v="Frais taxi moto Castro Bureau-maison retour après préparation Audit 2016"/>
    <m/>
    <n v="50000"/>
  </r>
  <r>
    <d v="2017-10-27T00:00:00"/>
    <x v="3"/>
    <s v="Frais taxi moto et voiture bureau-maison pour samadi pour la préparation de l'Audit"/>
    <m/>
    <n v="90000"/>
  </r>
  <r>
    <d v="2017-10-27T00:00:00"/>
    <x v="3"/>
    <s v="Transport Moné bureau-Cabinet Avocat pour le règlement des Indemnités de fin contrat de Ibrahima Diallo"/>
    <m/>
    <n v="40000"/>
  </r>
  <r>
    <d v="2017-10-27T00:00:00"/>
    <x v="2"/>
    <s v="Frais taxi moto Castro  bureau-maison Aller pour samadi pour la préparation de l'Audit 2016"/>
    <m/>
    <n v="30000"/>
  </r>
  <r>
    <d v="2017-10-27T00:00:00"/>
    <x v="3"/>
    <s v="Chèque 01346420  Approvisionnement de caisse"/>
    <n v="8000000"/>
    <m/>
  </r>
  <r>
    <d v="2017-10-27T00:00:00"/>
    <x v="3"/>
    <s v="Chèque 01346421  Approvisionnement de caisse"/>
    <n v="8000000"/>
    <m/>
  </r>
  <r>
    <d v="2017-10-27T00:00:00"/>
    <x v="14"/>
    <s v="Règlement Indemnité de fin de contrat de et solde de tout compte de E1 "/>
    <m/>
    <n v="15445000"/>
  </r>
  <r>
    <d v="2017-10-27T00:00:00"/>
    <x v="3"/>
    <s v="Chèque 01346422  Approvisionnement de caisse"/>
    <n v="8000000"/>
    <m/>
  </r>
  <r>
    <d v="2017-10-27T00:00:00"/>
    <x v="3"/>
    <s v="Achat de (3) bacs à papier, (2) paquets d'étiquettes autocolant, (4) ramettes, (2) agrafeuses, (10) boites d'agrafe"/>
    <m/>
    <n v="527854"/>
  </r>
  <r>
    <d v="2017-10-27T00:00:00"/>
    <x v="3"/>
    <s v="Achat de (3) cartouches d'encres Laser  rouge, bleu et jaune  pour imprimante"/>
    <m/>
    <n v="2250000"/>
  </r>
  <r>
    <d v="2017-10-27T00:00:00"/>
    <x v="1"/>
    <s v="Confection de carte de visites pour le personnel"/>
    <m/>
    <n v="900000"/>
  </r>
  <r>
    <d v="2017-10-27T00:00:00"/>
    <x v="15"/>
    <s v="Transport  E17 bureau-centre ville (kaloum), madina, Bambeto pour enquête"/>
    <m/>
    <n v="26000"/>
  </r>
  <r>
    <d v="2017-10-27T00:00:00"/>
    <x v="12"/>
    <s v="Transport E14 bureau-Taouya, Madina, Taouya, Sonfonia, Bambeto, Aviation pour enquête"/>
    <m/>
    <n v="53500"/>
  </r>
  <r>
    <d v="2017-10-28T00:00:00"/>
    <x v="3"/>
    <s v="Achat d'un tube d'encre noir Laser pour  imprimante"/>
    <m/>
    <n v="750000"/>
  </r>
  <r>
    <d v="2017-10-28T00:00:00"/>
    <x v="3"/>
    <s v="Achat de (2) ôtes agrafe et (1) perforateur"/>
    <m/>
    <n v="94999"/>
  </r>
  <r>
    <d v="2017-10-28T00:00:00"/>
    <x v="2"/>
    <s v="Paiement Bonus de performance à Castro"/>
    <m/>
    <n v="250000"/>
  </r>
  <r>
    <d v="2017-10-28T00:00:00"/>
    <x v="9"/>
    <s v="Paiement Bonus de performance à Odette "/>
    <m/>
    <n v="250000"/>
  </r>
  <r>
    <d v="2017-10-28T00:00:00"/>
    <x v="2"/>
    <s v="Frais taxi moto Castro bureau-maison Retour pour appui à la préparation à l'Audit 2016"/>
    <m/>
    <n v="50000"/>
  </r>
  <r>
    <d v="2017-10-28T00:00:00"/>
    <x v="9"/>
    <s v="Frais taxi moto Odette  bureau-maison pour appui à la préparation à l'Audit 2016"/>
    <m/>
    <n v="50000"/>
  </r>
  <r>
    <d v="2017-10-28T00:00:00"/>
    <x v="4"/>
    <s v="Remboursement à Saidou carburant (20) l gasoil pour voiture perso pour son transport maison-bureau"/>
    <m/>
    <n v="160000"/>
  </r>
  <r>
    <d v="2017-10-28T00:00:00"/>
    <x v="4"/>
    <s v="Remboursement taxi moto Saidou bureau-Cabinet de l'Avocat pour le règlement Ibrahima Diallo"/>
    <m/>
    <n v="40000"/>
  </r>
  <r>
    <d v="2017-10-28T00:00:00"/>
    <x v="4"/>
    <s v="Remboursement à Saidou carburant (10) l carburant pour voiture du point focal criminalité faunique"/>
    <m/>
    <n v="80000"/>
  </r>
  <r>
    <d v="2017-10-28T00:00:00"/>
    <x v="3"/>
    <s v="Paiement Bonus de performance à Moné"/>
    <m/>
    <n v="250000"/>
  </r>
  <r>
    <d v="2017-10-28T00:00:00"/>
    <x v="3"/>
    <s v="Frais taxi moto maison-centre ville -bureau pour achat d'encre pour imprimante"/>
    <m/>
    <n v="80000"/>
  </r>
  <r>
    <d v="2017-10-29T00:00:00"/>
    <x v="3"/>
    <s v="Frais transport retour bureau-maison (dimanche) pour la préparation de l'Audit 2016"/>
    <m/>
    <n v="30000"/>
  </r>
  <r>
    <d v="2017-10-30T00:00:00"/>
    <x v="3"/>
    <s v="Chèque 01346423  Approvisionnement de caisse"/>
    <n v="7000000"/>
    <m/>
  </r>
  <r>
    <d v="2017-10-30T00:00:00"/>
    <x v="3"/>
    <s v="Réglement facture FAC306 pour la Redévence mensuelle Internet pour le mois novembre/17"/>
    <m/>
    <n v="3000000"/>
  </r>
  <r>
    <d v="2017-10-30T00:00:00"/>
    <x v="12"/>
    <s v="Transport bureau-matoto marché, Enta, Aviation, Bonfi, Taouya A/R pour enquête "/>
    <m/>
    <n v="18500"/>
  </r>
  <r>
    <d v="2017-10-30T00:00:00"/>
    <x v="7"/>
    <s v="Transport bureau-Sonfonia, KagbélenCoyah A/R pour enquête"/>
    <m/>
    <n v="30000"/>
  </r>
  <r>
    <d v="2017-10-30T00:00:00"/>
    <x v="10"/>
    <s v="Frais réuluire des raports d'activités mensuels et annuel 2016"/>
    <m/>
    <n v="70000"/>
  </r>
  <r>
    <d v="2017-10-30T00:00:00"/>
    <x v="2"/>
    <s v="Transport Castro Bureau-Kaporo pour recupération facture formation en Anglais (2016) à CELPS "/>
    <m/>
    <n v="10000"/>
  </r>
  <r>
    <d v="2017-10-30T00:00:00"/>
    <x v="9"/>
    <s v="Frais taxi moto bureau Coléah (maison Tecno) pour recupération de facture"/>
    <m/>
    <n v="60000"/>
  </r>
  <r>
    <d v="2017-10-30T00:00:00"/>
    <x v="3"/>
    <s v="Versement à Maïmouna pour achat de rideaux  POUR LE BUREAU "/>
    <m/>
    <n v="70000"/>
  </r>
  <r>
    <d v="2017-10-30T00:00:00"/>
    <x v="3"/>
    <s v="Transport Maïmouna pour achat de rideaux"/>
    <m/>
    <n v="10000"/>
  </r>
  <r>
    <d v="2017-10-30T00:00:00"/>
    <x v="10"/>
    <s v="Frais taxi moto Sessou Bureau-Cabinet Me SOVOGUI"/>
    <m/>
    <n v="65000"/>
  </r>
  <r>
    <d v="2017-10-30T00:00:00"/>
    <x v="4"/>
    <s v="Frais taxi mot Saidou bureau-Gbéssia pour recupération de reçu de paiment chez E1"/>
    <m/>
    <n v="30000"/>
  </r>
  <r>
    <d v="2017-10-30T00:00:00"/>
    <x v="6"/>
    <s v="Transport  E17 bureau-Camp Alpha yaya- au centre ville , Dixinn A/R pour enquête"/>
    <m/>
    <n v="68000"/>
  </r>
  <r>
    <d v="2017-10-30T00:00:00"/>
    <x v="2"/>
    <s v="Frais taxi moto pour retrait budget de fonctionnement bureau"/>
    <m/>
    <n v="60000"/>
  </r>
  <r>
    <d v="2017-10-31T00:00:00"/>
    <x v="1"/>
    <s v="Frais de fonctionnement Tamba de la semaine"/>
    <m/>
    <n v="50000"/>
  </r>
  <r>
    <d v="2017-10-31T00:00:00"/>
    <x v="1"/>
    <s v="Versement à Tamba les frais  pour recupération des Sons de ration et Press écrite"/>
    <m/>
    <n v="50000"/>
  </r>
  <r>
    <d v="2017-10-31T00:00:00"/>
    <x v="9"/>
    <s v="Frais taxi moto Odette  du domicile à la maison centrale-bureau pour visite de prison cas peau de crocodile"/>
    <m/>
    <n v="90000"/>
  </r>
  <r>
    <d v="2017-10-31T00:00:00"/>
    <x v="9"/>
    <s v="Achat de jus et de sandwich pour jail visit cas peau de crocodile à la Camayenne"/>
    <m/>
    <n v="17000"/>
  </r>
  <r>
    <d v="2017-10-31T00:00:00"/>
    <x v="10"/>
    <s v="Versement à Sessou pour Paiement bonus à l'inpesteur Cissé pour requisition boîte postale"/>
    <m/>
    <n v="180000"/>
  </r>
  <r>
    <d v="2017-10-31T00:00:00"/>
    <x v="10"/>
    <s v="Frais de taxi moto bureau-Interpol pour dépôt requisition boîte postale"/>
    <m/>
    <n v="70000"/>
  </r>
  <r>
    <d v="2017-10-31T00:00:00"/>
    <x v="2"/>
    <s v="Frais de fonctionnement Castro pour la semaine"/>
    <m/>
    <n v="150000"/>
  </r>
  <r>
    <d v="2017-10-31T00:00:00"/>
    <x v="3"/>
    <s v="Frais de fonctionnement Moné pour la semaine"/>
    <m/>
    <n v="150000"/>
  </r>
  <r>
    <d v="2017-10-31T00:00:00"/>
    <x v="5"/>
    <s v="Frais de fonctionnement E37  pour la semaine"/>
    <m/>
    <n v="75000"/>
  </r>
  <r>
    <d v="2017-10-31T00:00:00"/>
    <x v="6"/>
    <s v="Frais de fonctionnement  E17  pour la semaine"/>
    <m/>
    <n v="75000"/>
  </r>
  <r>
    <d v="2017-10-31T00:00:00"/>
    <x v="6"/>
    <s v="Transport  E17 bureau-Enta, Matoto  A/R pour enquête"/>
    <m/>
    <n v="18000"/>
  </r>
  <r>
    <d v="2017-10-31T00:00:00"/>
    <x v="12"/>
    <s v="Transport bureau-Yimbaya, Km36 Dubréka, Enta, Sangoya, Matoto  A/R pour enquête"/>
    <m/>
    <n v="28000"/>
  </r>
  <r>
    <d v="2017-10-31T00:00:00"/>
    <x v="4"/>
    <s v="Achat de (10) l de carburant pour la voiture perso Saidou pour la recahrge de l'Auditeur de l'hôtel au bureau"/>
    <m/>
    <n v="80000"/>
  </r>
  <r>
    <d v="2017-10-31T00:00:00"/>
    <x v="4"/>
    <s v="Achat de (20) l de carburant pour la voiture perso Saidou pour son transport de la seamine "/>
    <m/>
    <n v="160000"/>
  </r>
  <r>
    <d v="2017-10-31T00:00:00"/>
    <x v="3"/>
    <s v="Achat de E-Recharge pour l'équipe du bureau"/>
    <m/>
    <n v="400000"/>
  </r>
  <r>
    <d v="2017-10-31T00:00:00"/>
    <x v="12"/>
    <s v="Transfert  de crédit Areeba à E14 pour communication "/>
    <m/>
    <n v="10000"/>
  </r>
  <r>
    <d v="2017-10-31T00:00:00"/>
    <x v="1"/>
    <s v="Versement à Tamba pour Bonus Media cas Arrestation et condamnation Doumbouya dand (4) journaux et (2) éléments"/>
    <m/>
    <n v="710000"/>
  </r>
  <r>
    <d v="2017-10-31T00:00:00"/>
    <x v="3"/>
    <s v="Achat d (2) paquets d'eau pour l'équipe du bureau"/>
    <m/>
    <n v="14000"/>
  </r>
  <r>
    <d v="2017-10-31T00:00:00"/>
    <x v="3"/>
    <s v="Achat d (5) Sipas d'eau coyah pour l'Auditeur"/>
    <m/>
    <n v="25000"/>
  </r>
  <r>
    <d v="2017-10-31T00:00:00"/>
    <x v="3"/>
    <s v="Achat de (2) boites de lait  pour petit dejeuner"/>
    <m/>
    <n v="16000"/>
  </r>
  <r>
    <d v="2017-10-31T00:00:00"/>
    <x v="3"/>
    <s v="Paiement salaire E37 octobre 2017"/>
    <m/>
    <n v="1600000"/>
  </r>
  <r>
    <d v="2017-10-31T00:00:00"/>
    <x v="3"/>
    <s v="Paiement salaire E37 octobre 2017"/>
    <m/>
    <n v="1600000"/>
  </r>
  <r>
    <d v="2017-10-31T00:00:00"/>
    <x v="3"/>
    <s v="Achat de matériel de plomberie (robinet arrêt d'eau, clapet antiretou, telephoce de douche, robinet equesse, teflon grand modele boite de produit débouchant)    pour de la cuve à eau et des toillettes bureau plus main d'œuvre reparation"/>
    <m/>
    <n v="405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44">
  <r>
    <d v="2017-10-01T00:00:00"/>
    <s v="Transport maison-gare du 22/09/2017"/>
    <x v="0"/>
    <x v="0"/>
    <n v="10000"/>
    <x v="0"/>
    <x v="0"/>
    <s v="17/10/GALFR1TE"/>
    <s v="Oui"/>
  </r>
  <r>
    <d v="2017-10-01T00:00:00"/>
    <s v="Transport conakry-kankan du 22/09/2017"/>
    <x v="0"/>
    <x v="0"/>
    <n v="130000"/>
    <x v="0"/>
    <x v="0"/>
    <s v="17/10/GALFR6"/>
    <s v="Oui"/>
  </r>
  <r>
    <d v="2017-10-01T00:00:00"/>
    <s v="Food allowance journalière du 22/09/2017"/>
    <x v="1"/>
    <x v="0"/>
    <n v="80000"/>
    <x v="0"/>
    <x v="0"/>
    <s v="17/10/GALFR2FA"/>
    <s v="Oui"/>
  </r>
  <r>
    <d v="2017-10-01T00:00:00"/>
    <s v="Taxi moto gare hotel du 23/09/2017"/>
    <x v="0"/>
    <x v="0"/>
    <n v="5000"/>
    <x v="0"/>
    <x v="0"/>
    <s v="17/10/GALFR3TE"/>
    <s v="Oui"/>
  </r>
  <r>
    <d v="2017-10-01T00:00:00"/>
    <s v="Food allowance journalière"/>
    <x v="1"/>
    <x v="0"/>
    <n v="80000"/>
    <x v="0"/>
    <x v="0"/>
    <s v="17/10/GALFR4FA"/>
    <s v="Oui"/>
  </r>
  <r>
    <d v="2017-10-01T00:00:00"/>
    <s v="Frais d'hotel nacon 23/09/2017"/>
    <x v="1"/>
    <x v="0"/>
    <n v="200000"/>
    <x v="0"/>
    <x v="0"/>
    <s v="17/10/GALF06"/>
    <s v="Oui"/>
  </r>
  <r>
    <d v="2017-10-01T00:00:00"/>
    <s v="Ration journalière du 24/09/2017"/>
    <x v="1"/>
    <x v="0"/>
    <n v="80000"/>
    <x v="0"/>
    <x v="0"/>
    <s v="17/10/GALFR5FA"/>
    <s v="Oui"/>
  </r>
  <r>
    <d v="2017-10-01T00:00:00"/>
    <s v="Taxi moto pour les courses du24/09/2017"/>
    <x v="2"/>
    <x v="0"/>
    <n v="20000"/>
    <x v="0"/>
    <x v="0"/>
    <s v="17/10/GALFR6TE"/>
    <s v="Oui"/>
  </r>
  <r>
    <d v="2017-10-01T00:00:00"/>
    <s v="Frais d'hotel nacon  du 24/09/2017"/>
    <x v="1"/>
    <x v="0"/>
    <n v="200000"/>
    <x v="0"/>
    <x v="0"/>
    <s v="17/10/GALF06"/>
    <s v="Oui"/>
  </r>
  <r>
    <d v="2017-10-01T00:00:00"/>
    <s v="Achat de carte de recharge du 24/09/2017"/>
    <x v="3"/>
    <x v="0"/>
    <n v="20000"/>
    <x v="0"/>
    <x v="0"/>
    <s v="17/10/GALFR7TB"/>
    <s v="Oui"/>
  </r>
  <r>
    <d v="2017-10-01T00:00:00"/>
    <s v="Achàt de carte de recharge du 24/09/2017"/>
    <x v="4"/>
    <x v="0"/>
    <n v="15000"/>
    <x v="0"/>
    <x v="0"/>
    <s v="17/10/GALF"/>
    <s v="Oui"/>
  </r>
  <r>
    <d v="2017-10-01T00:00:00"/>
    <s v="Ration journalière du 24/09/2017"/>
    <x v="1"/>
    <x v="0"/>
    <n v="80000"/>
    <x v="0"/>
    <x v="0"/>
    <s v="17/10/GALFR9FA"/>
    <s v="Oui"/>
  </r>
  <r>
    <d v="2017-10-01T00:00:00"/>
    <s v="Frais d'hotel nacon du 25/09/2017"/>
    <x v="1"/>
    <x v="0"/>
    <n v="200000"/>
    <x v="0"/>
    <x v="0"/>
    <s v="17/10/GALF06"/>
    <s v="Oui"/>
  </r>
  <r>
    <d v="2017-10-01T00:00:00"/>
    <s v="Taxi moto pour les courses du 25/09/2017"/>
    <x v="2"/>
    <x v="0"/>
    <n v="30000"/>
    <x v="0"/>
    <x v="0"/>
    <s v="17/10/GALFR10TE"/>
    <s v="Oui"/>
  </r>
  <r>
    <d v="2017-10-01T00:00:00"/>
    <s v="Just de fruit avec la cible du 25/09/2017"/>
    <x v="3"/>
    <x v="0"/>
    <n v="30000"/>
    <x v="0"/>
    <x v="0"/>
    <s v="17/10/GALFR11TB"/>
    <s v="Oui"/>
  </r>
  <r>
    <d v="2017-10-01T00:00:00"/>
    <s v="Ration journalière du 26/09/2017"/>
    <x v="1"/>
    <x v="0"/>
    <n v="80000"/>
    <x v="0"/>
    <x v="0"/>
    <s v="17/10/GALFR12FA"/>
    <s v="Oui"/>
  </r>
  <r>
    <d v="2017-10-01T00:00:00"/>
    <s v="Frais d'hotel nacon du 26/09/2017"/>
    <x v="1"/>
    <x v="0"/>
    <n v="200000"/>
    <x v="0"/>
    <x v="0"/>
    <s v="17/10/GALF06"/>
    <s v="Oui"/>
  </r>
  <r>
    <d v="2017-10-01T00:00:00"/>
    <s v="Taxi moto pour les courses du 26/09/2017"/>
    <x v="2"/>
    <x v="0"/>
    <n v="30000"/>
    <x v="0"/>
    <x v="0"/>
    <s v="17/10/GALFR13TE"/>
    <s v="Oui"/>
  </r>
  <r>
    <d v="2017-10-01T00:00:00"/>
    <s v="Achat de carte de recharge du 26/09/2017"/>
    <x v="4"/>
    <x v="0"/>
    <n v="15000"/>
    <x v="0"/>
    <x v="0"/>
    <s v="17/10/GALFRCR"/>
    <s v="Oui"/>
  </r>
  <r>
    <d v="2017-10-01T00:00:00"/>
    <s v="Ration journalière du 27/09/2017"/>
    <x v="1"/>
    <x v="0"/>
    <n v="80000"/>
    <x v="0"/>
    <x v="0"/>
    <s v="17/10/GALFR15FA"/>
    <s v="Oui"/>
  </r>
  <r>
    <d v="2017-10-01T00:00:00"/>
    <s v="Frais d'hotel nacon du 27/10/2017"/>
    <x v="1"/>
    <x v="0"/>
    <n v="200000"/>
    <x v="0"/>
    <x v="0"/>
    <s v="17/10/GALF06"/>
    <s v="Oui"/>
  </r>
  <r>
    <d v="2017-10-01T00:00:00"/>
    <s v="Taxi moto pour les courses  du 27/09/2017"/>
    <x v="2"/>
    <x v="0"/>
    <n v="30000"/>
    <x v="0"/>
    <x v="0"/>
    <s v="17/10/GALFR16TE"/>
    <s v="Oui"/>
  </r>
  <r>
    <d v="2017-10-01T00:00:00"/>
    <s v="Ration journalière du 28/09/2017"/>
    <x v="1"/>
    <x v="0"/>
    <n v="80000"/>
    <x v="0"/>
    <x v="0"/>
    <s v="17/10/GALFR17FA"/>
    <s v="Oui"/>
  </r>
  <r>
    <d v="2017-10-01T00:00:00"/>
    <s v="Frais d'hotel à kérouané du 28/09/2017"/>
    <x v="1"/>
    <x v="0"/>
    <n v="200000"/>
    <x v="0"/>
    <x v="0"/>
    <s v="17/10/GALF5077"/>
    <s v="Oui"/>
  </r>
  <r>
    <d v="2017-10-01T00:00:00"/>
    <s v="Transport Kankan- Kérouané du 28/09/2017"/>
    <x v="2"/>
    <x v="0"/>
    <n v="60000"/>
    <x v="0"/>
    <x v="0"/>
    <s v="17/10/GALFR15"/>
    <s v="Oui"/>
  </r>
  <r>
    <d v="2017-10-01T00:00:00"/>
    <s v="Taxi moto-gare hotel du 28/09/2017"/>
    <x v="2"/>
    <x v="0"/>
    <n v="5000"/>
    <x v="0"/>
    <x v="0"/>
    <s v="17/10/GALFR18TE"/>
    <s v="Oui"/>
  </r>
  <r>
    <d v="2017-10-01T00:00:00"/>
    <s v="Ration journalière du 29/09/2017"/>
    <x v="1"/>
    <x v="0"/>
    <n v="80000"/>
    <x v="0"/>
    <x v="0"/>
    <s v="17/10/GALFR19FA"/>
    <s v="Oui"/>
  </r>
  <r>
    <d v="2017-10-01T00:00:00"/>
    <s v="Frais d'hotel à kérouané  du 29/09/2017"/>
    <x v="1"/>
    <x v="0"/>
    <n v="200000"/>
    <x v="0"/>
    <x v="0"/>
    <s v="17/10/GALF5077"/>
    <s v="Oui"/>
  </r>
  <r>
    <d v="2017-10-01T00:00:00"/>
    <s v="Taxi moto pour les courses  du 29/09/2017"/>
    <x v="2"/>
    <x v="0"/>
    <n v="25000"/>
    <x v="0"/>
    <x v="0"/>
    <s v="17/10/GALFR20TE"/>
    <s v="Oui"/>
  </r>
  <r>
    <d v="2017-10-01T00:00:00"/>
    <s v="Achàt de carte de recharge du 29/09/2017"/>
    <x v="4"/>
    <x v="0"/>
    <n v="5000"/>
    <x v="0"/>
    <x v="0"/>
    <s v="17/10/GALFRCR"/>
    <s v="Oui"/>
  </r>
  <r>
    <d v="2017-10-01T00:00:00"/>
    <s v="Ration journalière du 30/09/2017"/>
    <x v="1"/>
    <x v="0"/>
    <n v="80000"/>
    <x v="0"/>
    <x v="0"/>
    <s v="17/10/GALFR22FA"/>
    <s v="Oui"/>
  </r>
  <r>
    <d v="2017-10-01T00:00:00"/>
    <s v="Frais d'hotel à kérouané du 30/09/2017"/>
    <x v="1"/>
    <x v="0"/>
    <n v="200000"/>
    <x v="0"/>
    <x v="0"/>
    <s v="17/10/GALF5077"/>
    <s v="Oui"/>
  </r>
  <r>
    <d v="2017-10-01T00:00:00"/>
    <s v="Taxi moto pour les courses du 30/09/2017"/>
    <x v="2"/>
    <x v="0"/>
    <n v="25000"/>
    <x v="0"/>
    <x v="0"/>
    <s v="17/10/GALFR"/>
    <s v="Oui"/>
  </r>
  <r>
    <d v="2017-10-01T00:00:00"/>
    <s v="Achàt de carte de recharge du 30/09/2017"/>
    <x v="4"/>
    <x v="0"/>
    <n v="10000"/>
    <x v="0"/>
    <x v="0"/>
    <s v="17/10/GALFRCR"/>
    <s v="Oui"/>
  </r>
  <r>
    <d v="2017-10-01T00:00:00"/>
    <s v="Ration journalière"/>
    <x v="1"/>
    <x v="0"/>
    <n v="80000"/>
    <x v="0"/>
    <x v="0"/>
    <s v="17/10/GALFR25FA"/>
    <s v="Oui"/>
  </r>
  <r>
    <d v="2017-10-01T00:00:00"/>
    <s v="Frais d'hotel à kérouané"/>
    <x v="1"/>
    <x v="0"/>
    <n v="200000"/>
    <x v="0"/>
    <x v="0"/>
    <s v="17/10/GALF5077"/>
    <s v="Oui"/>
  </r>
  <r>
    <d v="2017-10-01T00:00:00"/>
    <s v="Taxi moto pour les courses"/>
    <x v="2"/>
    <x v="0"/>
    <n v="20000"/>
    <x v="0"/>
    <x v="0"/>
    <s v="17/10/GALFR26TE"/>
    <s v="Oui"/>
  </r>
  <r>
    <d v="2017-10-01T00:00:00"/>
    <s v="Achàt de carte de recharge"/>
    <x v="4"/>
    <x v="0"/>
    <n v="10000"/>
    <x v="0"/>
    <x v="0"/>
    <s v="17/10/GALFRCR"/>
    <s v="Oui"/>
  </r>
  <r>
    <d v="2017-10-01T00:00:00"/>
    <s v="Taxi bureau maison du 17/09/2017"/>
    <x v="2"/>
    <x v="0"/>
    <n v="15000"/>
    <x v="1"/>
    <x v="0"/>
    <s v="17/10/GALFR21TE"/>
    <s v="Oui"/>
  </r>
  <r>
    <d v="2017-10-01T00:00:00"/>
    <s v="Taxi pour lever la suspension compte orange money du 17/09/2017"/>
    <x v="2"/>
    <x v="0"/>
    <n v="20000"/>
    <x v="1"/>
    <x v="0"/>
    <s v="17/10/GALFR22S"/>
    <s v="Oui"/>
  </r>
  <r>
    <d v="2017-10-01T00:00:00"/>
    <s v="Achat telephone pour enquete  du 18/09/2017"/>
    <x v="4"/>
    <x v="0"/>
    <n v="780000"/>
    <x v="1"/>
    <x v="0"/>
    <s v="17/10/GALFF22"/>
    <s v="Oui"/>
  </r>
  <r>
    <d v="2017-10-01T00:00:00"/>
    <s v="Achat telephone pour enquete du 17/09/2017"/>
    <x v="4"/>
    <x v="0"/>
    <n v="125000"/>
    <x v="1"/>
    <x v="0"/>
    <s v="17/10/GALFF19"/>
    <s v="Oui"/>
  </r>
  <r>
    <d v="2017-10-01T00:00:00"/>
    <s v="Taxi maison gare routiere du 17/09/2017"/>
    <x v="2"/>
    <x v="0"/>
    <n v="10000"/>
    <x v="1"/>
    <x v="0"/>
    <s v="17/10/GALFR24TE"/>
    <s v="Oui"/>
  </r>
  <r>
    <d v="2017-10-01T00:00:00"/>
    <s v="Taxi conakry kankan du 18/09/2017"/>
    <x v="2"/>
    <x v="0"/>
    <n v="165000"/>
    <x v="1"/>
    <x v="0"/>
    <s v="17/10/GALFR1TV"/>
    <s v="Oui"/>
  </r>
  <r>
    <d v="2017-10-01T00:00:00"/>
    <s v="Ration journaliere du 18/09/2017"/>
    <x v="1"/>
    <x v="0"/>
    <n v="80000"/>
    <x v="1"/>
    <x v="0"/>
    <s v="17/10/GALFR25FA"/>
    <s v="Oui"/>
  </r>
  <r>
    <d v="2017-10-01T00:00:00"/>
    <s v="Ration journaliere du 19/09/2017"/>
    <x v="1"/>
    <x v="0"/>
    <n v="80000"/>
    <x v="1"/>
    <x v="0"/>
    <s v="17/10/GALFR26FA"/>
    <s v="Oui"/>
  </r>
  <r>
    <d v="2017-10-01T00:00:00"/>
    <s v="Taxi moto pour chercher l'hotel du 19/09/2017"/>
    <x v="2"/>
    <x v="0"/>
    <n v="10000"/>
    <x v="1"/>
    <x v="0"/>
    <s v="17/10/GALFR27TE"/>
    <s v="Oui"/>
  </r>
  <r>
    <d v="2017-10-01T00:00:00"/>
    <s v="Frais d'hotel du 19/09/2017"/>
    <x v="1"/>
    <x v="0"/>
    <n v="200000"/>
    <x v="1"/>
    <x v="0"/>
    <s v="17/10/GALFF0010"/>
    <s v="Oui"/>
  </r>
  <r>
    <d v="2017-10-01T00:00:00"/>
    <s v="Ration journaliere du 20/09/2017"/>
    <x v="1"/>
    <x v="0"/>
    <n v="80000"/>
    <x v="1"/>
    <x v="0"/>
    <s v="17/10/GALFR28FA"/>
    <s v="Oui"/>
  </r>
  <r>
    <d v="2017-10-01T00:00:00"/>
    <s v="Frais d'hotel du 20/09/2017"/>
    <x v="2"/>
    <x v="0"/>
    <n v="200000"/>
    <x v="1"/>
    <x v="0"/>
    <s v="17/10/GALFF0010"/>
    <s v="Oui"/>
  </r>
  <r>
    <d v="2017-10-01T00:00:00"/>
    <s v="Ration journaliere du 21/09/2017"/>
    <x v="1"/>
    <x v="0"/>
    <n v="80000"/>
    <x v="1"/>
    <x v="0"/>
    <s v="17/10/GALFR29FA"/>
    <s v="Oui"/>
  </r>
  <r>
    <d v="2017-10-01T00:00:00"/>
    <s v="Frais d'hotel du 21/09/2017"/>
    <x v="1"/>
    <x v="0"/>
    <n v="200000"/>
    <x v="1"/>
    <x v="0"/>
    <s v="17/10/GALFF0010"/>
    <s v="Oui"/>
  </r>
  <r>
    <d v="2017-10-01T00:00:00"/>
    <s v="Taxi moto pour les enquetes du 22/029/2017"/>
    <x v="2"/>
    <x v="0"/>
    <n v="30000"/>
    <x v="1"/>
    <x v="0"/>
    <s v="17/10/GALFR30TE"/>
    <s v="Oui"/>
  </r>
  <r>
    <d v="2017-10-01T00:00:00"/>
    <s v="Ration journaliere du 22/09/2017"/>
    <x v="1"/>
    <x v="0"/>
    <n v="80000"/>
    <x v="1"/>
    <x v="0"/>
    <s v="17/10/GALFR31FA"/>
    <s v="Oui"/>
  </r>
  <r>
    <d v="2017-10-01T00:00:00"/>
    <s v="Frais d'hotel du 22/09/2017"/>
    <x v="1"/>
    <x v="0"/>
    <n v="200000"/>
    <x v="1"/>
    <x v="0"/>
    <s v="17/10/GALFF0010"/>
    <s v="Oui"/>
  </r>
  <r>
    <d v="2017-10-01T00:00:00"/>
    <s v="Taxi pour les enquetes à Baro  alé/retour du 23/09/2017"/>
    <x v="2"/>
    <x v="0"/>
    <n v="70000"/>
    <x v="1"/>
    <x v="0"/>
    <s v="17/10/GALFR"/>
    <s v="Oui"/>
  </r>
  <r>
    <d v="2017-10-01T00:00:00"/>
    <s v="Ration journaliere du 23/09/2017"/>
    <x v="1"/>
    <x v="0"/>
    <n v="80000"/>
    <x v="1"/>
    <x v="0"/>
    <s v="17/10/GALFR33FA"/>
    <s v="Oui"/>
  </r>
  <r>
    <d v="2017-10-01T00:00:00"/>
    <s v="Frais d'hotel du 23/09/2017"/>
    <x v="1"/>
    <x v="0"/>
    <n v="200000"/>
    <x v="1"/>
    <x v="0"/>
    <s v="17/10/GALFF0010"/>
    <s v="Oui"/>
  </r>
  <r>
    <d v="2017-10-01T00:00:00"/>
    <s v="Taxi moto pour les enquetes du 24/029/2017"/>
    <x v="2"/>
    <x v="0"/>
    <n v="10000"/>
    <x v="1"/>
    <x v="0"/>
    <s v="17/10/GALFR34TE"/>
    <s v="Oui"/>
  </r>
  <r>
    <d v="2017-10-01T00:00:00"/>
    <s v="Ration journaliere du 24/09/2017"/>
    <x v="1"/>
    <x v="0"/>
    <n v="80000"/>
    <x v="1"/>
    <x v="0"/>
    <s v="17/10/GALFR"/>
    <s v="Oui"/>
  </r>
  <r>
    <d v="2017-10-01T00:00:00"/>
    <s v="Frais d'hotel du 24/09/2017"/>
    <x v="1"/>
    <x v="0"/>
    <n v="200000"/>
    <x v="1"/>
    <x v="0"/>
    <s v="17/10/GALFF0010"/>
    <s v="Oui"/>
  </r>
  <r>
    <d v="2017-10-01T00:00:00"/>
    <s v="Taxi moto pour la gare routiere  du 25/09/2017"/>
    <x v="2"/>
    <x v="0"/>
    <n v="10000"/>
    <x v="1"/>
    <x v="0"/>
    <s v="17/10/GALFR36TE"/>
    <s v="Oui"/>
  </r>
  <r>
    <d v="2017-10-01T00:00:00"/>
    <s v="Taxi kankan siguiri du 25/09/2017"/>
    <x v="2"/>
    <x v="0"/>
    <n v="35000"/>
    <x v="1"/>
    <x v="0"/>
    <s v="17/10/GALFRTV7941"/>
    <s v="Oui"/>
  </r>
  <r>
    <d v="2017-10-01T00:00:00"/>
    <s v="Taxi moto pour chercher l'hotel du 25/09/2017"/>
    <x v="2"/>
    <x v="0"/>
    <n v="10000"/>
    <x v="1"/>
    <x v="0"/>
    <s v="17/10/GALFR"/>
    <s v="Oui"/>
  </r>
  <r>
    <d v="2017-10-01T00:00:00"/>
    <s v="Frais d'hotel du 25/09/2017"/>
    <x v="1"/>
    <x v="0"/>
    <n v="200000"/>
    <x v="1"/>
    <x v="0"/>
    <s v="17/10/GALFF0040011"/>
    <s v="Oui"/>
  </r>
  <r>
    <d v="2017-10-01T00:00:00"/>
    <s v="Ration journaliere du 25/09/2017"/>
    <x v="1"/>
    <x v="0"/>
    <n v="80000"/>
    <x v="1"/>
    <x v="0"/>
    <s v="17/10/GALFR37FA"/>
    <s v="Oui"/>
  </r>
  <r>
    <d v="2017-10-01T00:00:00"/>
    <s v="Transport Kankan-Koussa du 26/10/2017"/>
    <x v="2"/>
    <x v="0"/>
    <n v="20000"/>
    <x v="1"/>
    <x v="0"/>
    <s v="17/10/GALFR3TV"/>
    <s v="Oui"/>
  </r>
  <r>
    <d v="2017-10-01T00:00:00"/>
    <s v="Transport Koussa-Kankan du 26/10/2017"/>
    <x v="2"/>
    <x v="0"/>
    <n v="20000"/>
    <x v="1"/>
    <x v="0"/>
    <s v="17/10/GALFR5TV"/>
    <s v="Oui"/>
  </r>
  <r>
    <d v="2017-10-01T00:00:00"/>
    <s v="Taxi  pour les enquetes à saint-alexi /aller/retour du 26/09/2017"/>
    <x v="2"/>
    <x v="0"/>
    <n v="17000"/>
    <x v="1"/>
    <x v="0"/>
    <s v="17/10/GALFR38TE"/>
    <s v="Oui"/>
  </r>
  <r>
    <d v="2017-10-01T00:00:00"/>
    <s v="Ration journaliere du 26/09/2017"/>
    <x v="1"/>
    <x v="0"/>
    <n v="80000"/>
    <x v="1"/>
    <x v="0"/>
    <s v="17/10/GALFR39FA"/>
    <s v="Oui"/>
  </r>
  <r>
    <d v="2017-10-01T00:00:00"/>
    <s v="Frais d'hotel du 26/09/2017"/>
    <x v="1"/>
    <x v="0"/>
    <n v="200000"/>
    <x v="1"/>
    <x v="0"/>
    <s v="17/10/GALFF0040011"/>
    <s v="Oui"/>
  </r>
  <r>
    <d v="2017-10-01T00:00:00"/>
    <s v="Taxi moto pour les enquetes du 27/09/2017"/>
    <x v="2"/>
    <x v="0"/>
    <n v="20000"/>
    <x v="1"/>
    <x v="0"/>
    <s v="17/10/GALFR40TE"/>
    <s v="Oui"/>
  </r>
  <r>
    <d v="2017-10-01T00:00:00"/>
    <s v="Ration journaliere du 27/09/2017"/>
    <x v="1"/>
    <x v="0"/>
    <n v="80000"/>
    <x v="1"/>
    <x v="0"/>
    <s v="17/10/GALFR41FA"/>
    <s v="Oui"/>
  </r>
  <r>
    <d v="2017-10-01T00:00:00"/>
    <s v="Frais d'hotel du 27/09/2017"/>
    <x v="1"/>
    <x v="0"/>
    <n v="200000"/>
    <x v="1"/>
    <x v="0"/>
    <s v="17/10/GALFF0040011"/>
    <s v="Oui"/>
  </r>
  <r>
    <d v="2017-10-01T00:00:00"/>
    <s v="Taxi moto pour les enquetes du 28/09/2017"/>
    <x v="2"/>
    <x v="0"/>
    <n v="28000"/>
    <x v="1"/>
    <x v="0"/>
    <s v="17/10/GALFR1TE"/>
    <s v="Oui"/>
  </r>
  <r>
    <d v="2017-10-01T00:00:00"/>
    <s v="Ration journaliere du 28/09/2017"/>
    <x v="1"/>
    <x v="0"/>
    <n v="80000"/>
    <x v="1"/>
    <x v="0"/>
    <s v="17/10/GALFR43FA"/>
    <s v="Oui"/>
  </r>
  <r>
    <d v="2017-10-01T00:00:00"/>
    <s v="Frais d'hotel du 28/09/2017"/>
    <x v="1"/>
    <x v="0"/>
    <n v="200000"/>
    <x v="1"/>
    <x v="0"/>
    <s v="17/10/GALFF0040011"/>
    <s v="Oui"/>
  </r>
  <r>
    <d v="2017-10-01T00:00:00"/>
    <s v="Taxi moto pour les enquetes du 29/09/2017"/>
    <x v="2"/>
    <x v="0"/>
    <n v="10000"/>
    <x v="1"/>
    <x v="0"/>
    <s v="17/10/GALFR44TE"/>
    <s v="Oui"/>
  </r>
  <r>
    <d v="2017-10-01T00:00:00"/>
    <s v="Ration journaliere du 29/09/2017"/>
    <x v="1"/>
    <x v="0"/>
    <n v="80000"/>
    <x v="1"/>
    <x v="0"/>
    <s v="17/10/GALFR45FA"/>
    <s v="Oui"/>
  </r>
  <r>
    <d v="2017-10-01T00:00:00"/>
    <s v="Frais d'hotel du 29/09/2017"/>
    <x v="1"/>
    <x v="0"/>
    <n v="200000"/>
    <x v="1"/>
    <x v="0"/>
    <s v="17/10/GALFF0040011"/>
    <s v="Oui"/>
  </r>
  <r>
    <d v="2017-10-01T00:00:00"/>
    <s v="Frais d'hotel du 30/09/2017"/>
    <x v="1"/>
    <x v="0"/>
    <n v="200000"/>
    <x v="1"/>
    <x v="0"/>
    <s v="17/10/GALFF0040011"/>
    <s v="Oui"/>
  </r>
  <r>
    <d v="2017-10-01T00:00:00"/>
    <s v="Taxi moto por les enquetes du 30/09/2017"/>
    <x v="2"/>
    <x v="0"/>
    <n v="20000"/>
    <x v="1"/>
    <x v="0"/>
    <s v="17/10/GALFR46TE"/>
    <s v="Oui"/>
  </r>
  <r>
    <d v="2017-10-01T00:00:00"/>
    <s v="Ration journaliere du 30/09/2017"/>
    <x v="1"/>
    <x v="0"/>
    <n v="80000"/>
    <x v="1"/>
    <x v="0"/>
    <s v="17/10/GALFR47FA"/>
    <s v="Oui"/>
  </r>
  <r>
    <d v="2017-10-01T00:00:00"/>
    <s v="Taxi moto pour la gare routiere pour kankan "/>
    <x v="2"/>
    <x v="0"/>
    <n v="10000"/>
    <x v="1"/>
    <x v="0"/>
    <s v="17/10/GALFR48TE"/>
    <s v="Oui"/>
  </r>
  <r>
    <d v="2017-10-01T00:00:00"/>
    <s v="taxi moto pour l'hotel à kankan"/>
    <x v="2"/>
    <x v="0"/>
    <n v="10000"/>
    <x v="1"/>
    <x v="0"/>
    <s v="17/10/GALFR49TE"/>
    <s v="Oui"/>
  </r>
  <r>
    <d v="2017-10-01T00:00:00"/>
    <s v="Ration journaliere"/>
    <x v="1"/>
    <x v="0"/>
    <n v="80000"/>
    <x v="1"/>
    <x v="0"/>
    <s v="17/10/GALFR50FA"/>
    <s v="Oui"/>
  </r>
  <r>
    <d v="2017-10-01T00:00:00"/>
    <s v="Frais d'hotel"/>
    <x v="1"/>
    <x v="0"/>
    <n v="200000"/>
    <x v="1"/>
    <x v="0"/>
    <s v="17/10/GALFF0010"/>
    <s v="Oui"/>
  </r>
  <r>
    <d v="2017-10-01T00:00:00"/>
    <s v="Taxi siguiri kankan"/>
    <x v="2"/>
    <x v="0"/>
    <n v="35000"/>
    <x v="1"/>
    <x v="0"/>
    <s v="17/10/GALFR2963"/>
    <s v="Oui"/>
  </r>
  <r>
    <d v="2017-10-02T00:00:00"/>
    <s v="Taxi maison-bureau(aller retour)"/>
    <x v="2"/>
    <x v="1"/>
    <n v="10000"/>
    <x v="2"/>
    <x v="0"/>
    <s v="17/10/GALFR30FS"/>
    <s v="Oui"/>
  </r>
  <r>
    <d v="2017-10-02T00:00:00"/>
    <s v="Ration journalière"/>
    <x v="1"/>
    <x v="0"/>
    <n v="80000"/>
    <x v="0"/>
    <x v="0"/>
    <s v="17/10/GALFR28FA"/>
    <s v="Oui"/>
  </r>
  <r>
    <d v="2017-10-02T00:00:00"/>
    <s v="Frais d'hotel à kérouané"/>
    <x v="1"/>
    <x v="0"/>
    <n v="200000"/>
    <x v="0"/>
    <x v="0"/>
    <s v="17/10/GALF5077"/>
    <s v="Oui"/>
  </r>
  <r>
    <d v="2017-10-02T00:00:00"/>
    <s v="Taxi moto aller et retour à Banakoro"/>
    <x v="2"/>
    <x v="0"/>
    <n v="120000"/>
    <x v="0"/>
    <x v="0"/>
    <s v="17/10/GALFR29TE"/>
    <s v="Oui"/>
  </r>
  <r>
    <d v="2017-10-02T00:00:00"/>
    <s v="Taxi moto pour les courses"/>
    <x v="2"/>
    <x v="0"/>
    <n v="20000"/>
    <x v="0"/>
    <x v="0"/>
    <s v="17/10/GALFR30TE"/>
    <s v="Oui"/>
  </r>
  <r>
    <d v="2017-10-02T00:00:00"/>
    <s v="Taxi moto gare routiere pour mandiana allé /retour"/>
    <x v="2"/>
    <x v="0"/>
    <n v="10000"/>
    <x v="1"/>
    <x v="0"/>
    <s v="17/10/GALFR1TE"/>
    <s v="Oui"/>
  </r>
  <r>
    <d v="2017-10-02T00:00:00"/>
    <s v="Taxi moto à mandiana pour les enquetes"/>
    <x v="2"/>
    <x v="0"/>
    <n v="30000"/>
    <x v="1"/>
    <x v="0"/>
    <s v="17/10/GALFR3TE"/>
    <s v="Oui"/>
  </r>
  <r>
    <d v="2017-10-02T00:00:00"/>
    <s v="Ration journaliere"/>
    <x v="1"/>
    <x v="0"/>
    <n v="80000"/>
    <x v="1"/>
    <x v="0"/>
    <s v="17/10/GALFR2FA"/>
    <s v="Oui"/>
  </r>
  <r>
    <d v="2017-10-02T00:00:00"/>
    <s v="Taxi mandiana kankan"/>
    <x v="2"/>
    <x v="0"/>
    <n v="45000"/>
    <x v="1"/>
    <x v="0"/>
    <s v="17/10/GALFR3TV"/>
    <s v="Oui"/>
  </r>
  <r>
    <d v="2017-10-02T00:00:00"/>
    <s v="Taxi  kankan-Kouroussa"/>
    <x v="2"/>
    <x v="0"/>
    <n v="20000"/>
    <x v="1"/>
    <x v="0"/>
    <s v="17/10/GALFR3TV"/>
    <s v="Oui"/>
  </r>
  <r>
    <d v="2017-10-02T00:00:00"/>
    <s v="Frais d'hotel"/>
    <x v="1"/>
    <x v="0"/>
    <n v="200000"/>
    <x v="1"/>
    <x v="0"/>
    <s v="17/10/GALFF0010"/>
    <s v="Oui"/>
  </r>
  <r>
    <d v="2017-10-02T00:00:00"/>
    <s v="Taxi mandiana kankan"/>
    <x v="2"/>
    <x v="0"/>
    <n v="45000"/>
    <x v="1"/>
    <x v="0"/>
    <s v="17/10/GALFR4TV"/>
    <s v="Oui"/>
  </r>
  <r>
    <d v="2017-10-02T00:00:00"/>
    <s v="Achat de matériel de plomberie   pour de la cuve à eau et des toillettes bureau plus main d'œuvre reparation"/>
    <x v="5"/>
    <x v="2"/>
    <n v="285000"/>
    <x v="3"/>
    <x v="0"/>
    <s v="17/10/GALFF07"/>
    <s v="Oui"/>
  </r>
  <r>
    <d v="2017-10-02T00:00:00"/>
    <s v="Frais main d'œuvre reparation cuve pour la retenue d'eau"/>
    <x v="6"/>
    <x v="2"/>
    <n v="125000"/>
    <x v="3"/>
    <x v="0"/>
    <s v="17/10/GALFF03"/>
    <s v="Oui"/>
  </r>
  <r>
    <d v="2017-10-02T00:00:00"/>
    <s v="Frais taxi moto bureau-Taouya A/R"/>
    <x v="2"/>
    <x v="2"/>
    <n v="53500"/>
    <x v="3"/>
    <x v="0"/>
    <s v="17/10/GALF"/>
    <s v="Oui"/>
  </r>
  <r>
    <d v="2017-10-03T00:00:00"/>
    <s v="Facture Service WEB"/>
    <x v="7"/>
    <x v="2"/>
    <n v="22600"/>
    <x v="4"/>
    <x v="0"/>
    <s v="17/10/GALF"/>
    <s v="Oui"/>
  </r>
  <r>
    <d v="2017-10-03T00:00:00"/>
    <s v="Taxi maison bureau A"/>
    <x v="2"/>
    <x v="3"/>
    <n v="15000"/>
    <x v="5"/>
    <x v="0"/>
    <s v="17/10/GALFR28FS"/>
    <s v="Oui"/>
  </r>
  <r>
    <d v="2017-10-03T00:00:00"/>
    <s v="Taxi bureau Maison R"/>
    <x v="2"/>
    <x v="3"/>
    <n v="15000"/>
    <x v="5"/>
    <x v="0"/>
    <s v="17/10/GALFR28FS"/>
    <s v="Oui"/>
  </r>
  <r>
    <d v="2017-10-03T00:00:00"/>
    <s v="Taxi moto bureau-banque A/R"/>
    <x v="2"/>
    <x v="3"/>
    <n v="65000"/>
    <x v="5"/>
    <x v="0"/>
    <s v="17/10/GALFR22T"/>
    <s v="Oui"/>
  </r>
  <r>
    <d v="2017-10-03T00:00:00"/>
    <s v="Taxi moto  pour Transport bureau-banque (BPMG)"/>
    <x v="2"/>
    <x v="3"/>
    <n v="65000"/>
    <x v="5"/>
    <x v="0"/>
    <s v="17/10/GALFR28TU"/>
    <s v="Oui"/>
  </r>
  <r>
    <d v="2017-10-03T00:00:00"/>
    <s v="Taxi-bureau restaurant le cercle pour interview"/>
    <x v="2"/>
    <x v="3"/>
    <n v="24000"/>
    <x v="5"/>
    <x v="0"/>
    <s v="17/10/GALFR25TU"/>
    <s v="Oui"/>
  </r>
  <r>
    <d v="2017-10-03T00:00:00"/>
    <s v="Achat e  de jus pour interwiew candidat investigation "/>
    <x v="8"/>
    <x v="3"/>
    <n v="50000"/>
    <x v="5"/>
    <x v="0"/>
    <s v="17/10/GALFR24A"/>
    <s v="Oui"/>
  </r>
  <r>
    <d v="2017-10-03T00:00:00"/>
    <s v="Frais taxi moto bureau-SIG Madina pour recupération de l'ordinateur"/>
    <x v="2"/>
    <x v="1"/>
    <n v="50000"/>
    <x v="2"/>
    <x v="0"/>
    <s v="17/10/GALFR21TU"/>
    <s v="Oui"/>
  </r>
  <r>
    <d v="2017-10-03T00:00:00"/>
    <s v="Taxi maison-bureau(aller retour)"/>
    <x v="2"/>
    <x v="1"/>
    <n v="10000"/>
    <x v="2"/>
    <x v="0"/>
    <s v="17/10/GALFR30FS"/>
    <s v="Oui"/>
  </r>
  <r>
    <d v="2017-10-03T00:00:00"/>
    <s v="Ration journalière"/>
    <x v="1"/>
    <x v="0"/>
    <n v="80000"/>
    <x v="0"/>
    <x v="0"/>
    <s v="17/10/GALFR31FA"/>
    <s v="Oui"/>
  </r>
  <r>
    <d v="2017-10-03T00:00:00"/>
    <s v="Frais d'hotel à kérouané"/>
    <x v="1"/>
    <x v="0"/>
    <n v="200000"/>
    <x v="0"/>
    <x v="0"/>
    <s v="17/10/GALF5077"/>
    <s v="Oui"/>
  </r>
  <r>
    <d v="2017-10-03T00:00:00"/>
    <s v="Transport Kérouané- Kankan"/>
    <x v="2"/>
    <x v="0"/>
    <n v="65000"/>
    <x v="0"/>
    <x v="0"/>
    <s v="17/10/GALFR0368"/>
    <s v="Oui"/>
  </r>
  <r>
    <d v="2017-10-03T00:00:00"/>
    <s v="Taxi moto gare hotel"/>
    <x v="2"/>
    <x v="0"/>
    <n v="10000"/>
    <x v="0"/>
    <x v="0"/>
    <s v="17/10/GALFR32TE"/>
    <s v="Oui"/>
  </r>
  <r>
    <d v="2017-10-03T00:00:00"/>
    <s v="Frais d'hotel "/>
    <x v="1"/>
    <x v="0"/>
    <n v="200000"/>
    <x v="0"/>
    <x v="0"/>
    <s v="17/10/GALF06"/>
    <s v="Oui"/>
  </r>
  <r>
    <d v="2017-10-03T00:00:00"/>
    <s v="Ration journaliere"/>
    <x v="1"/>
    <x v="0"/>
    <n v="80000"/>
    <x v="1"/>
    <x v="0"/>
    <s v="17/10/GALFR5FA"/>
    <s v="Oui"/>
  </r>
  <r>
    <d v="2017-10-03T00:00:00"/>
    <s v="Frais d'hotel"/>
    <x v="1"/>
    <x v="0"/>
    <n v="200000"/>
    <x v="1"/>
    <x v="0"/>
    <s v="17/10/GALFF0010"/>
    <s v="Oui"/>
  </r>
  <r>
    <d v="2017-10-03T00:00:00"/>
    <s v="Achat credit orange "/>
    <x v="3"/>
    <x v="0"/>
    <n v="5000"/>
    <x v="1"/>
    <x v="0"/>
    <s v="17/10/GALFRCR"/>
    <s v="Oui"/>
  </r>
  <r>
    <d v="2017-10-03T00:00:00"/>
    <s v="Transport Kouroussa-Kankan"/>
    <x v="2"/>
    <x v="0"/>
    <n v="20000"/>
    <x v="1"/>
    <x v="0"/>
    <s v="17/10/GALFR6TV"/>
    <s v="Oui"/>
  </r>
  <r>
    <d v="2017-10-03T00:00:00"/>
    <s v="Transport kankan-Kouroussa"/>
    <x v="2"/>
    <x v="0"/>
    <n v="20000"/>
    <x v="1"/>
    <x v="0"/>
    <s v="17/10/GALFR8TV"/>
    <s v="Oui"/>
  </r>
  <r>
    <d v="2017-10-03T00:00:00"/>
    <s v="Taxi pour les enquetes allé /retour"/>
    <x v="2"/>
    <x v="0"/>
    <n v="40000"/>
    <x v="1"/>
    <x v="0"/>
    <s v="17/10/GALFR4TE"/>
    <s v="Oui"/>
  </r>
  <r>
    <d v="2017-10-03T00:00:00"/>
    <s v="Transport Maison-Bureau AR"/>
    <x v="2"/>
    <x v="0"/>
    <n v="15000"/>
    <x v="6"/>
    <x v="0"/>
    <s v="17/10/GALFR27FS"/>
    <s v="Oui"/>
  </r>
  <r>
    <d v="2017-10-03T00:00:00"/>
    <s v="Frais deplacement voiture pour le Transport d'un baboint de kipé à la Direction Nationale des Eaux et Forêts"/>
    <x v="2"/>
    <x v="2"/>
    <n v="150000"/>
    <x v="3"/>
    <x v="0"/>
    <s v="17/10/GALFR23TU"/>
    <s v="Oui"/>
  </r>
  <r>
    <d v="2017-10-03T00:00:00"/>
    <s v="Frais de fonctionnement Moné pour la semaine"/>
    <x v="2"/>
    <x v="2"/>
    <n v="120000"/>
    <x v="3"/>
    <x v="0"/>
    <s v="17/10/GALFR31FS"/>
    <s v="Oui"/>
  </r>
  <r>
    <d v="2017-10-03T00:00:00"/>
    <s v="Réglement facture Fiscaliste pour traitement de dossier du personnel"/>
    <x v="6"/>
    <x v="2"/>
    <n v="1050000"/>
    <x v="3"/>
    <x v="0"/>
    <s v="17/10/GALFF008/17"/>
    <s v="Oui"/>
  </r>
  <r>
    <d v="2017-10-03T00:00:00"/>
    <s v="Réglement facture Internet pour le mois d'octobre 2017"/>
    <x v="9"/>
    <x v="2"/>
    <n v="3000000"/>
    <x v="3"/>
    <x v="0"/>
    <s v="17/10/GALFFAC236"/>
    <s v="Oui"/>
  </r>
  <r>
    <d v="2017-10-03T00:00:00"/>
    <s v="Frais de transfert par orange money (1 500 000 FG) à E17 en enquête à l'interieur"/>
    <x v="10"/>
    <x v="2"/>
    <n v="34000"/>
    <x v="3"/>
    <x v="0"/>
    <s v="17/10/GALFR0029714FT"/>
    <s v="Oui"/>
  </r>
  <r>
    <d v="2017-10-03T00:00:00"/>
    <s v="Frais de transfert par orange money (1 500 000 FG) à E19 en enquête à l'interieur"/>
    <x v="10"/>
    <x v="2"/>
    <n v="34000"/>
    <x v="3"/>
    <x v="0"/>
    <s v="17/10/GALFR0029715FT"/>
    <s v="Oui"/>
  </r>
  <r>
    <d v="2017-10-03T00:00:00"/>
    <s v="Remboursement à Saidou carburant des agents e faune pour se rendre sur les lieux poue consta"/>
    <x v="2"/>
    <x v="4"/>
    <n v="200000"/>
    <x v="7"/>
    <x v="0"/>
    <s v="17/10/GALFR26C"/>
    <s v="Oui"/>
  </r>
  <r>
    <d v="2017-10-04T00:00:00"/>
    <s v=" Paiement RTS  pour le mois setembre/17"/>
    <x v="11"/>
    <x v="2"/>
    <n v="462500"/>
    <x v="4"/>
    <x v="0"/>
    <s v="17/10/GALF"/>
    <s v="Oui"/>
  </r>
  <r>
    <d v="2017-10-04T00:00:00"/>
    <s v="Taxi moto bureau-DNEF A/R pour appui procédure cas peaux de crocodiles"/>
    <x v="2"/>
    <x v="3"/>
    <n v="65000"/>
    <x v="8"/>
    <x v="0"/>
    <s v="17/10/GALFR33TU"/>
    <s v="Oui"/>
  </r>
  <r>
    <d v="2017-10-04T00:00:00"/>
    <s v="Taxi maison-bureau A/R"/>
    <x v="2"/>
    <x v="3"/>
    <n v="30000"/>
    <x v="5"/>
    <x v="0"/>
    <s v="17/10/GALFR28FS"/>
    <s v="Oui"/>
  </r>
  <r>
    <d v="2017-10-04T00:00:00"/>
    <s v="Taxi moto bureau-DNEF  pour  appui à la procédure judiciare"/>
    <x v="2"/>
    <x v="3"/>
    <n v="65000"/>
    <x v="5"/>
    <x v="0"/>
    <s v="17/10/GALFR32TU"/>
    <s v="Oui"/>
  </r>
  <r>
    <d v="2017-10-04T00:00:00"/>
    <s v="Taxi maison-bureau(aller retour)"/>
    <x v="2"/>
    <x v="1"/>
    <n v="10000"/>
    <x v="2"/>
    <x v="0"/>
    <s v="17/10/GALFR30FS"/>
    <s v="Oui"/>
  </r>
  <r>
    <d v="2017-10-04T00:00:00"/>
    <s v="Ration journalière"/>
    <x v="1"/>
    <x v="0"/>
    <n v="80000"/>
    <x v="0"/>
    <x v="0"/>
    <s v="17/10/GALFR33FA"/>
    <s v="Oui"/>
  </r>
  <r>
    <d v="2017-10-04T00:00:00"/>
    <s v="Frais d'hotel "/>
    <x v="1"/>
    <x v="0"/>
    <n v="200000"/>
    <x v="0"/>
    <x v="0"/>
    <s v="17/10/GALF06"/>
    <s v="Oui"/>
  </r>
  <r>
    <d v="2017-10-04T00:00:00"/>
    <s v="carte de recharge areeba plus orange "/>
    <x v="4"/>
    <x v="0"/>
    <n v="10000"/>
    <x v="1"/>
    <x v="0"/>
    <s v="17/10/GALFR7CR"/>
    <s v="Oui"/>
  </r>
  <r>
    <d v="2017-10-04T00:00:00"/>
    <s v="Taxi moto pour les enquetes"/>
    <x v="2"/>
    <x v="0"/>
    <n v="30000"/>
    <x v="1"/>
    <x v="0"/>
    <s v="17/10/GALFR6TE"/>
    <s v="Oui"/>
  </r>
  <r>
    <d v="2017-10-04T00:00:00"/>
    <s v="Ration journaliere"/>
    <x v="1"/>
    <x v="0"/>
    <n v="80000"/>
    <x v="1"/>
    <x v="0"/>
    <s v="17/10/GALFR8FA"/>
    <s v="Oui"/>
  </r>
  <r>
    <d v="2017-10-04T00:00:00"/>
    <s v="Transport Maison-Bureau AR"/>
    <x v="2"/>
    <x v="0"/>
    <n v="15000"/>
    <x v="6"/>
    <x v="0"/>
    <s v="17/10/GALFR27FS"/>
    <s v="Oui"/>
  </r>
  <r>
    <d v="2017-10-05T00:00:00"/>
    <s v="Taxi moto bureau-DNEF A/R pour appui procédure cas peaux de crocodiles matin"/>
    <x v="2"/>
    <x v="3"/>
    <n v="60000"/>
    <x v="8"/>
    <x v="0"/>
    <s v="17/10/GALFR38TU"/>
    <s v="Oui"/>
  </r>
  <r>
    <d v="2017-10-05T00:00:00"/>
    <s v="Jail visit "/>
    <x v="12"/>
    <x v="3"/>
    <n v="17000"/>
    <x v="8"/>
    <x v="0"/>
    <s v="17/10/GALFR39JV"/>
    <s v="Oui"/>
  </r>
  <r>
    <d v="2017-10-05T00:00:00"/>
    <s v="Taxi moto bureau-DNEF A/R pour appui procédure cas peaux de crocodiles soir"/>
    <x v="2"/>
    <x v="3"/>
    <n v="60000"/>
    <x v="8"/>
    <x v="0"/>
    <s v="17/10/GALFR41TU"/>
    <s v="Oui"/>
  </r>
  <r>
    <d v="2017-10-05T00:00:00"/>
    <s v="Jail visit "/>
    <x v="12"/>
    <x v="3"/>
    <n v="17000"/>
    <x v="8"/>
    <x v="0"/>
    <s v="17/10/GALFR40 JV"/>
    <s v="Oui"/>
  </r>
  <r>
    <d v="2017-10-05T00:00:00"/>
    <s v="Taxi maison bureau A/R"/>
    <x v="2"/>
    <x v="3"/>
    <n v="30000"/>
    <x v="5"/>
    <x v="0"/>
    <s v="17/10/GALFR28FS"/>
    <s v="Oui"/>
  </r>
  <r>
    <d v="2017-10-05T00:00:00"/>
    <s v="Bonus A/C Mohamed fodé Keita"/>
    <x v="13"/>
    <x v="3"/>
    <n v="300000"/>
    <x v="5"/>
    <x v="0"/>
    <s v="17/10/GALFR1BA"/>
    <s v="Oui"/>
  </r>
  <r>
    <d v="2017-10-05T00:00:00"/>
    <s v="Bonus A/C Mamady Kourouma"/>
    <x v="13"/>
    <x v="3"/>
    <n v="300000"/>
    <x v="5"/>
    <x v="0"/>
    <s v="17/10/GALFR2BA"/>
    <s v="Oui"/>
  </r>
  <r>
    <d v="2017-10-05T00:00:00"/>
    <s v="Bonus M.Mamadou bella Diallo"/>
    <x v="13"/>
    <x v="3"/>
    <n v="300000"/>
    <x v="5"/>
    <x v="0"/>
    <s v="17/10/GALFR9BA"/>
    <s v="Oui"/>
  </r>
  <r>
    <d v="2017-10-05T00:00:00"/>
    <s v="Bonus Caporal Chef Emile Sory Diawara"/>
    <x v="13"/>
    <x v="3"/>
    <n v="250000"/>
    <x v="5"/>
    <x v="0"/>
    <s v="17/10/GALFR3BA"/>
    <s v="Oui"/>
  </r>
  <r>
    <d v="2017-10-05T00:00:00"/>
    <s v="Bonus Caporal chef Sidibé souleymane"/>
    <x v="13"/>
    <x v="3"/>
    <n v="250000"/>
    <x v="5"/>
    <x v="0"/>
    <s v="17/10/GALFR4BA"/>
    <s v="Oui"/>
  </r>
  <r>
    <d v="2017-10-05T00:00:00"/>
    <s v="Bonus Caporal Chef vincent  Sagno"/>
    <x v="13"/>
    <x v="3"/>
    <n v="250000"/>
    <x v="5"/>
    <x v="0"/>
    <s v="17/10/GALFR5BA"/>
    <s v="Oui"/>
  </r>
  <r>
    <d v="2017-10-05T00:00:00"/>
    <s v="Bonus Caporal Chef Baldé Alhassane"/>
    <x v="13"/>
    <x v="3"/>
    <n v="250000"/>
    <x v="5"/>
    <x v="0"/>
    <s v="17/10/GALFR6BA"/>
    <s v="Oui"/>
  </r>
  <r>
    <d v="2017-10-05T00:00:00"/>
    <s v="Bonus Soldat Mamadou Diallo"/>
    <x v="13"/>
    <x v="3"/>
    <n v="250000"/>
    <x v="5"/>
    <x v="0"/>
    <s v="17/10/GALFR7BA"/>
    <s v="Oui"/>
  </r>
  <r>
    <d v="2017-10-05T00:00:00"/>
    <s v="Bonus Caporal Chef Moussa Keita"/>
    <x v="13"/>
    <x v="3"/>
    <n v="250000"/>
    <x v="5"/>
    <x v="0"/>
    <s v="17/10/GALFR8BA"/>
    <s v="Oui"/>
  </r>
  <r>
    <d v="2017-10-05T00:00:00"/>
    <s v="Taxi bureau DNEF A/R"/>
    <x v="2"/>
    <x v="3"/>
    <n v="65000"/>
    <x v="5"/>
    <x v="0"/>
    <s v="17/10/GALFR8BA"/>
    <s v="Oui"/>
  </r>
  <r>
    <d v="2017-10-05T00:00:00"/>
    <s v="Taxi maison-bureau(aller retour)"/>
    <x v="2"/>
    <x v="1"/>
    <n v="10000"/>
    <x v="2"/>
    <x v="0"/>
    <s v="17/10/GALFR30FS"/>
    <s v="Oui"/>
  </r>
  <r>
    <d v="2017-10-05T00:00:00"/>
    <s v="Ration journalière"/>
    <x v="1"/>
    <x v="0"/>
    <n v="80000"/>
    <x v="0"/>
    <x v="0"/>
    <s v="17/10/GALFR34FA"/>
    <s v="Oui"/>
  </r>
  <r>
    <d v="2017-10-05T00:00:00"/>
    <s v="Transport  ToconouA/R"/>
    <x v="2"/>
    <x v="0"/>
    <n v="70000"/>
    <x v="0"/>
    <x v="0"/>
    <s v="17/10/GALFR35TE"/>
    <s v="Oui"/>
  </r>
  <r>
    <d v="2017-10-05T00:00:00"/>
    <s v="Taxi moto gare hotel"/>
    <x v="2"/>
    <x v="0"/>
    <n v="5000"/>
    <x v="0"/>
    <x v="0"/>
    <s v="17/10/GALFR36TE"/>
    <s v="Oui"/>
  </r>
  <r>
    <d v="2017-10-05T00:00:00"/>
    <s v="Frais d'hotel "/>
    <x v="1"/>
    <x v="0"/>
    <n v="200000"/>
    <x v="0"/>
    <x v="0"/>
    <s v="17/10/GALF06"/>
    <s v="Oui"/>
  </r>
  <r>
    <d v="2017-10-05T00:00:00"/>
    <s v="Taxi moto pour la gare routiere pour conakry "/>
    <x v="2"/>
    <x v="0"/>
    <n v="10000"/>
    <x v="1"/>
    <x v="0"/>
    <s v="17/10/GALFR9TE"/>
    <s v="Oui"/>
  </r>
  <r>
    <d v="2017-10-05T00:00:00"/>
    <s v="Taxi kankan conakry"/>
    <x v="2"/>
    <x v="0"/>
    <n v="160000"/>
    <x v="1"/>
    <x v="0"/>
    <s v="17/10/GALFR2TV"/>
    <s v="Oui"/>
  </r>
  <r>
    <d v="2017-10-05T00:00:00"/>
    <s v="Ration journaliere"/>
    <x v="1"/>
    <x v="0"/>
    <n v="80000"/>
    <x v="1"/>
    <x v="0"/>
    <s v="17/10/GALFR10FA"/>
    <s v="Oui"/>
  </r>
  <r>
    <d v="2017-10-05T00:00:00"/>
    <s v="Transport Maison-Bureau AR"/>
    <x v="2"/>
    <x v="0"/>
    <n v="15000"/>
    <x v="6"/>
    <x v="0"/>
    <s v="17/10/GALFR27FS"/>
    <s v="Oui"/>
  </r>
  <r>
    <d v="2017-10-05T00:00:00"/>
    <s v="Achat de Billet d'avion pour Charlotte Dakar-Conakry-Dakar"/>
    <x v="14"/>
    <x v="2"/>
    <n v="2965000"/>
    <x v="3"/>
    <x v="0"/>
    <s v="17/10/GALFR006750"/>
    <s v="Oui"/>
  </r>
  <r>
    <d v="2017-10-05T00:00:00"/>
    <s v="Frais taxi moto bureau- centre ville (BPMG) pour retrait"/>
    <x v="2"/>
    <x v="2"/>
    <n v="70000"/>
    <x v="3"/>
    <x v="0"/>
    <s v="17/10/GALFR35TU"/>
    <s v="Oui"/>
  </r>
  <r>
    <d v="2017-10-05T00:00:00"/>
    <s v="Achat d'un telephone Itel S31 pour Officier Media"/>
    <x v="5"/>
    <x v="1"/>
    <n v="750000"/>
    <x v="2"/>
    <x v="0"/>
    <s v="17/10/ GALFFkm11"/>
    <s v="Oui"/>
  </r>
  <r>
    <d v="2017-10-05T00:00:00"/>
    <s v="Transport maison-bureau pour l'achat de téléphone"/>
    <x v="2"/>
    <x v="1"/>
    <n v="10000"/>
    <x v="2"/>
    <x v="0"/>
    <s v="17/10/GALFR37TU"/>
    <s v="Oui"/>
  </r>
  <r>
    <d v="2017-10-06T00:00:00"/>
    <s v="Taxi moto bureau- DNEF A/R pour appui procédure cas peaux de crocodile matin"/>
    <x v="2"/>
    <x v="3"/>
    <n v="60000"/>
    <x v="8"/>
    <x v="0"/>
    <s v="17/10/GALFR49TU"/>
    <s v="Oui"/>
  </r>
  <r>
    <d v="2017-10-06T00:00:00"/>
    <s v="Jail visit "/>
    <x v="12"/>
    <x v="3"/>
    <n v="17000"/>
    <x v="8"/>
    <x v="0"/>
    <s v="17/10/GALFR50JV"/>
    <s v="Oui"/>
  </r>
  <r>
    <d v="2017-10-06T00:00:00"/>
    <s v="Taxi moto Baldé bureau-Gbéssia Port I pour dépôt de soumition de Ibrahima Diallo"/>
    <x v="2"/>
    <x v="3"/>
    <n v="35000"/>
    <x v="8"/>
    <x v="0"/>
    <s v="17/10/GALFR11TU"/>
    <s v="Oui"/>
  </r>
  <r>
    <d v="2017-10-06T00:00:00"/>
    <s v="Taxi moto bureau-DNEF A/R pour appui procédure cas peaux de crocodile soir"/>
    <x v="2"/>
    <x v="3"/>
    <n v="60000"/>
    <x v="8"/>
    <x v="0"/>
    <s v="17/10/GALFR12TU"/>
    <s v="Oui"/>
  </r>
  <r>
    <d v="2017-10-06T00:00:00"/>
    <s v="Jail visit "/>
    <x v="12"/>
    <x v="3"/>
    <n v="17000"/>
    <x v="8"/>
    <x v="0"/>
    <s v="17/10/GALFR13JV"/>
    <s v="Oui"/>
  </r>
  <r>
    <d v="2017-10-06T00:00:00"/>
    <s v="Taxi moto bureau-cabinet avocat A/R pour la rencontre du Procureur (cas corn e de rinoféroce)"/>
    <x v="2"/>
    <x v="3"/>
    <n v="65000"/>
    <x v="5"/>
    <x v="0"/>
    <s v="17/10/GALFR10TU"/>
    <s v="Oui"/>
  </r>
  <r>
    <d v="2017-10-06T00:00:00"/>
    <s v="Taxi linsant conakry imprevu"/>
    <x v="2"/>
    <x v="0"/>
    <n v="50000"/>
    <x v="1"/>
    <x v="0"/>
    <s v="17/10/GALFR11TV"/>
    <s v="Oui"/>
  </r>
  <r>
    <d v="2017-10-06T00:00:00"/>
    <s v="Ration journaliere"/>
    <x v="2"/>
    <x v="0"/>
    <n v="80000"/>
    <x v="1"/>
    <x v="0"/>
    <s v="17/10/GALFR"/>
    <s v="Oui"/>
  </r>
  <r>
    <d v="2017-10-06T00:00:00"/>
    <s v="Transport Maison-Bureau AR"/>
    <x v="2"/>
    <x v="0"/>
    <n v="15000"/>
    <x v="6"/>
    <x v="0"/>
    <s v="17/10/GALFR27FS"/>
    <s v="Oui"/>
  </r>
  <r>
    <d v="2017-10-06T00:00:00"/>
    <s v="Frais de fonctionnement Maîmouna pour la semaine"/>
    <x v="2"/>
    <x v="2"/>
    <n v="70000"/>
    <x v="3"/>
    <x v="0"/>
    <s v="17/10/GALFR43FS"/>
    <s v="Oui"/>
  </r>
  <r>
    <d v="2017-10-06T00:00:00"/>
    <s v="Salaire Maïmouna Baldé sept /17 pour l'entretien des bureuax"/>
    <x v="6"/>
    <x v="2"/>
    <n v="500000"/>
    <x v="3"/>
    <x v="0"/>
    <s v="17/10/GALFR44S"/>
    <s v="Oui"/>
  </r>
  <r>
    <d v="2017-10-06T00:00:00"/>
    <s v="Achat de vent d'arrête, staf, racord mâl + teflon pour reparation de la cube à eau "/>
    <x v="5"/>
    <x v="2"/>
    <n v="95000"/>
    <x v="3"/>
    <x v="0"/>
    <s v="17/10/GALFR45AM"/>
    <s v="Oui"/>
  </r>
  <r>
    <d v="2017-10-06T00:00:00"/>
    <s v="Transport plombier Elvis pour achat de matériel de plomberie"/>
    <x v="2"/>
    <x v="2"/>
    <n v="11000"/>
    <x v="3"/>
    <x v="0"/>
    <s v="17/10/GALFR6TU"/>
    <s v="Oui"/>
  </r>
  <r>
    <d v="2017-10-06T00:00:00"/>
    <s v="Frais main d'œuvre pour reparation de la cuve du bureau"/>
    <x v="6"/>
    <x v="2"/>
    <n v="50000"/>
    <x v="3"/>
    <x v="0"/>
    <s v="17/10/GALFR7MO"/>
    <s v="Oui"/>
  </r>
  <r>
    <d v="2017-10-06T00:00:00"/>
    <s v="Achat de E-Recharge pour l'équipe du bureau"/>
    <x v="4"/>
    <x v="2"/>
    <n v="400000"/>
    <x v="3"/>
    <x v="0"/>
    <s v="17/10/GALFR48TR"/>
    <s v="Oui"/>
  </r>
  <r>
    <d v="2017-10-06T00:00:00"/>
    <s v="Frais de fonctionnement Moné pour la semaine"/>
    <x v="2"/>
    <x v="2"/>
    <n v="150000"/>
    <x v="3"/>
    <x v="0"/>
    <s v="17/10/GALFR15FS"/>
    <s v="Oui"/>
  </r>
  <r>
    <d v="2017-10-06T00:00:00"/>
    <s v="Achat de (10)l de carcurant pour véh perso pour l'interpellation d'un trafiquant de viande brousse"/>
    <x v="0"/>
    <x v="4"/>
    <n v="80000"/>
    <x v="7"/>
    <x v="0"/>
    <s v="17/10/GALFRAC"/>
    <s v="Oui"/>
  </r>
  <r>
    <d v="2017-10-07T00:00:00"/>
    <s v="Taxi moto aller et Taxi retour bureau-DNEF matin"/>
    <x v="2"/>
    <x v="3"/>
    <n v="37500"/>
    <x v="8"/>
    <x v="0"/>
    <s v="17/10/GALFR18TU"/>
    <s v="Oui"/>
  </r>
  <r>
    <d v="2017-10-07T00:00:00"/>
    <s v="Jail visit "/>
    <x v="12"/>
    <x v="3"/>
    <n v="17000"/>
    <x v="8"/>
    <x v="0"/>
    <s v="17/10/GALFR18JV"/>
    <s v="Oui"/>
  </r>
  <r>
    <d v="2017-10-07T00:00:00"/>
    <s v="Taxi moto aller et Taxi retour bureau-DNEF soir"/>
    <x v="2"/>
    <x v="3"/>
    <n v="37500"/>
    <x v="8"/>
    <x v="0"/>
    <s v="17/10/GALFR18TU"/>
    <s v="Oui"/>
  </r>
  <r>
    <d v="2017-10-07T00:00:00"/>
    <s v="Jail visit "/>
    <x v="12"/>
    <x v="3"/>
    <n v="17000"/>
    <x v="8"/>
    <x v="0"/>
    <s v="17/10/GALFR18JV"/>
    <s v="Oui"/>
  </r>
  <r>
    <d v="2017-10-07T00:00:00"/>
    <s v="Ration journalière"/>
    <x v="1"/>
    <x v="0"/>
    <n v="80000"/>
    <x v="0"/>
    <x v="0"/>
    <s v="17/10/GALFR37FA"/>
    <s v="Oui"/>
  </r>
  <r>
    <d v="2017-10-07T00:00:00"/>
    <s v="Achat credit orange "/>
    <x v="3"/>
    <x v="0"/>
    <n v="30000"/>
    <x v="1"/>
    <x v="0"/>
    <s v="17/10/GALFR12TB"/>
    <s v="Oui"/>
  </r>
  <r>
    <d v="2017-10-08T00:00:00"/>
    <s v="Taxii moto aller et Taxi retour bureau-DNEF matin"/>
    <x v="2"/>
    <x v="3"/>
    <n v="37500"/>
    <x v="8"/>
    <x v="0"/>
    <s v="17/10/GALFR18TU"/>
    <s v="Oui"/>
  </r>
  <r>
    <d v="2017-10-08T00:00:00"/>
    <s v="Jail visit "/>
    <x v="12"/>
    <x v="3"/>
    <n v="17000"/>
    <x v="8"/>
    <x v="0"/>
    <s v="17/10/GALFR18JV"/>
    <s v="Oui"/>
  </r>
  <r>
    <d v="2017-10-08T00:00:00"/>
    <s v="Taxi aller et Taxi moto retour bureau-DNEF soir"/>
    <x v="2"/>
    <x v="3"/>
    <n v="37500"/>
    <x v="8"/>
    <x v="0"/>
    <s v="17/10/GALFR18TU"/>
    <s v="Oui"/>
  </r>
  <r>
    <d v="2017-10-08T00:00:00"/>
    <s v="Jail visit "/>
    <x v="12"/>
    <x v="3"/>
    <n v="17000"/>
    <x v="8"/>
    <x v="0"/>
    <s v="17/10/GALFR18JV"/>
    <s v="Oui"/>
  </r>
  <r>
    <d v="2017-10-08T00:00:00"/>
    <s v="Ration journalière"/>
    <x v="1"/>
    <x v="0"/>
    <n v="80000"/>
    <x v="0"/>
    <x v="0"/>
    <s v="17/10/GALFR38FA"/>
    <s v="Oui"/>
  </r>
  <r>
    <d v="2017-10-08T00:00:00"/>
    <s v="taxi moto  hotel-gare routière"/>
    <x v="2"/>
    <x v="0"/>
    <n v="5000"/>
    <x v="0"/>
    <x v="0"/>
    <s v="17/10/GALFR39TE"/>
    <s v="Oui"/>
  </r>
  <r>
    <d v="2017-10-08T00:00:00"/>
    <s v="Transport  Kankan-Conakry"/>
    <x v="2"/>
    <x v="0"/>
    <n v="180000"/>
    <x v="0"/>
    <x v="0"/>
    <s v="17/10/GALFRTV"/>
    <s v="Oui"/>
  </r>
  <r>
    <d v="2017-10-08T00:00:00"/>
    <s v="Taxi moto gare  routière maison"/>
    <x v="2"/>
    <x v="0"/>
    <n v="10000"/>
    <x v="0"/>
    <x v="0"/>
    <s v="17/10/GALFR40TE"/>
    <s v="Oui"/>
  </r>
  <r>
    <d v="2017-10-09T00:00:00"/>
    <s v="Taxi bureau- maisonA/R"/>
    <x v="2"/>
    <x v="3"/>
    <n v="16000"/>
    <x v="9"/>
    <x v="0"/>
    <s v="17/10/GALFR28FS"/>
    <s v="Oui"/>
  </r>
  <r>
    <d v="2017-10-09T00:00:00"/>
    <s v="Taxi moto bureau-DNEF A/R matin "/>
    <x v="2"/>
    <x v="3"/>
    <n v="60000"/>
    <x v="8"/>
    <x v="0"/>
    <s v="17/10/GALFR18JV"/>
    <s v="Oui"/>
  </r>
  <r>
    <d v="2017-10-09T00:00:00"/>
    <s v="Jail visit "/>
    <x v="12"/>
    <x v="3"/>
    <n v="17000"/>
    <x v="8"/>
    <x v="0"/>
    <s v="17/10/GALFR13JV"/>
    <s v="Oui"/>
  </r>
  <r>
    <d v="2017-10-09T00:00:00"/>
    <s v="Taxi maison-bureau A/R"/>
    <x v="2"/>
    <x v="3"/>
    <n v="13000"/>
    <x v="10"/>
    <x v="0"/>
    <s v="17/10/GALFR21FS"/>
    <s v="Oui"/>
  </r>
  <r>
    <d v="2017-10-09T00:00:00"/>
    <s v="Taxi bureau-DNEF pour suivi juridique cas peaux de crocodiles"/>
    <x v="2"/>
    <x v="3"/>
    <n v="65000"/>
    <x v="5"/>
    <x v="0"/>
    <s v="17/10/GALFR42TU"/>
    <s v="Oui"/>
  </r>
  <r>
    <d v="2017-10-09T00:00:00"/>
    <s v="Taxi maison bureau A/R"/>
    <x v="2"/>
    <x v="3"/>
    <n v="30000"/>
    <x v="5"/>
    <x v="0"/>
    <s v="17/10/GALFR28FS"/>
    <s v="Oui"/>
  </r>
  <r>
    <d v="2017-10-09T00:00:00"/>
    <s v="Taxi maison-bureau(aller retour)"/>
    <x v="2"/>
    <x v="1"/>
    <n v="10000"/>
    <x v="2"/>
    <x v="0"/>
    <s v="17/10/GALFR30FS"/>
    <s v="Oui"/>
  </r>
  <r>
    <d v="2017-10-09T00:00:00"/>
    <s v="Taxi bureau maison"/>
    <x v="2"/>
    <x v="0"/>
    <n v="15000"/>
    <x v="1"/>
    <x v="0"/>
    <s v="17/10/GALFR13TU"/>
    <s v="Oui"/>
  </r>
  <r>
    <d v="2017-10-09T00:00:00"/>
    <s v="Transport Maison-Bureau AR"/>
    <x v="2"/>
    <x v="0"/>
    <n v="15000"/>
    <x v="6"/>
    <x v="0"/>
    <s v="17/10/GALFR24FS"/>
    <s v="Oui"/>
  </r>
  <r>
    <d v="2017-10-09T00:00:00"/>
    <s v="Salaire E17 pour le mois de septembre 2017"/>
    <x v="11"/>
    <x v="0"/>
    <n v="1600000"/>
    <x v="3"/>
    <x v="0"/>
    <s v="17/10/GALFPS17"/>
    <s v="Oui"/>
  </r>
  <r>
    <d v="2017-10-09T00:00:00"/>
    <s v="Salaire E19 pour le mois de septembre 2017"/>
    <x v="11"/>
    <x v="0"/>
    <n v="1600000"/>
    <x v="3"/>
    <x v="0"/>
    <s v="17/10/GALFPS19"/>
    <s v="Oui"/>
  </r>
  <r>
    <d v="2017-10-09T00:00:00"/>
    <s v="Achat de (10)l d'essence pour la moto yamaha AG 100"/>
    <x v="0"/>
    <x v="4"/>
    <n v="80000"/>
    <x v="7"/>
    <x v="0"/>
    <s v="17/10/GALFRAC"/>
    <s v="Oui"/>
  </r>
  <r>
    <d v="2017-10-10T00:00:00"/>
    <s v="Taxi moto bureau-TPI de Dixinn A/R  "/>
    <x v="2"/>
    <x v="3"/>
    <n v="60000"/>
    <x v="8"/>
    <x v="0"/>
    <s v="17/10/GALFR27TU"/>
    <s v="Oui"/>
  </r>
  <r>
    <d v="2017-10-10T00:00:00"/>
    <s v="Taxi moto kaporo-sureté-bureau A/R"/>
    <x v="2"/>
    <x v="3"/>
    <n v="65000"/>
    <x v="10"/>
    <x v="0"/>
    <s v="17/10/GALFR22TU"/>
    <s v="Oui"/>
  </r>
  <r>
    <d v="2017-10-10T00:00:00"/>
    <s v="Frais de dejeuner trafiquant"/>
    <x v="12"/>
    <x v="3"/>
    <n v="17000"/>
    <x v="10"/>
    <x v="0"/>
    <s v="17/10/GALFR23JV"/>
    <s v="Oui"/>
  </r>
  <r>
    <d v="2017-10-10T00:00:00"/>
    <s v="Frais de permis de communiquer maison centrale"/>
    <x v="12"/>
    <x v="3"/>
    <n v="20000"/>
    <x v="10"/>
    <x v="0"/>
    <s v="17/10/GALFR33C"/>
    <s v="Oui"/>
  </r>
  <r>
    <d v="2017-10-10T00:00:00"/>
    <s v="Taxi maison-bureau A/R"/>
    <x v="2"/>
    <x v="3"/>
    <n v="13000"/>
    <x v="10"/>
    <x v="0"/>
    <s v="17/10/GALFR21FS"/>
    <s v="Oui"/>
  </r>
  <r>
    <d v="2017-10-10T00:00:00"/>
    <s v="Taxi bureau- maisonA/R"/>
    <x v="2"/>
    <x v="3"/>
    <n v="16000"/>
    <x v="9"/>
    <x v="0"/>
    <s v="17/10/GALFR28FS"/>
    <s v="Oui"/>
  </r>
  <r>
    <d v="2017-10-10T00:00:00"/>
    <s v="Taxi moto bureau interpol pour depot de la demande de requisition A/R"/>
    <x v="2"/>
    <x v="3"/>
    <n v="63000"/>
    <x v="9"/>
    <x v="0"/>
    <s v="17/10/GALFR29TU"/>
    <s v="Oui"/>
  </r>
  <r>
    <d v="2017-10-10T00:00:00"/>
    <s v="Taxi maison bureau A/R"/>
    <x v="2"/>
    <x v="3"/>
    <n v="30000"/>
    <x v="5"/>
    <x v="0"/>
    <s v="17/10/GALFR28FS"/>
    <s v="Oui"/>
  </r>
  <r>
    <d v="2017-10-10T00:00:00"/>
    <s v="Taxi maison-bureau(aller retour)"/>
    <x v="2"/>
    <x v="1"/>
    <n v="10000"/>
    <x v="2"/>
    <x v="0"/>
    <s v="17/10/GALFR30FS"/>
    <s v="Oui"/>
  </r>
  <r>
    <d v="2017-10-10T00:00:00"/>
    <s v="Taxi bureau maison"/>
    <x v="2"/>
    <x v="0"/>
    <n v="15000"/>
    <x v="1"/>
    <x v="0"/>
    <s v="17/10/GALFR14TU"/>
    <s v="Oui"/>
  </r>
  <r>
    <d v="2017-10-10T00:00:00"/>
    <s v="Transport Maison Bureau AR"/>
    <x v="2"/>
    <x v="0"/>
    <n v="15000"/>
    <x v="6"/>
    <x v="0"/>
    <s v="17/10/GALFR24FS"/>
    <s v="Oui"/>
  </r>
  <r>
    <d v="2017-10-10T00:00:00"/>
    <s v="Transport du Bureau-Banque belle vue"/>
    <x v="2"/>
    <x v="0"/>
    <n v="40000"/>
    <x v="6"/>
    <x v="0"/>
    <s v="17/10/GALFR26TU"/>
    <s v="Oui"/>
  </r>
  <r>
    <d v="2017-10-10T00:00:00"/>
    <s v="Frais main d'œuvre Kerfala Camara pour l'entretien général de la cours"/>
    <x v="6"/>
    <x v="2"/>
    <n v="40000"/>
    <x v="3"/>
    <x v="0"/>
    <s v="17/10/GALFR34MO"/>
    <s v="Oui"/>
  </r>
  <r>
    <d v="2017-10-11T00:00:00"/>
    <s v="Food allowance (5) jours pour Charlotte"/>
    <x v="1"/>
    <x v="4"/>
    <n v="600000"/>
    <x v="11"/>
    <x v="0"/>
    <s v="17/10/GALFR379FA"/>
    <s v="Oui"/>
  </r>
  <r>
    <d v="2017-10-11T00:00:00"/>
    <s v="Taxi moto bureau-cabinet de Me sovogui pour entretien à propos du cas peaux de crocodile.A/R"/>
    <x v="2"/>
    <x v="3"/>
    <n v="65000"/>
    <x v="8"/>
    <x v="0"/>
    <s v="17/10/GALFR31TU"/>
    <s v="Oui"/>
  </r>
  <r>
    <d v="2017-10-11T00:00:00"/>
    <s v="Taxi maison-bureau A/R"/>
    <x v="2"/>
    <x v="3"/>
    <n v="13000"/>
    <x v="10"/>
    <x v="0"/>
    <s v="17/10/GALFR21FS"/>
    <s v="Oui"/>
  </r>
  <r>
    <d v="2017-10-11T00:00:00"/>
    <s v="Taxi moto bureau-cabinet avocat A/R pour dépôt de chèque affaire Ibrahima Diallo"/>
    <x v="2"/>
    <x v="3"/>
    <n v="60000"/>
    <x v="10"/>
    <x v="0"/>
    <s v="17/10/GALFR35TU"/>
    <s v="Oui"/>
  </r>
  <r>
    <d v="2017-10-11T00:00:00"/>
    <s v="Paiement Honoraires pour affaire Ibrahima Diallo"/>
    <x v="15"/>
    <x v="3"/>
    <n v="9000000"/>
    <x v="4"/>
    <x v="0"/>
    <s v="17/10/GALFF148CACC"/>
    <s v="Oui"/>
  </r>
  <r>
    <d v="2017-10-11T00:00:00"/>
    <s v="Taxi bureau- maisonA/R"/>
    <x v="2"/>
    <x v="3"/>
    <n v="16000"/>
    <x v="9"/>
    <x v="0"/>
    <s v="17/10/GALFR28FS"/>
    <s v="Oui"/>
  </r>
  <r>
    <d v="2017-10-11T00:00:00"/>
    <s v="Taxi moto A/R bureau-cabinet   Avocat  pour entretien cas peau de crocodile"/>
    <x v="2"/>
    <x v="3"/>
    <n v="65000"/>
    <x v="5"/>
    <x v="0"/>
    <s v="17/10/GALFR30TU"/>
    <s v="Oui"/>
  </r>
  <r>
    <d v="2017-10-11T00:00:00"/>
    <s v="Taxi maison-bureau A/R"/>
    <x v="2"/>
    <x v="3"/>
    <n v="30000"/>
    <x v="5"/>
    <x v="0"/>
    <s v="17/10/GALFR14FS"/>
    <s v="Oui"/>
  </r>
  <r>
    <d v="2017-10-11T00:00:00"/>
    <s v="Taxi moto maison-Direction des Eaux et Forêts-bureau  pour entretien avec les autorités sur un certaine influence qu'aurait connu l'affaire lancinet doumbouya"/>
    <x v="2"/>
    <x v="1"/>
    <n v="60000"/>
    <x v="2"/>
    <x v="0"/>
    <s v="17/10/GALFR30FS"/>
    <s v="Oui"/>
  </r>
  <r>
    <d v="2017-10-11T00:00:00"/>
    <s v="Paiement bonus media à la radio soleil fm pour élément radio sur entretien de galf"/>
    <x v="13"/>
    <x v="1"/>
    <n v="210000"/>
    <x v="2"/>
    <x v="0"/>
    <s v="17/10/GALFR14BM"/>
    <s v="Oui"/>
  </r>
  <r>
    <d v="2017-10-11T00:00:00"/>
    <s v="Paiement bonus au journal La Priorité sur la condamnation d'Alpha Alimou Doumbouya, trafiquant de peaux de panthère"/>
    <x v="13"/>
    <x v="1"/>
    <n v="100000"/>
    <x v="2"/>
    <x v="0"/>
    <s v="17/10/GALFR13BM"/>
    <s v="Oui"/>
  </r>
  <r>
    <d v="2017-10-11T00:00:00"/>
    <s v="Paiement bonus au journal L'Indexeur  sur la condamnation d'Alpha Alimou Doumbouya, trafiquant de peaux de panthère"/>
    <x v="13"/>
    <x v="1"/>
    <n v="100000"/>
    <x v="2"/>
    <x v="0"/>
    <s v="17/10/GALFR12BM"/>
    <s v="Oui"/>
  </r>
  <r>
    <d v="2017-10-11T00:00:00"/>
    <s v="Paiement bonus au journal La Riposte  sur la condamnation d'Alpha Alimou Doumbouya, trafiquant de peaux de panthère"/>
    <x v="13"/>
    <x v="1"/>
    <n v="100000"/>
    <x v="2"/>
    <x v="0"/>
    <s v="17/10/GALFR11BM"/>
    <s v="Oui"/>
  </r>
  <r>
    <d v="2017-10-11T00:00:00"/>
    <s v="Taxi bureau maison"/>
    <x v="2"/>
    <x v="0"/>
    <n v="15000"/>
    <x v="1"/>
    <x v="0"/>
    <s v="17/10/GALFR15TU"/>
    <s v="Oui"/>
  </r>
  <r>
    <d v="2017-10-11T00:00:00"/>
    <s v="Transport Maison Bureau AR"/>
    <x v="2"/>
    <x v="0"/>
    <n v="15000"/>
    <x v="6"/>
    <x v="0"/>
    <s v="17/10/GALFR24FS"/>
    <s v="Oui"/>
  </r>
  <r>
    <d v="2017-10-11T00:00:00"/>
    <s v="Achat de (10) blocs notes et chronos pour le bureau"/>
    <x v="5"/>
    <x v="2"/>
    <n v="130000"/>
    <x v="3"/>
    <x v="0"/>
    <s v="17/10/GALFR35AF"/>
    <s v="Oui"/>
  </r>
  <r>
    <d v="2017-10-11T00:00:00"/>
    <s v="Regelement frais deplacement voiture pour de Charlotte à L'aéroport"/>
    <x v="2"/>
    <x v="2"/>
    <n v="140000"/>
    <x v="3"/>
    <x v="0"/>
    <s v="17/10/GALFR37TU"/>
    <s v="Oui"/>
  </r>
  <r>
    <d v="2017-10-11T00:00:00"/>
    <s v="Achat de savon et brosse à dent pour la toilllette"/>
    <x v="5"/>
    <x v="2"/>
    <n v="20000"/>
    <x v="3"/>
    <x v="0"/>
    <s v="17/10/GALFR41A"/>
    <s v="Oui"/>
  </r>
  <r>
    <d v="2017-10-11T00:00:00"/>
    <s v="Frais deplacement voiture  Saidou et Charlotte du bureau-DNEF pour la rencontre des autorités de la faune"/>
    <x v="0"/>
    <x v="4"/>
    <n v="100000"/>
    <x v="7"/>
    <x v="0"/>
    <s v="17/10/GALFR40TU"/>
    <s v="Oui"/>
  </r>
  <r>
    <d v="2017-10-12T00:00:00"/>
    <s v="Taxi moto maison-TPI dixinn A/R"/>
    <x v="2"/>
    <x v="3"/>
    <n v="60000"/>
    <x v="10"/>
    <x v="0"/>
    <s v="17/10/GALFR43TU"/>
    <s v="Oui"/>
  </r>
  <r>
    <d v="2017-10-12T00:00:00"/>
    <s v="Taxi bureau- maisonA/R"/>
    <x v="2"/>
    <x v="3"/>
    <n v="16000"/>
    <x v="9"/>
    <x v="0"/>
    <s v="17/10/GALFR28FS"/>
    <s v="Oui"/>
  </r>
  <r>
    <d v="2017-10-12T00:00:00"/>
    <s v="Taxi maison-bureau A/R"/>
    <x v="2"/>
    <x v="3"/>
    <n v="30000"/>
    <x v="5"/>
    <x v="0"/>
    <s v="17/10/GALFR14FS"/>
    <s v="Oui"/>
  </r>
  <r>
    <d v="2017-10-12T00:00:00"/>
    <s v="Achat e  de jus et sandwich trafiquant"/>
    <x v="12"/>
    <x v="3"/>
    <n v="17000"/>
    <x v="5"/>
    <x v="0"/>
    <s v="17/10/GALFR18JV"/>
    <s v="Oui"/>
  </r>
  <r>
    <d v="2017-10-12T00:00:00"/>
    <s v="Paiement bonus à www,bcmedia,org sur arrestation lancinet doumbouya trafiquant peaux de crocodiles à camayenne"/>
    <x v="13"/>
    <x v="1"/>
    <n v="100000"/>
    <x v="2"/>
    <x v="0"/>
    <s v="17/10/GALFR09BM"/>
    <s v="Oui"/>
  </r>
  <r>
    <d v="2017-10-12T00:00:00"/>
    <s v="Paiement bonus à www,guinee3,com sur arrestation lancinet doumbouya trafiquant peaux de crocodiles à camayenne"/>
    <x v="13"/>
    <x v="1"/>
    <n v="100000"/>
    <x v="2"/>
    <x v="0"/>
    <s v="17/10/GALFR08BM"/>
    <s v="Oui"/>
  </r>
  <r>
    <d v="2017-10-12T00:00:00"/>
    <s v="Paiement bonus à www,lemakona,com  sur arrestation lancinet doumbouya trafiquant peaux de crocodiles à camayenne"/>
    <x v="13"/>
    <x v="1"/>
    <n v="100000"/>
    <x v="2"/>
    <x v="0"/>
    <s v="17/10/GALFR079BM"/>
    <s v="Oui"/>
  </r>
  <r>
    <d v="2017-10-12T00:00:00"/>
    <s v="Paiement bonus à www,africanewsmag,com sur arrestation lancinet doumbouya trafiquant peaux de crocodiles à camayenne"/>
    <x v="13"/>
    <x v="1"/>
    <n v="100000"/>
    <x v="2"/>
    <x v="0"/>
    <s v="17/10/GALFR06BM"/>
    <s v="Oui"/>
  </r>
  <r>
    <d v="2017-10-12T00:00:00"/>
    <s v="Paiement bonus à www,kibarounews,com sur arrestation lancinet doumbouya trafiquant peaux de crocodiles à camayenne"/>
    <x v="13"/>
    <x v="1"/>
    <n v="100000"/>
    <x v="2"/>
    <x v="0"/>
    <s v="17/10/GALFR05BM"/>
    <s v="Oui"/>
  </r>
  <r>
    <d v="2017-10-12T00:00:00"/>
    <s v="Paiement bonus à www,leverificateur,net sur arrestation lancinet doumbouya trafiquant peaux de crocodiles à camayenne"/>
    <x v="13"/>
    <x v="1"/>
    <n v="100000"/>
    <x v="2"/>
    <x v="0"/>
    <s v="17/10/GALFR04BM"/>
    <s v="Oui"/>
  </r>
  <r>
    <d v="2017-10-12T00:00:00"/>
    <s v="Paiement bonus à www,visionguinee,info  sur arrestation lancinet doumbouya trafiquant peaux de crocodiles à camayenne"/>
    <x v="13"/>
    <x v="1"/>
    <n v="100000"/>
    <x v="2"/>
    <x v="0"/>
    <s v="17/10/GALFR03BM"/>
    <s v="Oui"/>
  </r>
  <r>
    <d v="2017-10-12T00:00:00"/>
    <s v="Paiement bonus à www,guineematin,com   sur arrestation lancinet doumbouya trafiquant peaux de crocodiles à camayenne"/>
    <x v="13"/>
    <x v="1"/>
    <n v="100000"/>
    <x v="2"/>
    <x v="0"/>
    <s v="17/10/GALFR02BM"/>
    <s v="Oui"/>
  </r>
  <r>
    <d v="2017-10-12T00:00:00"/>
    <s v="Taxi maison-bureau (aller retour)"/>
    <x v="2"/>
    <x v="1"/>
    <n v="10000"/>
    <x v="2"/>
    <x v="0"/>
    <s v="17/10/GALFR20FS"/>
    <s v="Oui"/>
  </r>
  <r>
    <d v="2017-10-12T00:00:00"/>
    <s v="Taxi bureau maison"/>
    <x v="2"/>
    <x v="0"/>
    <n v="15000"/>
    <x v="1"/>
    <x v="0"/>
    <s v="17/10/GALFR16TU"/>
    <s v="Oui"/>
  </r>
  <r>
    <d v="2017-10-12T00:00:00"/>
    <s v="achat credit orange pour appeler un trafiquant"/>
    <x v="4"/>
    <x v="0"/>
    <n v="5000"/>
    <x v="1"/>
    <x v="0"/>
    <s v="17/10/GALFR17TB"/>
    <s v="Oui"/>
  </r>
  <r>
    <d v="2017-10-12T00:00:00"/>
    <s v="Transport Maison Bureau AR"/>
    <x v="2"/>
    <x v="0"/>
    <n v="15000"/>
    <x v="6"/>
    <x v="0"/>
    <s v="17/10/GALFR24FS"/>
    <s v="Oui"/>
  </r>
  <r>
    <d v="2017-10-12T00:00:00"/>
    <s v="Transport Bureau-DPJ depôt Camera"/>
    <x v="2"/>
    <x v="0"/>
    <n v="70000"/>
    <x v="6"/>
    <x v="0"/>
    <s v="17/10/GALFR44TU"/>
    <s v="Oui"/>
  </r>
  <r>
    <d v="2017-10-12T00:00:00"/>
    <s v="Paimentfrais boubelle mois de septembre pour ramassage d'ordure bureau"/>
    <x v="6"/>
    <x v="2"/>
    <n v="75000"/>
    <x v="3"/>
    <x v="0"/>
    <s v="17/10/GALFR02UJAD"/>
    <s v="Oui"/>
  </r>
  <r>
    <d v="2017-10-12T00:00:00"/>
    <s v="Achat de (3) paquets d'eau coyah pour l'équipe du bureau"/>
    <x v="8"/>
    <x v="2"/>
    <n v="25000"/>
    <x v="3"/>
    <x v="0"/>
    <s v="17/10/GALFR46A"/>
    <s v="Oui"/>
  </r>
  <r>
    <d v="2017-10-12T00:00:00"/>
    <s v="Frais deplacement voiture Saidou et Charlotte pour la rencontre des autorités de l'environnement"/>
    <x v="0"/>
    <x v="4"/>
    <n v="150000"/>
    <x v="7"/>
    <x v="0"/>
    <s v="17/10/GALFR45TU"/>
    <s v="Oui"/>
  </r>
  <r>
    <d v="2017-10-13T00:00:00"/>
    <s v="Taxi bureau- maisonA/R"/>
    <x v="2"/>
    <x v="3"/>
    <n v="16000"/>
    <x v="9"/>
    <x v="0"/>
    <s v="17/10/GALFR28FS"/>
    <s v="Oui"/>
  </r>
  <r>
    <d v="2017-10-13T00:00:00"/>
    <s v="Taxi maison-bureau A/R"/>
    <x v="2"/>
    <x v="3"/>
    <n v="30000"/>
    <x v="5"/>
    <x v="0"/>
    <s v="17/10/GALFR14FS"/>
    <s v="Oui"/>
  </r>
  <r>
    <d v="2017-10-13T00:00:00"/>
    <s v="Taxi bureau-Interpol  pour dépôt de la réquisition cas Foromo 1 koivogui"/>
    <x v="2"/>
    <x v="3"/>
    <n v="70000"/>
    <x v="5"/>
    <x v="0"/>
    <s v="17/10/GALFR47TU"/>
    <s v="Oui"/>
  </r>
  <r>
    <d v="2017-10-13T00:00:00"/>
    <s v="Taxi maison-bureau(aller retour)"/>
    <x v="2"/>
    <x v="1"/>
    <n v="10000"/>
    <x v="2"/>
    <x v="0"/>
    <s v="17/10/GALFR20FS"/>
    <s v="Oui"/>
  </r>
  <r>
    <d v="2017-10-13T00:00:00"/>
    <s v="Taxi bureau maison"/>
    <x v="2"/>
    <x v="0"/>
    <n v="15000"/>
    <x v="1"/>
    <x v="0"/>
    <s v="17/10/GALFR18TU"/>
    <s v="Oui"/>
  </r>
  <r>
    <d v="2017-10-13T00:00:00"/>
    <s v="Transport Maison-Bureau AR"/>
    <x v="2"/>
    <x v="0"/>
    <n v="15000"/>
    <x v="6"/>
    <x v="0"/>
    <s v="17/10/GALFR24FS"/>
    <s v="Oui"/>
  </r>
  <r>
    <d v="2017-10-13T00:00:00"/>
    <s v="Paiement honoraire de l'Avocat Me SOVOGUI cas peau de crocodiles (Lancinet Doumbouya)"/>
    <x v="16"/>
    <x v="3"/>
    <n v="1750000"/>
    <x v="3"/>
    <x v="0"/>
    <s v="17/10/GALFR46A"/>
    <s v="Oui"/>
  </r>
  <r>
    <d v="2017-10-13T00:00:00"/>
    <s v="Achat de 24 batons de colles liquides"/>
    <x v="5"/>
    <x v="2"/>
    <n v="72000"/>
    <x v="3"/>
    <x v="0"/>
    <s v="17/10/GALFF18AM"/>
    <s v="Oui"/>
  </r>
  <r>
    <d v="2017-10-13T00:00:00"/>
    <s v="Achat de E-Recharge pour l'équipe du bureau"/>
    <x v="4"/>
    <x v="2"/>
    <n v="400000"/>
    <x v="3"/>
    <x v="0"/>
    <s v="17/10/GALFR50TR"/>
    <s v="Oui"/>
  </r>
  <r>
    <d v="2017-10-13T00:00:00"/>
    <s v="Frais deplacement taxi voiture pour les courses de Charlotte bureau-DNEF"/>
    <x v="2"/>
    <x v="2"/>
    <n v="40000"/>
    <x v="3"/>
    <x v="0"/>
    <s v="17/10/GALFR3TU"/>
    <s v="Oui"/>
  </r>
  <r>
    <d v="2017-10-14T00:00:00"/>
    <s v="Taxi maison-radio bonheur (aller retour)"/>
    <x v="2"/>
    <x v="1"/>
    <n v="11000"/>
    <x v="2"/>
    <x v="0"/>
    <s v="17/10/GALFR2TU"/>
    <s v="Oui"/>
  </r>
  <r>
    <d v="2017-10-14T00:00:00"/>
    <s v="Frais deplacement taxi voiture pour les courses de Charlotte bureau-DNEF"/>
    <x v="2"/>
    <x v="2"/>
    <n v="370000"/>
    <x v="3"/>
    <x v="0"/>
    <s v="17/10/GALFR4TU"/>
    <s v="Oui"/>
  </r>
  <r>
    <d v="2017-10-16T00:00:00"/>
    <s v="Taxi moto bureau- TPI de Kaloum pour suivi juridique transmission dossier Abdouramane Sidibé et fils"/>
    <x v="2"/>
    <x v="3"/>
    <n v="60000"/>
    <x v="8"/>
    <x v="0"/>
    <s v="17/10/GALFR9TU"/>
    <s v="Oui"/>
  </r>
  <r>
    <d v="2017-10-16T00:00:00"/>
    <s v="Taxi maison-bureau A/R"/>
    <x v="2"/>
    <x v="3"/>
    <n v="13000"/>
    <x v="10"/>
    <x v="0"/>
    <s v="17/10/GALFR13FS"/>
    <s v="Oui"/>
  </r>
  <r>
    <d v="2017-10-16T00:00:00"/>
    <s v="Taxi bureau- maisonA/R"/>
    <x v="2"/>
    <x v="3"/>
    <n v="16000"/>
    <x v="9"/>
    <x v="0"/>
    <s v="17/10/GALFR28FS"/>
    <s v="Oui"/>
  </r>
  <r>
    <d v="2017-10-16T00:00:00"/>
    <s v="Taxi moto bureau-DNEF pour préparation de l'audition ( cas colonel ibrahima bangoura) avec  Mr bella  "/>
    <x v="2"/>
    <x v="3"/>
    <n v="55000"/>
    <x v="9"/>
    <x v="0"/>
    <s v="17/10/GALFR8TU"/>
    <s v="Oui"/>
  </r>
  <r>
    <d v="2017-10-16T00:00:00"/>
    <s v="Taxi maison-bureau A/R"/>
    <x v="2"/>
    <x v="3"/>
    <n v="30000"/>
    <x v="5"/>
    <x v="0"/>
    <s v="17/10/GALFR14FS"/>
    <s v="Oui"/>
  </r>
  <r>
    <d v="2017-10-16T00:00:00"/>
    <s v="Taxi maison-bureau (aller retour)"/>
    <x v="2"/>
    <x v="1"/>
    <n v="10000"/>
    <x v="2"/>
    <x v="0"/>
    <s v="17/10/GALFR20FS"/>
    <s v="Oui"/>
  </r>
  <r>
    <d v="2017-10-16T00:00:00"/>
    <s v="Transport bureau-maison"/>
    <x v="2"/>
    <x v="0"/>
    <n v="15000"/>
    <x v="0"/>
    <x v="0"/>
    <s v="17/10/GALFR17FS"/>
    <s v="Oui"/>
  </r>
  <r>
    <d v="2017-10-16T00:00:00"/>
    <s v="Taxi bureau maison"/>
    <x v="2"/>
    <x v="0"/>
    <n v="15000"/>
    <x v="1"/>
    <x v="0"/>
    <s v="17/10/GALFR20TU"/>
    <s v="Oui"/>
  </r>
  <r>
    <d v="2017-10-16T00:00:00"/>
    <s v="Transport Maison-Bureau AR"/>
    <x v="2"/>
    <x v="0"/>
    <n v="15000"/>
    <x v="6"/>
    <x v="0"/>
    <s v="17/10/GALFR12FS"/>
    <s v="Oui"/>
  </r>
  <r>
    <d v="2017-10-16T00:00:00"/>
    <s v="Achat de (20)l de carburant voiture perso pour le transport de la semaine"/>
    <x v="0"/>
    <x v="4"/>
    <n v="160000"/>
    <x v="7"/>
    <x v="0"/>
    <s v="17/10/GALFR10AC"/>
    <s v="Oui"/>
  </r>
  <r>
    <d v="2017-10-17T00:00:00"/>
    <s v="Frais de Virement sur compte GALF prélévé par la BPMG"/>
    <x v="7"/>
    <x v="2"/>
    <n v="2700597"/>
    <x v="12"/>
    <x v="0"/>
    <s v="17/10/GALF"/>
    <s v="Oui"/>
  </r>
  <r>
    <d v="2017-10-17T00:00:00"/>
    <s v="Taxi moto maison-maison central A/R"/>
    <x v="2"/>
    <x v="3"/>
    <n v="60000"/>
    <x v="10"/>
    <x v="0"/>
    <s v="17/10/GALFR15TU"/>
    <s v="Oui"/>
  </r>
  <r>
    <d v="2017-10-17T00:00:00"/>
    <s v="Frais de food allowance detenu"/>
    <x v="12"/>
    <x v="3"/>
    <n v="17000"/>
    <x v="10"/>
    <x v="0"/>
    <s v="17/10/GALFR16JV"/>
    <s v="Oui"/>
  </r>
  <r>
    <d v="2017-10-17T00:00:00"/>
    <s v="Taxi maison-bureau A/R"/>
    <x v="2"/>
    <x v="3"/>
    <n v="13000"/>
    <x v="10"/>
    <x v="0"/>
    <s v="17/10/GALFR13FS"/>
    <s v="Oui"/>
  </r>
  <r>
    <d v="2017-10-17T00:00:00"/>
    <s v="Taxi bureau- maisonA/R"/>
    <x v="2"/>
    <x v="3"/>
    <n v="16000"/>
    <x v="9"/>
    <x v="0"/>
    <s v="17/10/GALFR28FS"/>
    <s v="Oui"/>
  </r>
  <r>
    <d v="2017-10-17T00:00:00"/>
    <s v="Taxi maison-bureau A/R"/>
    <x v="2"/>
    <x v="3"/>
    <n v="30000"/>
    <x v="5"/>
    <x v="0"/>
    <s v="17/10/GALFR14FS"/>
    <s v="Oui"/>
  </r>
  <r>
    <d v="2017-10-17T00:00:00"/>
    <s v="Paiment  à Inspecteur Cissé pour Bonus réquisition "/>
    <x v="2"/>
    <x v="3"/>
    <n v="180000"/>
    <x v="5"/>
    <x v="0"/>
    <s v="17/10/GALFR21BR"/>
    <s v="Oui"/>
  </r>
  <r>
    <d v="2017-10-17T00:00:00"/>
    <s v="Taxi moto bureau-DPJ A/R pour depot bonus de requisition "/>
    <x v="2"/>
    <x v="3"/>
    <n v="70000"/>
    <x v="5"/>
    <x v="0"/>
    <s v="17/10/GALFR19TU"/>
    <s v="Oui"/>
  </r>
  <r>
    <d v="2017-10-17T00:00:00"/>
    <s v="Paiement bonus au site www,ledeclic,info cas verdict sur peaux de crocodiles à camayenne"/>
    <x v="13"/>
    <x v="1"/>
    <n v="100000"/>
    <x v="2"/>
    <x v="0"/>
    <s v="17/10/GALFR21BM"/>
    <s v="Oui"/>
  </r>
  <r>
    <d v="2017-10-17T00:00:00"/>
    <s v="Paiement bonus au site www,visionguinee,info cas verdict sur peaux de crocodiles à camayenne"/>
    <x v="13"/>
    <x v="1"/>
    <n v="100000"/>
    <x v="2"/>
    <x v="0"/>
    <s v="17/10/GALFR22BM"/>
    <s v="Oui"/>
  </r>
  <r>
    <d v="2017-10-17T00:00:00"/>
    <s v="Taxi maison-bureau (aller retour)"/>
    <x v="2"/>
    <x v="1"/>
    <n v="10000"/>
    <x v="2"/>
    <x v="0"/>
    <s v="17/10/GALFR10FS"/>
    <s v="Oui"/>
  </r>
  <r>
    <d v="2017-10-17T00:00:00"/>
    <s v="Transport bureau-maison"/>
    <x v="2"/>
    <x v="0"/>
    <n v="15000"/>
    <x v="0"/>
    <x v="0"/>
    <s v="17/10/GALFR17FS"/>
    <s v="Oui"/>
  </r>
  <r>
    <d v="2017-10-17T00:00:00"/>
    <s v="Taxi bureau maison"/>
    <x v="2"/>
    <x v="0"/>
    <n v="15000"/>
    <x v="1"/>
    <x v="0"/>
    <s v="17/10/GALFR21TU"/>
    <s v="Oui"/>
  </r>
  <r>
    <d v="2017-10-17T00:00:00"/>
    <s v="Transport Maison-Bureau AR"/>
    <x v="2"/>
    <x v="0"/>
    <n v="15000"/>
    <x v="6"/>
    <x v="0"/>
    <s v="17/10/GALFR12FS"/>
    <s v="Oui"/>
  </r>
  <r>
    <d v="2017-10-17T00:00:00"/>
    <s v="Frais main d'œuvre Martin GUILAVOGUI pour expertise ordinateur portable de l'officier media"/>
    <x v="6"/>
    <x v="2"/>
    <n v="50000"/>
    <x v="3"/>
    <x v="0"/>
    <s v="17/10/GALFR27MO"/>
    <s v="Oui"/>
  </r>
  <r>
    <d v="2017-10-17T00:00:00"/>
    <s v="Achat de (5) carnet de reçus et (4) paquets de rames"/>
    <x v="5"/>
    <x v="2"/>
    <n v="189000"/>
    <x v="3"/>
    <x v="0"/>
    <s v="17/10/GALFF179766"/>
    <s v="Oui"/>
  </r>
  <r>
    <d v="2017-10-17T00:00:00"/>
    <s v="Paiement frais de deplacement voiture pour conduire Mme Charlotte à l'Aéroport"/>
    <x v="2"/>
    <x v="2"/>
    <n v="60000"/>
    <x v="3"/>
    <x v="0"/>
    <s v="17/10/GALFR29TU"/>
    <s v="Oui"/>
  </r>
  <r>
    <d v="2017-10-17T00:00:00"/>
    <s v="Frais taxi moto bureau-DNEF, Gbéssia, Dixinn A/R pour diverses courses"/>
    <x v="0"/>
    <x v="4"/>
    <n v="95000"/>
    <x v="7"/>
    <x v="0"/>
    <s v="17/10/GALFR25TU"/>
    <s v="Oui"/>
  </r>
  <r>
    <d v="2017-10-17T00:00:00"/>
    <s v="Frais de reparation de la moto yamaha AG 100"/>
    <x v="0"/>
    <x v="4"/>
    <n v="45000"/>
    <x v="7"/>
    <x v="0"/>
    <s v="17/10/GALFR26MO"/>
    <s v="Oui"/>
  </r>
  <r>
    <d v="2017-10-18T00:00:00"/>
    <s v="Taxi moto maison-TPI dixinn A/R  demarche  pour retrait expédition cas peau de crocodiles"/>
    <x v="2"/>
    <x v="3"/>
    <n v="60000"/>
    <x v="10"/>
    <x v="0"/>
    <s v="17/10/GALFR24TU"/>
    <s v="Oui"/>
  </r>
  <r>
    <d v="2017-10-18T00:00:00"/>
    <s v="Taxi maison-bureau A/R"/>
    <x v="2"/>
    <x v="3"/>
    <n v="13000"/>
    <x v="10"/>
    <x v="0"/>
    <s v="17/10/GALFR13FS"/>
    <s v="Oui"/>
  </r>
  <r>
    <d v="2017-10-18T00:00:00"/>
    <s v="Taxi bureau- maisonA/R"/>
    <x v="2"/>
    <x v="3"/>
    <n v="16000"/>
    <x v="9"/>
    <x v="0"/>
    <s v="17/10/GALFR28FS"/>
    <s v="Oui"/>
  </r>
  <r>
    <d v="2017-10-18T00:00:00"/>
    <s v="Taxi maison-bureau A/R"/>
    <x v="2"/>
    <x v="3"/>
    <n v="30000"/>
    <x v="5"/>
    <x v="0"/>
    <s v="17/10/GALFR5FS"/>
    <s v="Oui"/>
  </r>
  <r>
    <d v="2017-10-18T00:00:00"/>
    <s v="Taxi maison-bureau (aller retour)"/>
    <x v="2"/>
    <x v="1"/>
    <n v="10000"/>
    <x v="2"/>
    <x v="0"/>
    <s v="17/10/GALFR10FS"/>
    <s v="Oui"/>
  </r>
  <r>
    <d v="2017-10-18T00:00:00"/>
    <s v="Taxi moto en ville pour achat de l'ordinateur"/>
    <x v="2"/>
    <x v="1"/>
    <n v="50000"/>
    <x v="2"/>
    <x v="0"/>
    <s v="17/10/GALFR31TU"/>
    <s v="Oui"/>
  </r>
  <r>
    <d v="2017-10-18T00:00:00"/>
    <s v="Transport bureau-maison"/>
    <x v="2"/>
    <x v="0"/>
    <n v="15000"/>
    <x v="0"/>
    <x v="0"/>
    <s v="17/10/GALFR17FS"/>
    <s v="Oui"/>
  </r>
  <r>
    <d v="2017-10-18T00:00:00"/>
    <s v="Transport bureau-sonfonia-kagbelen-kilomètre cinq-bureau"/>
    <x v="2"/>
    <x v="0"/>
    <n v="27000"/>
    <x v="0"/>
    <x v="0"/>
    <s v="17/10/GALFR"/>
    <s v="Oui"/>
  </r>
  <r>
    <d v="2017-10-18T00:00:00"/>
    <s v="Taxi maison gare routiere"/>
    <x v="2"/>
    <x v="0"/>
    <n v="4000"/>
    <x v="1"/>
    <x v="0"/>
    <s v="17/10/GALFR22TU"/>
    <s v="Oui"/>
  </r>
  <r>
    <d v="2017-10-18T00:00:00"/>
    <s v="Taxi conakry boké"/>
    <x v="2"/>
    <x v="0"/>
    <n v="60000"/>
    <x v="1"/>
    <x v="0"/>
    <s v="17/10/GALFR10TV"/>
    <s v="Oui"/>
  </r>
  <r>
    <d v="2017-10-18T00:00:00"/>
    <s v="Ration journaliere"/>
    <x v="1"/>
    <x v="0"/>
    <n v="80000"/>
    <x v="1"/>
    <x v="0"/>
    <s v="17/10/GALFR23FA"/>
    <s v="Oui"/>
  </r>
  <r>
    <d v="2017-10-18T00:00:00"/>
    <s v="Taxi moto pour les enquetes"/>
    <x v="2"/>
    <x v="0"/>
    <n v="10000"/>
    <x v="1"/>
    <x v="0"/>
    <s v="17/10/GALFR24TE"/>
    <s v="Oui"/>
  </r>
  <r>
    <d v="2017-10-18T00:00:00"/>
    <s v="Frais d'hotel"/>
    <x v="1"/>
    <x v="0"/>
    <n v="250000"/>
    <x v="1"/>
    <x v="0"/>
    <s v="17/10/GALFF4351"/>
    <s v="Oui"/>
  </r>
  <r>
    <d v="2017-10-18T00:00:00"/>
    <s v="Transport Maison-Bureau AR"/>
    <x v="2"/>
    <x v="0"/>
    <n v="15000"/>
    <x v="6"/>
    <x v="0"/>
    <s v="17/10/GALFR12FS"/>
    <s v="Oui"/>
  </r>
  <r>
    <d v="2017-10-18T00:00:00"/>
    <s v="Transport Bureau-Banque belle vue"/>
    <x v="2"/>
    <x v="0"/>
    <n v="50000"/>
    <x v="6"/>
    <x v="0"/>
    <s v="17/10/GALFR35TU"/>
    <s v="Oui"/>
  </r>
  <r>
    <d v="2017-10-18T00:00:00"/>
    <s v="Achat des puces d'enquête"/>
    <x v="4"/>
    <x v="0"/>
    <n v="150000"/>
    <x v="6"/>
    <x v="0"/>
    <s v="17/10/GALFR34PC"/>
    <s v="Oui"/>
  </r>
  <r>
    <d v="2017-10-18T00:00:00"/>
    <s v="Achat de (3) paquets d'eau coyah pour l'équipe du bureau"/>
    <x v="8"/>
    <x v="2"/>
    <n v="25000"/>
    <x v="3"/>
    <x v="0"/>
    <s v="17/10/GALFR36A"/>
    <s v="Oui"/>
  </r>
  <r>
    <d v="2017-10-18T00:00:00"/>
    <s v="Achat de de (10) chronos de classeurs pour bureau"/>
    <x v="5"/>
    <x v="2"/>
    <n v="100000"/>
    <x v="3"/>
    <x v="0"/>
    <s v="17/10/GALFR37AM"/>
    <s v="Oui"/>
  </r>
  <r>
    <d v="2017-10-18T00:00:00"/>
    <s v="Achat de (10) l d'essence  pour véh perso Coordonnateur pour son transport maison-bureau"/>
    <x v="0"/>
    <x v="4"/>
    <n v="80000"/>
    <x v="7"/>
    <x v="0"/>
    <s v="17/10/GALFR11"/>
    <s v="Oui"/>
  </r>
  <r>
    <d v="2017-10-18T00:00:00"/>
    <s v="Transport  E14 bureau-maison pour (5) jours"/>
    <x v="2"/>
    <x v="0"/>
    <n v="45000"/>
    <x v="13"/>
    <x v="0"/>
    <s v="17/10/GALFR50TE"/>
    <s v="Oui"/>
  </r>
  <r>
    <d v="2017-10-18T00:00:00"/>
    <s v="Transport E14 bureau-matoto marché, aviation marché, bonfi et Madina pour enquête"/>
    <x v="15"/>
    <x v="0"/>
    <n v="41000"/>
    <x v="13"/>
    <x v="0"/>
    <s v="17/10/GALFR5TE"/>
    <s v="Oui"/>
  </r>
  <r>
    <d v="2017-10-19T00:00:00"/>
    <s v="Taxi moto bureau- TPI de Kaloum pour suivi juridique transmission dossier Abdouramane Sidibé et fils"/>
    <x v="2"/>
    <x v="3"/>
    <n v="42500"/>
    <x v="8"/>
    <x v="0"/>
    <s v="17/10/GALFR46TU"/>
    <s v="Oui"/>
  </r>
  <r>
    <d v="2017-10-19T00:00:00"/>
    <s v="Taxi maison-bureau A/R"/>
    <x v="2"/>
    <x v="3"/>
    <n v="13000"/>
    <x v="10"/>
    <x v="0"/>
    <s v="17/10/GALFR13FS"/>
    <s v="Oui"/>
  </r>
  <r>
    <d v="2017-10-19T00:00:00"/>
    <s v="Taxi bureau- maisonA/R"/>
    <x v="2"/>
    <x v="3"/>
    <n v="16000"/>
    <x v="9"/>
    <x v="0"/>
    <s v="17/10/GALFR28FS"/>
    <s v="Oui"/>
  </r>
  <r>
    <d v="2017-10-19T00:00:00"/>
    <s v="Taxi maison-bureau A/R"/>
    <x v="2"/>
    <x v="3"/>
    <n v="30000"/>
    <x v="5"/>
    <x v="0"/>
    <s v="17/10/GALFR5FS"/>
    <s v="Oui"/>
  </r>
  <r>
    <d v="2017-10-19T00:00:00"/>
    <s v="Achat d'un ordinateur portable pour l'Officier Media"/>
    <x v="5"/>
    <x v="1"/>
    <n v="4500000"/>
    <x v="4"/>
    <x v="0"/>
    <s v="17/10/GALF018"/>
    <s v="Oui"/>
  </r>
  <r>
    <d v="2017-10-19T00:00:00"/>
    <s v="Paiement bonus à www,leverificateurs sur affaire verdict peaux de crocodies "/>
    <x v="13"/>
    <x v="1"/>
    <n v="100000"/>
    <x v="2"/>
    <x v="0"/>
    <s v="17/10/GALFR20BM"/>
    <s v="Oui"/>
  </r>
  <r>
    <d v="2017-10-19T00:00:00"/>
    <s v="Paiement bonus à www,lemakona,com sur affaire verdict peaux de crocodies "/>
    <x v="13"/>
    <x v="1"/>
    <n v="100000"/>
    <x v="2"/>
    <x v="0"/>
    <s v="17/10/GALFR17BM"/>
    <s v="Oui"/>
  </r>
  <r>
    <d v="2017-10-19T00:00:00"/>
    <s v="Paiement bonus à www,soleilfmguinee,net sur affaire verdict peaux de crocodies "/>
    <x v="13"/>
    <x v="1"/>
    <n v="100000"/>
    <x v="2"/>
    <x v="0"/>
    <s v="17/10/GALFR15BM"/>
    <s v="Oui"/>
  </r>
  <r>
    <d v="2017-10-19T00:00:00"/>
    <s v="Paiement bonus à www,bcmedia,org  sur affaire verdict peaux de crocodies "/>
    <x v="13"/>
    <x v="1"/>
    <n v="100000"/>
    <x v="2"/>
    <x v="0"/>
    <s v="17/10/GALFR16BM"/>
    <s v="Oui"/>
  </r>
  <r>
    <d v="2017-10-19T00:00:00"/>
    <s v="Paiement bonus à www,femmesafricaine,info   sur affaire verdict peaux de crocodies "/>
    <x v="13"/>
    <x v="1"/>
    <n v="100000"/>
    <x v="2"/>
    <x v="0"/>
    <s v="17/10/GALFR18BM"/>
    <s v="Oui"/>
  </r>
  <r>
    <d v="2017-10-19T00:00:00"/>
    <s v="Paiement bonus à www,guineemail,com    sur affaire verdict peaux de crocodies "/>
    <x v="13"/>
    <x v="1"/>
    <n v="100000"/>
    <x v="2"/>
    <x v="0"/>
    <s v="17/10/GALFR19BM"/>
    <s v="Oui"/>
  </r>
  <r>
    <d v="2017-10-19T00:00:00"/>
    <s v="Taxi maison-paiement bonus media"/>
    <x v="2"/>
    <x v="1"/>
    <n v="15000"/>
    <x v="2"/>
    <x v="0"/>
    <s v="17/10/GALFR10FS"/>
    <s v="Oui"/>
  </r>
  <r>
    <d v="2017-10-19T00:00:00"/>
    <s v="Taxi maison-bureau (aller retour)"/>
    <x v="2"/>
    <x v="1"/>
    <n v="10000"/>
    <x v="2"/>
    <x v="0"/>
    <s v="17/10/GALFR10FS"/>
    <s v="Oui"/>
  </r>
  <r>
    <d v="2017-10-19T00:00:00"/>
    <s v="Transport bureau-maison"/>
    <x v="2"/>
    <x v="0"/>
    <n v="15000"/>
    <x v="0"/>
    <x v="0"/>
    <s v="17/10/GALFR17FS"/>
    <s v="Oui"/>
  </r>
  <r>
    <d v="2017-10-19T00:00:00"/>
    <s v="Transport bureau-en ville aller et retour"/>
    <x v="2"/>
    <x v="0"/>
    <n v="30000"/>
    <x v="0"/>
    <x v="0"/>
    <s v="17/10/GALFR"/>
    <s v="Oui"/>
  </r>
  <r>
    <d v="2017-10-19T00:00:00"/>
    <s v="Achàt de carte de recharge"/>
    <x v="4"/>
    <x v="0"/>
    <n v="10000"/>
    <x v="0"/>
    <x v="0"/>
    <s v="17/10/GALFR"/>
    <s v="Oui"/>
  </r>
  <r>
    <d v="2017-10-19T00:00:00"/>
    <s v="Taxi moto Taboy pour les enquêtes"/>
    <x v="2"/>
    <x v="0"/>
    <n v="80000"/>
    <x v="1"/>
    <x v="0"/>
    <s v="17/10/GALFR25FA"/>
    <s v="Oui"/>
  </r>
  <r>
    <d v="2017-10-19T00:00:00"/>
    <s v="Taxi moto pour les enquetes"/>
    <x v="2"/>
    <x v="0"/>
    <n v="30000"/>
    <x v="1"/>
    <x v="0"/>
    <s v="17/10/GALFR26TE"/>
    <s v="Oui"/>
  </r>
  <r>
    <d v="2017-10-19T00:00:00"/>
    <s v="Ttaxi moto boké dapillon"/>
    <x v="2"/>
    <x v="0"/>
    <n v="60000"/>
    <x v="1"/>
    <x v="0"/>
    <s v="17/10/GALFR27TE"/>
    <s v="Oui"/>
  </r>
  <r>
    <d v="2017-10-19T00:00:00"/>
    <s v="Ration journaliere"/>
    <x v="1"/>
    <x v="0"/>
    <n v="80000"/>
    <x v="1"/>
    <x v="0"/>
    <s v="17/10/GALFR28FA"/>
    <s v="Oui"/>
  </r>
  <r>
    <d v="2017-10-19T00:00:00"/>
    <s v="Frais d'hotel"/>
    <x v="1"/>
    <x v="0"/>
    <n v="250000"/>
    <x v="1"/>
    <x v="0"/>
    <s v="17/10/GALFF4298"/>
    <s v="Oui"/>
  </r>
  <r>
    <d v="2017-10-19T00:00:00"/>
    <s v="Transport Maison-bureau AR"/>
    <x v="2"/>
    <x v="0"/>
    <n v="15000"/>
    <x v="6"/>
    <x v="0"/>
    <s v="17/10/GALFR12FS"/>
    <s v="Oui"/>
  </r>
  <r>
    <d v="2017-10-19T00:00:00"/>
    <s v="Paiement bonus Thierno Ousmane Baldé pour prestation suivi d'un babouin"/>
    <x v="13"/>
    <x v="3"/>
    <n v="100000"/>
    <x v="3"/>
    <x v="0"/>
    <s v="17/10/GALFR42BP"/>
    <s v="Oui"/>
  </r>
  <r>
    <d v="2017-10-19T00:00:00"/>
    <s v="Paiement bonus C/Chef Agent de faune  pour prestation suivi d'un babouin"/>
    <x v="13"/>
    <x v="3"/>
    <n v="100000"/>
    <x v="3"/>
    <x v="0"/>
    <s v="17/10/GALFR43BP"/>
    <s v="Oui"/>
  </r>
  <r>
    <d v="2017-10-20T00:00:00"/>
    <s v="Taxi maison-bureau A/R"/>
    <x v="2"/>
    <x v="3"/>
    <n v="13000"/>
    <x v="10"/>
    <x v="0"/>
    <s v="17/10/GALFR13FS"/>
    <s v="Oui"/>
  </r>
  <r>
    <d v="2017-10-20T00:00:00"/>
    <s v="Frais de location véhicule "/>
    <x v="2"/>
    <x v="3"/>
    <n v="400000"/>
    <x v="9"/>
    <x v="0"/>
    <s v="17/10/GALFR32"/>
    <s v="Oui"/>
  </r>
  <r>
    <d v="2017-10-20T00:00:00"/>
    <s v="Frais de carburant"/>
    <x v="2"/>
    <x v="3"/>
    <n v="360000"/>
    <x v="9"/>
    <x v="0"/>
    <s v="17/10/GALFR33"/>
    <s v="Oui"/>
  </r>
  <r>
    <d v="2017-10-20T00:00:00"/>
    <s v="Travel subsistence Mr Bella point focal de la CITES"/>
    <x v="1"/>
    <x v="3"/>
    <n v="80000"/>
    <x v="9"/>
    <x v="0"/>
    <s v="17/10/GALFR34"/>
    <s v="Oui"/>
  </r>
  <r>
    <d v="2017-10-20T00:00:00"/>
    <s v="TRAvel subsistance SESSOU"/>
    <x v="1"/>
    <x v="3"/>
    <n v="80000"/>
    <x v="9"/>
    <x v="0"/>
    <s v="17/10/GALFR35"/>
    <s v="Oui"/>
  </r>
  <r>
    <d v="2017-10-20T00:00:00"/>
    <s v="Taxi moto maison- kipé pour le depart à kindia"/>
    <x v="2"/>
    <x v="3"/>
    <n v="15000"/>
    <x v="9"/>
    <x v="0"/>
    <s v="17/10/GALFR36"/>
    <s v="Oui"/>
  </r>
  <r>
    <d v="2017-10-20T00:00:00"/>
    <s v="Taxi moto gendarmerie-TPI KINDIA "/>
    <x v="2"/>
    <x v="3"/>
    <n v="10000"/>
    <x v="9"/>
    <x v="0"/>
    <s v="17/10/GALFR37"/>
    <s v="Oui"/>
  </r>
  <r>
    <d v="2017-10-20T00:00:00"/>
    <s v="Taxi  moto bembeto-maison"/>
    <x v="2"/>
    <x v="3"/>
    <n v="25000"/>
    <x v="9"/>
    <x v="0"/>
    <s v="17/10/GALFR38"/>
    <s v="Oui"/>
  </r>
  <r>
    <d v="2017-10-20T00:00:00"/>
    <s v="Taxi maison-bureau A/R"/>
    <x v="2"/>
    <x v="3"/>
    <n v="30000"/>
    <x v="5"/>
    <x v="0"/>
    <s v="17/10/GALFR5FS"/>
    <s v="Oui"/>
  </r>
  <r>
    <d v="2017-10-20T00:00:00"/>
    <s v="Paiement à Thierno pour frais de déplacement véhicule pour envoie d'un babouin à faranah"/>
    <x v="2"/>
    <x v="3"/>
    <n v="850000"/>
    <x v="5"/>
    <x v="0"/>
    <s v="17/10/GALFR49T"/>
    <s v="Oui"/>
  </r>
  <r>
    <d v="2017-10-20T00:00:00"/>
    <s v="Versement à thierno pour achat des fruits et frais d'entretien des autres  babouins au parc "/>
    <x v="2"/>
    <x v="3"/>
    <n v="300000"/>
    <x v="5"/>
    <x v="0"/>
    <s v="17/10/GALFR50TB"/>
    <s v="Oui"/>
  </r>
  <r>
    <d v="2017-10-20T00:00:00"/>
    <s v="Food allowance trois jours agent "/>
    <x v="2"/>
    <x v="3"/>
    <n v="240000"/>
    <x v="5"/>
    <x v="0"/>
    <s v="17/10/GALFR28FA"/>
    <s v="Oui"/>
  </r>
  <r>
    <d v="2017-10-20T00:00:00"/>
    <s v="Versement à Mr Barry"/>
    <x v="2"/>
    <x v="3"/>
    <n v="160000"/>
    <x v="5"/>
    <x v="0"/>
    <s v="17/10/GALFR1C"/>
    <s v="Oui"/>
  </r>
  <r>
    <d v="2017-10-20T00:00:00"/>
    <s v="Fonctionnement de la Semaine "/>
    <x v="2"/>
    <x v="3"/>
    <n v="150000"/>
    <x v="5"/>
    <x v="0"/>
    <s v="17/10/GALF"/>
    <s v="Oui"/>
  </r>
  <r>
    <d v="2017-10-20T00:00:00"/>
    <s v="Taxi moto  maison -radio tamata fm(aller retour)"/>
    <x v="2"/>
    <x v="1"/>
    <n v="10000"/>
    <x v="2"/>
    <x v="0"/>
    <s v="17/10/GALFR10FS"/>
    <s v="Oui"/>
  </r>
  <r>
    <d v="2017-10-20T00:00:00"/>
    <s v="Transport bureau-maison"/>
    <x v="2"/>
    <x v="0"/>
    <n v="15000"/>
    <x v="0"/>
    <x v="0"/>
    <s v="17/10/GALFR17FS"/>
    <s v="Oui"/>
  </r>
  <r>
    <d v="2017-10-20T00:00:00"/>
    <s v="Taxi boké kamsar"/>
    <x v="2"/>
    <x v="0"/>
    <n v="11000"/>
    <x v="1"/>
    <x v="0"/>
    <s v="17/10/GALFRU"/>
    <s v="Oui"/>
  </r>
  <r>
    <d v="2017-10-20T00:00:00"/>
    <s v="Ration journaliere"/>
    <x v="1"/>
    <x v="0"/>
    <n v="80000"/>
    <x v="1"/>
    <x v="0"/>
    <s v="17/10/GALFR29FA"/>
    <s v="Oui"/>
  </r>
  <r>
    <d v="2017-10-20T00:00:00"/>
    <s v="Taxi  moto pour chercher l'hôtel"/>
    <x v="2"/>
    <x v="0"/>
    <n v="30000"/>
    <x v="1"/>
    <x v="0"/>
    <s v="17/10/GALFR30TE"/>
    <s v="Oui"/>
  </r>
  <r>
    <d v="2017-10-20T00:00:00"/>
    <s v="Taxi moto pour les enquetes au port de kamsar"/>
    <x v="2"/>
    <x v="0"/>
    <n v="10000"/>
    <x v="1"/>
    <x v="0"/>
    <s v="17/10/GALFR31TE"/>
    <s v="Oui"/>
  </r>
  <r>
    <d v="2017-10-20T00:00:00"/>
    <s v="Taxi moto pour les enquêtes à la barriere"/>
    <x v="2"/>
    <x v="0"/>
    <n v="10000"/>
    <x v="1"/>
    <x v="0"/>
    <s v="17/10/GALFR35TE"/>
    <s v="Oui"/>
  </r>
  <r>
    <d v="2017-10-20T00:00:00"/>
    <s v="Frais d'hotel"/>
    <x v="1"/>
    <x v="0"/>
    <n v="300000"/>
    <x v="1"/>
    <x v="0"/>
    <s v="17/10/GALFR47h"/>
    <s v="Oui"/>
  </r>
  <r>
    <d v="2017-10-20T00:00:00"/>
    <s v="Transport Maison-Bureau AR"/>
    <x v="2"/>
    <x v="0"/>
    <n v="15000"/>
    <x v="6"/>
    <x v="0"/>
    <s v="17/10/GALFR12FS"/>
    <s v="Oui"/>
  </r>
  <r>
    <d v="2017-10-20T00:00:00"/>
    <s v="Frais transfert par orange money à Castro"/>
    <x v="10"/>
    <x v="2"/>
    <n v="20000"/>
    <x v="3"/>
    <x v="0"/>
    <s v="17/10/GALFR0029716"/>
    <s v="Oui"/>
  </r>
  <r>
    <d v="2017-10-21T00:00:00"/>
    <s v="Paiement bonus media au journal l'Indexeur sur arrestation trafiquant peaux de crocodiles camayenne,"/>
    <x v="13"/>
    <x v="1"/>
    <n v="100000"/>
    <x v="2"/>
    <x v="0"/>
    <s v="17/10/GALFR23BM"/>
    <s v="Oui"/>
  </r>
  <r>
    <d v="2017-10-21T00:00:00"/>
    <s v="Paiement bonus media au journal l'Observateur  sur arrestation trafiquant peaux de crocodiles camayenne,"/>
    <x v="13"/>
    <x v="1"/>
    <n v="100000"/>
    <x v="2"/>
    <x v="0"/>
    <s v="17/10/GALFR24BM"/>
    <s v="Oui"/>
  </r>
  <r>
    <d v="2017-10-21T00:00:00"/>
    <s v="Paiement bonus media au journal le Standard   sur arrestation trafiquant peaux de crocodiles camayenne,"/>
    <x v="13"/>
    <x v="1"/>
    <n v="100000"/>
    <x v="2"/>
    <x v="0"/>
    <s v="17/10/GALFR25BM"/>
    <s v="Oui"/>
  </r>
  <r>
    <d v="2017-10-21T00:00:00"/>
    <s v="Paiement bonus media au journal Affiches Guinéennes  sur arrestation trafiquant peaux de crocodiles camayenne,"/>
    <x v="13"/>
    <x v="1"/>
    <n v="100000"/>
    <x v="2"/>
    <x v="0"/>
    <s v="17/10/GALFR26BM"/>
    <s v="Oui"/>
  </r>
  <r>
    <d v="2017-10-21T00:00:00"/>
    <s v="Paiement bonus media au journal Le Renard   sur arrestation trafiquant peaux de crocodiles camayenne,"/>
    <x v="13"/>
    <x v="1"/>
    <n v="100000"/>
    <x v="2"/>
    <x v="0"/>
    <s v="17/10/GALFR27BM"/>
    <s v="Oui"/>
  </r>
  <r>
    <d v="2017-10-21T00:00:00"/>
    <s v="Taxi moto pour les enquêtes à la barriere"/>
    <x v="2"/>
    <x v="0"/>
    <n v="10000"/>
    <x v="1"/>
    <x v="0"/>
    <s v="17/10/GALFR36TE"/>
    <s v="Oui"/>
  </r>
  <r>
    <d v="2017-10-21T00:00:00"/>
    <s v="Taxi moto pour la gare routiere"/>
    <x v="2"/>
    <x v="0"/>
    <n v="5000"/>
    <x v="1"/>
    <x v="0"/>
    <s v="17/10/GALFR37TE"/>
    <s v="Oui"/>
  </r>
  <r>
    <d v="2017-10-21T00:00:00"/>
    <s v="Ration journaliere"/>
    <x v="1"/>
    <x v="0"/>
    <n v="80000"/>
    <x v="1"/>
    <x v="0"/>
    <s v="17/10/GALFR38FA"/>
    <s v="Oui"/>
  </r>
  <r>
    <d v="2017-10-21T00:00:00"/>
    <s v="Carte de recharge orange areeba "/>
    <x v="4"/>
    <x v="0"/>
    <n v="15000"/>
    <x v="1"/>
    <x v="0"/>
    <s v="17/10/GALFRCR"/>
    <s v="Oui"/>
  </r>
  <r>
    <d v="2017-10-21T00:00:00"/>
    <s v="Taxi kamsar conakry"/>
    <x v="2"/>
    <x v="0"/>
    <n v="60000"/>
    <x v="1"/>
    <x v="0"/>
    <s v="17/10/GALFTV2B"/>
    <s v="Oui"/>
  </r>
  <r>
    <d v="2017-10-21T00:00:00"/>
    <s v="Achat de (20)l de carburant voiture perso Saidou  pour le transport de la semaine"/>
    <x v="0"/>
    <x v="4"/>
    <n v="160000"/>
    <x v="7"/>
    <x v="0"/>
    <s v="17/10/GALFR025"/>
    <s v="Oui"/>
  </r>
  <r>
    <d v="2017-10-23T00:00:00"/>
    <s v="Taxi moto bureau- cour d'appel pour suivi d'audience cas famille sidimé"/>
    <x v="2"/>
    <x v="3"/>
    <n v="60000"/>
    <x v="8"/>
    <x v="0"/>
    <s v="17/10/GALFR15TU"/>
    <s v="Oui"/>
  </r>
  <r>
    <d v="2017-10-23T00:00:00"/>
    <s v="Taxi maison-bureau A/R"/>
    <x v="2"/>
    <x v="3"/>
    <n v="13000"/>
    <x v="10"/>
    <x v="0"/>
    <s v="17/10/GALFR29FS"/>
    <s v="Oui"/>
  </r>
  <r>
    <d v="2017-10-23T00:00:00"/>
    <s v="Taxi bureau- maisonA/R"/>
    <x v="2"/>
    <x v="3"/>
    <n v="16000"/>
    <x v="9"/>
    <x v="0"/>
    <s v="17/10/GALFR41TU"/>
    <s v="Oui"/>
  </r>
  <r>
    <d v="2017-10-23T00:00:00"/>
    <s v=" Transport Odette pour Emission Tamata FM"/>
    <x v="2"/>
    <x v="3"/>
    <n v="20000"/>
    <x v="5"/>
    <x v="0"/>
    <s v="17/10/GALFR2E"/>
    <s v="Oui"/>
  </r>
  <r>
    <d v="2017-10-23T00:00:00"/>
    <s v="Taxi moto bureau-DNEF-DPJ A/R"/>
    <x v="2"/>
    <x v="3"/>
    <n v="70000"/>
    <x v="5"/>
    <x v="0"/>
    <s v="17/10/GAL"/>
    <s v="Oui"/>
  </r>
  <r>
    <d v="2017-10-23T00:00:00"/>
    <s v="Fonctionnement E37"/>
    <x v="2"/>
    <x v="0"/>
    <n v="75000"/>
    <x v="5"/>
    <x v="0"/>
    <s v="17/10/GALFR12FS"/>
    <s v="Oui"/>
  </r>
  <r>
    <d v="2017-10-23T00:00:00"/>
    <s v="Fonctionnement E19"/>
    <x v="2"/>
    <x v="0"/>
    <n v="75000"/>
    <x v="5"/>
    <x v="0"/>
    <s v="17/10/GALFR14FS"/>
    <s v="Oui"/>
  </r>
  <r>
    <d v="2017-10-23T00:00:00"/>
    <s v="Fonctionnement Tamba Fatou Oularé"/>
    <x v="2"/>
    <x v="1"/>
    <n v="50000"/>
    <x v="5"/>
    <x v="0"/>
    <s v="17/10/GALFR13FS"/>
    <s v="Oui"/>
  </r>
  <r>
    <d v="2017-10-23T00:00:00"/>
    <s v="Fonctionnement E17"/>
    <x v="2"/>
    <x v="0"/>
    <n v="75000"/>
    <x v="5"/>
    <x v="0"/>
    <s v="17/10/GALFR14FS"/>
    <s v="Oui"/>
  </r>
  <r>
    <d v="2017-10-23T00:00:00"/>
    <s v="Transfert Crédit à E17 pour enquête "/>
    <x v="4"/>
    <x v="0"/>
    <n v="10000"/>
    <x v="5"/>
    <x v="0"/>
    <s v="17/10/GALFR16TB"/>
    <s v="Oui"/>
  </r>
  <r>
    <d v="2017-10-23T00:00:00"/>
    <s v="Transfert de crédit sur le téléphone Catro pour connexion "/>
    <x v="15"/>
    <x v="3"/>
    <n v="10000"/>
    <x v="5"/>
    <x v="0"/>
    <s v="17/10/GALF"/>
    <s v="Oui"/>
  </r>
  <r>
    <d v="2017-10-23T00:00:00"/>
    <s v="Paiement bonus C/Chef BILIVOGUI  agent de faune  pour transfert d'un babouin à Faranah"/>
    <x v="13"/>
    <x v="3"/>
    <n v="300000"/>
    <x v="5"/>
    <x v="0"/>
    <s v="17/10/GALFR21BT"/>
    <s v="Oui"/>
  </r>
  <r>
    <d v="2017-10-23T00:00:00"/>
    <s v="Taxi maison-bureau (aller retour)"/>
    <x v="2"/>
    <x v="1"/>
    <n v="10000"/>
    <x v="2"/>
    <x v="0"/>
    <s v="17/10/GALFR13FS"/>
    <s v="Oui"/>
  </r>
  <r>
    <d v="2017-10-23T00:00:00"/>
    <s v="Transport bureau-maison"/>
    <x v="2"/>
    <x v="0"/>
    <n v="15000"/>
    <x v="0"/>
    <x v="0"/>
    <s v="17/10/GALFR17FS"/>
    <s v="Oui"/>
  </r>
  <r>
    <d v="2017-10-23T00:00:00"/>
    <s v="Bureau- Kagbelen-kilomètre cinq aller et retour"/>
    <x v="2"/>
    <x v="0"/>
    <n v="30000"/>
    <x v="0"/>
    <x v="0"/>
    <s v="17/10/GALFR9TE"/>
    <s v="Oui"/>
  </r>
  <r>
    <d v="2017-10-23T00:00:00"/>
    <s v="Taxi bureau maison"/>
    <x v="2"/>
    <x v="0"/>
    <n v="15000"/>
    <x v="1"/>
    <x v="0"/>
    <s v="17/10/GALFR14FS"/>
    <s v="Oui"/>
  </r>
  <r>
    <d v="2017-10-23T00:00:00"/>
    <s v="Transport Maison-Bureau AR"/>
    <x v="2"/>
    <x v="0"/>
    <n v="15000"/>
    <x v="6"/>
    <x v="0"/>
    <s v="17/10/GALFR12FS"/>
    <s v="Oui"/>
  </r>
  <r>
    <d v="2017-10-23T00:00:00"/>
    <s v="Frais de fonctionnement Maîmouna pour la semaine"/>
    <x v="2"/>
    <x v="2"/>
    <n v="70000"/>
    <x v="3"/>
    <x v="0"/>
    <s v="17/10/GALFR4FS"/>
    <s v="Oui"/>
  </r>
  <r>
    <d v="2017-10-23T00:00:00"/>
    <s v="Paiement réliquat à Thierno Ousmane Baldé frais de deplacement véhicule pour relâche de babouin au PNHN"/>
    <x v="2"/>
    <x v="2"/>
    <n v="850000"/>
    <x v="3"/>
    <x v="0"/>
    <s v="17/10/GALFR6FD"/>
    <s v="Oui"/>
  </r>
  <r>
    <d v="2017-10-23T00:00:00"/>
    <s v="Achat de stock manger pour le babouin au parc PNHN de Faranah"/>
    <x v="8"/>
    <x v="2"/>
    <n v="300000"/>
    <x v="3"/>
    <x v="0"/>
    <s v="17/10/GALFR7TB"/>
    <s v="Oui"/>
  </r>
  <r>
    <d v="2017-10-23T00:00:00"/>
    <s v="Paiement Transfert E-Recharge pour l'équipe du bureau du 20/10/2017"/>
    <x v="4"/>
    <x v="2"/>
    <n v="400000"/>
    <x v="3"/>
    <x v="0"/>
    <s v="17/10/GALFR8TR"/>
    <s v="Oui"/>
  </r>
  <r>
    <d v="2017-10-23T00:00:00"/>
    <s v="Frais de fonctionnement Moné pour la semaine"/>
    <x v="2"/>
    <x v="2"/>
    <n v="150000"/>
    <x v="3"/>
    <x v="0"/>
    <s v="17/10/GALFR18FS"/>
    <s v="Oui"/>
  </r>
  <r>
    <d v="2017-10-23T00:00:00"/>
    <s v="Achat de demareur plus frais main d'œuvre pour la reparation de la voiture du Coordonnateur"/>
    <x v="0"/>
    <x v="4"/>
    <n v="300000"/>
    <x v="7"/>
    <x v="0"/>
    <s v="17/10/GALFR19AM"/>
    <s v="Oui"/>
  </r>
  <r>
    <d v="2017-10-23T00:00:00"/>
    <s v="Transport E14 bureau-Hamdalaye, Gbéssia marché, Aviation marché et matoto pour enquête pour enquête"/>
    <x v="2"/>
    <x v="0"/>
    <n v="44500"/>
    <x v="13"/>
    <x v="0"/>
    <s v="17/10/GALFR5TE"/>
    <s v="Oui"/>
  </r>
  <r>
    <d v="2017-10-24T00:00:00"/>
    <s v="Transport Bureau-Yimbaya marché, Taouya, Hamdaye, Sonfonia A/R pour enquête"/>
    <x v="2"/>
    <x v="0"/>
    <n v="29000"/>
    <x v="13"/>
    <x v="0"/>
    <s v="17/10/GALFR23TE"/>
    <s v="Oui"/>
  </r>
  <r>
    <d v="2017-10-24T00:00:00"/>
    <s v="Achat de carte re recharge orange et Areeba pour E14 pour cummunication et connexion"/>
    <x v="2"/>
    <x v="0"/>
    <n v="10000"/>
    <x v="13"/>
    <x v="0"/>
    <s v="17/10/GALFR24CR"/>
    <s v="Oui"/>
  </r>
  <r>
    <d v="2017-10-24T00:00:00"/>
    <s v="Taxi maison-bureau A/R"/>
    <x v="2"/>
    <x v="3"/>
    <n v="13000"/>
    <x v="10"/>
    <x v="0"/>
    <s v="17/10/GALFR29FS"/>
    <s v="Oui"/>
  </r>
  <r>
    <d v="2017-10-24T00:00:00"/>
    <s v="Taxi bureau-maison centrale A/R"/>
    <x v="2"/>
    <x v="3"/>
    <n v="60000"/>
    <x v="10"/>
    <x v="0"/>
    <s v="17/10/GALFR10TU"/>
    <s v="Oui"/>
  </r>
  <r>
    <d v="2017-10-24T00:00:00"/>
    <s v="Frais de food allowance detenu"/>
    <x v="12"/>
    <x v="3"/>
    <n v="17000"/>
    <x v="10"/>
    <x v="0"/>
    <s v="17/10/GALFR11JV"/>
    <s v="Oui"/>
  </r>
  <r>
    <d v="2017-10-24T00:00:00"/>
    <s v="Taxi bureau- maisonA/R"/>
    <x v="2"/>
    <x v="3"/>
    <n v="16000"/>
    <x v="9"/>
    <x v="0"/>
    <s v="17/10/GALFR41TU"/>
    <s v="Oui"/>
  </r>
  <r>
    <d v="2017-10-24T00:00:00"/>
    <s v="Taxi-maison bureau A/R"/>
    <x v="2"/>
    <x v="3"/>
    <n v="30000"/>
    <x v="5"/>
    <x v="0"/>
    <s v="17/10/GALFR5FS"/>
    <s v="Oui"/>
  </r>
  <r>
    <d v="2017-10-24T00:00:00"/>
    <s v="Taxi maison-bureau (aller retour)"/>
    <x v="2"/>
    <x v="1"/>
    <n v="10000"/>
    <x v="2"/>
    <x v="0"/>
    <s v="17/10/GALFR13FS"/>
    <s v="Oui"/>
  </r>
  <r>
    <d v="2017-10-24T00:00:00"/>
    <s v="Transport Tamba maison- centre ville pour la confection des badges du personnel de GALF"/>
    <x v="2"/>
    <x v="1"/>
    <n v="40000"/>
    <x v="2"/>
    <x v="0"/>
    <s v="17/10/GALFR33TU"/>
    <s v="Oui"/>
  </r>
  <r>
    <d v="2017-10-24T00:00:00"/>
    <s v=" Bonus Média  radio Tamata fm pour émission sur Cas Lancinet Doumbouya et autres"/>
    <x v="13"/>
    <x v="1"/>
    <n v="210000"/>
    <x v="2"/>
    <x v="0"/>
    <s v="17/10/GALFR32BM"/>
    <s v="Oui"/>
  </r>
  <r>
    <d v="2017-10-24T00:00:00"/>
    <s v="Transport bureau-maison"/>
    <x v="2"/>
    <x v="0"/>
    <n v="15000"/>
    <x v="0"/>
    <x v="0"/>
    <s v="17/10/GALFR17FS"/>
    <s v="Oui"/>
  </r>
  <r>
    <d v="2017-10-24T00:00:00"/>
    <s v="Transport bureau-yimbaya-Bonfi-Belle vue-hamdallaye-bambeto plus prix de consultation chez le marrabout"/>
    <x v="2"/>
    <x v="0"/>
    <n v="40500"/>
    <x v="0"/>
    <x v="0"/>
    <s v="17/10/GALFR"/>
    <s v="Oui"/>
  </r>
  <r>
    <d v="2017-10-24T00:00:00"/>
    <s v="Transport Maison-Bureau AR"/>
    <x v="2"/>
    <x v="0"/>
    <n v="15000"/>
    <x v="6"/>
    <x v="0"/>
    <s v="17/10/GALFR12FS"/>
    <s v="Oui"/>
  </r>
  <r>
    <d v="2017-10-24T00:00:00"/>
    <s v="Achat des chargeurs de Telephone"/>
    <x v="4"/>
    <x v="0"/>
    <n v="275000"/>
    <x v="6"/>
    <x v="0"/>
    <s v="17/10/GALFR25AM"/>
    <s v="Oui"/>
  </r>
  <r>
    <d v="2017-10-24T00:00:00"/>
    <s v="Transport Bureau-Banque belle vue"/>
    <x v="2"/>
    <x v="0"/>
    <n v="16000"/>
    <x v="6"/>
    <x v="0"/>
    <s v="17/10/GALFR26,27TU"/>
    <s v="Oui"/>
  </r>
  <r>
    <d v="2017-10-24T00:00:00"/>
    <s v="Achat de paquets d'eau pour l'équipe "/>
    <x v="8"/>
    <x v="2"/>
    <n v="23000"/>
    <x v="6"/>
    <x v="0"/>
    <s v="17/10/GALFR30A"/>
    <s v="Oui"/>
  </r>
  <r>
    <d v="2017-10-24T00:00:00"/>
    <s v="Paiement main d'œuvre Sadjo Bah menuisier pour la reparation des portes des douches"/>
    <x v="6"/>
    <x v="2"/>
    <n v="40000"/>
    <x v="3"/>
    <x v="0"/>
    <s v="17/10/GALFR28MO"/>
    <s v="Oui"/>
  </r>
  <r>
    <d v="2017-10-24T00:00:00"/>
    <s v="Achat de (20) l de gasoil pour voiture perso Saidou pour son transport de la semaine"/>
    <x v="0"/>
    <x v="4"/>
    <n v="160000"/>
    <x v="7"/>
    <x v="0"/>
    <s v="17/10/GALFR107"/>
    <s v="Oui"/>
  </r>
  <r>
    <d v="2017-10-24T00:00:00"/>
    <s v="Achat de (10) l de gasoil pour voiture perso Saidou pour  transport bureau-DNEF, Port Autonome pour rencontre des autorités "/>
    <x v="0"/>
    <x v="4"/>
    <n v="80000"/>
    <x v="7"/>
    <x v="0"/>
    <s v="17/10/GALFR005264"/>
    <s v="Oui"/>
  </r>
  <r>
    <d v="2017-10-25T00:00:00"/>
    <s v="Transport E14 bureau-Madina A/R pour enquête journalière"/>
    <x v="2"/>
    <x v="0"/>
    <n v="41000"/>
    <x v="13"/>
    <x v="0"/>
    <s v="17/10/GALFR39TE"/>
    <s v="Oui"/>
  </r>
  <r>
    <d v="2017-10-25T00:00:00"/>
    <s v="Frais de fonctionnement E14 pour la semaine "/>
    <x v="2"/>
    <x v="0"/>
    <n v="65000"/>
    <x v="13"/>
    <x v="0"/>
    <s v="17/10/GALFR40FS"/>
    <s v="Oui"/>
  </r>
  <r>
    <d v="2017-10-25T00:00:00"/>
    <s v="Transfert de crédit Areeba à E14 pour communication et connexion"/>
    <x v="2"/>
    <x v="0"/>
    <n v="10000"/>
    <x v="13"/>
    <x v="0"/>
    <s v="17/10/GALFR41TC"/>
    <s v="Oui"/>
  </r>
  <r>
    <d v="2017-10-25T00:00:00"/>
    <s v="Taxi maison-bureau A/R"/>
    <x v="2"/>
    <x v="3"/>
    <n v="13000"/>
    <x v="10"/>
    <x v="0"/>
    <s v="17/10/GALFR13FS"/>
    <s v="Oui"/>
  </r>
  <r>
    <d v="2017-10-25T00:00:00"/>
    <s v="Taxi bureau-DNAP A/R  pour  retrait permis de communiquer"/>
    <x v="2"/>
    <x v="3"/>
    <n v="60000"/>
    <x v="10"/>
    <x v="0"/>
    <s v="17/10/GALFR31TU"/>
    <s v="Oui"/>
  </r>
  <r>
    <d v="2017-10-25T00:00:00"/>
    <s v="Taxi bureau- maisonA/R"/>
    <x v="2"/>
    <x v="3"/>
    <n v="16000"/>
    <x v="9"/>
    <x v="0"/>
    <s v="17/10/GALFR28FS"/>
    <s v="Oui"/>
  </r>
  <r>
    <d v="2017-10-25T00:00:00"/>
    <s v="Taxi-maison bureau A/R"/>
    <x v="2"/>
    <x v="3"/>
    <n v="30000"/>
    <x v="5"/>
    <x v="0"/>
    <s v="17/10/GALFR5FS"/>
    <s v="Oui"/>
  </r>
  <r>
    <d v="2017-10-25T00:00:00"/>
    <s v="Taxi maison-bureau (aller retour)"/>
    <x v="2"/>
    <x v="1"/>
    <n v="10000"/>
    <x v="2"/>
    <x v="0"/>
    <s v="17/10/GALFR13FS"/>
    <s v="Oui"/>
  </r>
  <r>
    <d v="2017-10-25T00:00:00"/>
    <s v="Transport bureau-maison"/>
    <x v="2"/>
    <x v="0"/>
    <n v="15000"/>
    <x v="0"/>
    <x v="0"/>
    <s v="17/10/GALFR17FS"/>
    <s v="Oui"/>
  </r>
  <r>
    <d v="2017-10-25T00:00:00"/>
    <s v="Transport bureau -belle vue-madina-coleyah-gbessia"/>
    <x v="2"/>
    <x v="0"/>
    <n v="12500"/>
    <x v="0"/>
    <x v="0"/>
    <s v="17/10/GALFR"/>
    <s v="Oui"/>
  </r>
  <r>
    <d v="2017-10-25T00:00:00"/>
    <s v="Taxi bureau maison"/>
    <x v="2"/>
    <x v="0"/>
    <n v="15000"/>
    <x v="1"/>
    <x v="0"/>
    <s v="17/10/GALFR14FS"/>
    <s v="Oui"/>
  </r>
  <r>
    <d v="2017-10-25T00:00:00"/>
    <s v="Transport Maison-Bureau AR"/>
    <x v="2"/>
    <x v="0"/>
    <n v="15000"/>
    <x v="6"/>
    <x v="0"/>
    <s v="17/10/GALFR12FS"/>
    <s v="Oui"/>
  </r>
  <r>
    <d v="2017-10-25T00:00:00"/>
    <s v="Règlement facture BSPS-Sécurité  octobre 2017  (2) agents pour la sécurité  du bureau "/>
    <x v="6"/>
    <x v="2"/>
    <n v="2000000"/>
    <x v="3"/>
    <x v="0"/>
    <s v="FAC005/071.527A"/>
    <s v="Oui"/>
  </r>
  <r>
    <d v="2017-10-25T00:00:00"/>
    <s v="Salaire Mamadou Saidou Deba Barry  octobre /2017"/>
    <x v="2"/>
    <x v="4"/>
    <n v="13467500"/>
    <x v="4"/>
    <x v="0"/>
    <s v="17/10/GALF"/>
    <s v="Oui"/>
  </r>
  <r>
    <d v="2017-10-25T00:00:00"/>
    <s v="Salaire Tamba Fatou Oularé  octobre/2017"/>
    <x v="11"/>
    <x v="1"/>
    <n v="2613750"/>
    <x v="4"/>
    <x v="0"/>
    <s v="17/10/GALF"/>
    <s v="Oui"/>
  </r>
  <r>
    <d v="2017-10-25T00:00:00"/>
    <s v="Salaire Sekou Castro Kourouma  octobre/2017"/>
    <x v="11"/>
    <x v="3"/>
    <n v="2913750"/>
    <x v="4"/>
    <x v="0"/>
    <s v="17/10/GALF"/>
    <s v="Oui"/>
  </r>
  <r>
    <d v="2017-10-25T00:00:00"/>
    <s v="Salaire Odette Kamano  octobre/2017"/>
    <x v="11"/>
    <x v="3"/>
    <n v="2613750"/>
    <x v="4"/>
    <x v="0"/>
    <s v="17/10/GALF"/>
    <s v="Oui"/>
  </r>
  <r>
    <d v="2017-10-25T00:00:00"/>
    <s v="Salaire Mamadou Saliou Baldé  octobre/2017"/>
    <x v="11"/>
    <x v="3"/>
    <n v="2213750"/>
    <x v="4"/>
    <x v="0"/>
    <s v="17/10/GALF"/>
    <s v="Oui"/>
  </r>
  <r>
    <d v="2017-10-25T00:00:00"/>
    <s v="Salaire Aissatou Sessou/2017"/>
    <x v="11"/>
    <x v="3"/>
    <n v="2213750"/>
    <x v="4"/>
    <x v="0"/>
    <s v="17/10/GALF"/>
    <s v="Oui"/>
  </r>
  <r>
    <d v="2017-10-26T00:00:00"/>
    <s v="Taxi maison-bureau A/R"/>
    <x v="2"/>
    <x v="3"/>
    <n v="13000"/>
    <x v="10"/>
    <x v="0"/>
    <s v="17/10/GALFR29FS"/>
    <s v="Oui"/>
  </r>
  <r>
    <d v="2017-10-26T00:00:00"/>
    <s v="Taxi bureau- maisonA/R"/>
    <x v="2"/>
    <x v="3"/>
    <n v="16000"/>
    <x v="9"/>
    <x v="0"/>
    <s v="17/10/GALFR28FS"/>
    <s v="Oui"/>
  </r>
  <r>
    <d v="2017-10-26T00:00:00"/>
    <s v="Taxi maison bureau A/R"/>
    <x v="2"/>
    <x v="3"/>
    <n v="30000"/>
    <x v="5"/>
    <x v="0"/>
    <s v="17/10/GALF"/>
    <s v="Oui"/>
  </r>
  <r>
    <d v="2017-10-26T00:00:00"/>
    <s v="Taxi Moto Maison  -bureau-Réunion avec les experts DouanesA/R"/>
    <x v="2"/>
    <x v="3"/>
    <n v="70000"/>
    <x v="5"/>
    <x v="0"/>
    <s v="17/10/GALFR38TU"/>
    <s v="Oui"/>
  </r>
  <r>
    <d v="2017-10-26T00:00:00"/>
    <s v="Taxi maison-bureau (aller retour)"/>
    <x v="2"/>
    <x v="1"/>
    <n v="10000"/>
    <x v="2"/>
    <x v="0"/>
    <s v="17/10/GALFR13FS"/>
    <s v="Oui"/>
  </r>
  <r>
    <d v="2017-10-26T00:00:00"/>
    <s v="Transport bureau-maison"/>
    <x v="2"/>
    <x v="0"/>
    <n v="15000"/>
    <x v="0"/>
    <x v="0"/>
    <s v="17/10/GALFR17FS"/>
    <s v="Oui"/>
  </r>
  <r>
    <d v="2017-10-26T00:00:00"/>
    <s v="Transport bureau-belle vue-enta-dabompa-sonfonia-bureau"/>
    <x v="2"/>
    <x v="0"/>
    <n v="26000"/>
    <x v="0"/>
    <x v="0"/>
    <s v="17/10/GALFR"/>
    <s v="Oui"/>
  </r>
  <r>
    <d v="2017-10-26T00:00:00"/>
    <s v="Taxi bureau maison"/>
    <x v="2"/>
    <x v="0"/>
    <n v="15000"/>
    <x v="1"/>
    <x v="0"/>
    <s v="17/10/GALFR14FS"/>
    <s v="Oui"/>
  </r>
  <r>
    <d v="2017-10-26T00:00:00"/>
    <s v="Transport Maison-Bureau AR"/>
    <x v="2"/>
    <x v="0"/>
    <n v="15000"/>
    <x v="6"/>
    <x v="0"/>
    <s v="17/10/GALFR12FS"/>
    <s v="Oui"/>
  </r>
  <r>
    <d v="2017-10-27T00:00:00"/>
    <s v="Taxi moto bureau- DNEF pour entretien avec M.Bella à propos du code de faune"/>
    <x v="2"/>
    <x v="3"/>
    <n v="60000"/>
    <x v="8"/>
    <x v="0"/>
    <s v="17/10/GALFR43TU"/>
    <s v="Oui"/>
  </r>
  <r>
    <d v="2017-10-27T00:00:00"/>
    <s v="Taxi maison-bureau A/R"/>
    <x v="2"/>
    <x v="3"/>
    <n v="13000"/>
    <x v="10"/>
    <x v="0"/>
    <s v="17/10/GALFR29FS"/>
    <s v="Oui"/>
  </r>
  <r>
    <d v="2017-10-27T00:00:00"/>
    <s v="Frais taxi moto  bureau-TPI Dixinn pour procéduire de retrait décision Lancenet Doumbouya"/>
    <x v="2"/>
    <x v="3"/>
    <n v="60000"/>
    <x v="10"/>
    <x v="0"/>
    <s v="17/10/GALFR45TU"/>
    <s v="Oui"/>
  </r>
  <r>
    <d v="2017-10-27T00:00:00"/>
    <s v="Taxi bureau- maisonA/R"/>
    <x v="2"/>
    <x v="3"/>
    <n v="16000"/>
    <x v="9"/>
    <x v="0"/>
    <s v="17/10/GALFR28FS"/>
    <s v="Oui"/>
  </r>
  <r>
    <d v="2017-10-27T00:00:00"/>
    <s v="Taxi maison-bureau A/R  après préparation Audit 2016"/>
    <x v="2"/>
    <x v="3"/>
    <n v="50000"/>
    <x v="5"/>
    <x v="0"/>
    <s v="17/10/GALFR4TU"/>
    <s v="Oui"/>
  </r>
  <r>
    <d v="2017-10-27T00:00:00"/>
    <s v="Frais taxi moto Maison-Bureau Aller pour le  samadi pour la préparation de l'Audit 2016"/>
    <x v="2"/>
    <x v="3"/>
    <n v="30000"/>
    <x v="5"/>
    <x v="0"/>
    <s v="17/10/GALFR7TU"/>
    <s v="Oui"/>
  </r>
  <r>
    <d v="2017-10-27T00:00:00"/>
    <s v="Taxi maison-bureau (aller retour)"/>
    <x v="2"/>
    <x v="1"/>
    <n v="10000"/>
    <x v="2"/>
    <x v="0"/>
    <s v="17/10/GALFR13FS"/>
    <s v="Oui"/>
  </r>
  <r>
    <d v="2017-10-27T00:00:00"/>
    <s v="Frais taxi moto bureau-centre pour recuperation des cartes de visite personnel GALF"/>
    <x v="2"/>
    <x v="1"/>
    <n v="40000"/>
    <x v="2"/>
    <x v="0"/>
    <s v="17/10/GALFR2TU"/>
    <s v="Oui"/>
  </r>
  <r>
    <d v="2017-10-27T00:00:00"/>
    <s v="Frais confection des cartes de visite "/>
    <x v="5"/>
    <x v="1"/>
    <n v="900000"/>
    <x v="2"/>
    <x v="0"/>
    <s v="17/10/GALFF241/17"/>
    <s v="Oui"/>
  </r>
  <r>
    <d v="2017-10-27T00:00:00"/>
    <s v="Transport bureau-maison"/>
    <x v="2"/>
    <x v="0"/>
    <n v="15000"/>
    <x v="0"/>
    <x v="0"/>
    <s v="17/10/GALFR17FS"/>
    <s v="Oui"/>
  </r>
  <r>
    <d v="2017-10-27T00:00:00"/>
    <s v="Transport bureau -en ville-madina-bambeto-bureau"/>
    <x v="2"/>
    <x v="0"/>
    <n v="26000"/>
    <x v="0"/>
    <x v="0"/>
    <s v="17/10/GALFR"/>
    <s v="Oui"/>
  </r>
  <r>
    <d v="2017-10-27T00:00:00"/>
    <s v="Taxi bureau maison"/>
    <x v="2"/>
    <x v="0"/>
    <n v="15000"/>
    <x v="1"/>
    <x v="0"/>
    <s v="17/10/GALFR14FS"/>
    <s v="Oui"/>
  </r>
  <r>
    <d v="2017-10-27T00:00:00"/>
    <s v="Frais de deplacement d'un technicien pour l'experise de l'imprimente"/>
    <x v="6"/>
    <x v="2"/>
    <n v="30000"/>
    <x v="6"/>
    <x v="0"/>
    <s v="17/10/GALFR47FD"/>
    <s v="Oui"/>
  </r>
  <r>
    <d v="2017-10-27T00:00:00"/>
    <s v="Transport Maison-Bureau AR"/>
    <x v="17"/>
    <x v="0"/>
    <n v="15000"/>
    <x v="6"/>
    <x v="0"/>
    <s v="17/10/GALFR12FS"/>
    <s v="Oui"/>
  </r>
  <r>
    <d v="2017-10-27T00:00:00"/>
    <s v="Transport Bureau-Banque belle vue-Dixinn"/>
    <x v="2"/>
    <x v="0"/>
    <n v="60000"/>
    <x v="6"/>
    <x v="0"/>
    <s v="17/10/GALFR12FS"/>
    <s v="Oui"/>
  </r>
  <r>
    <d v="2017-10-27T00:00:00"/>
    <s v="Achat de E-Recharge pour l'équipe du bureau"/>
    <x v="4"/>
    <x v="2"/>
    <n v="400000"/>
    <x v="3"/>
    <x v="0"/>
    <s v="17/10/GALFR49TR"/>
    <s v="Oui"/>
  </r>
  <r>
    <d v="2017-10-27T00:00:00"/>
    <s v="Transfert Crédit Areeba à E14 pour communication"/>
    <x v="4"/>
    <x v="0"/>
    <n v="10000"/>
    <x v="3"/>
    <x v="0"/>
    <s v="17/10/GALFR50TR"/>
    <s v="Oui"/>
  </r>
  <r>
    <d v="2017-10-27T00:00:00"/>
    <s v="Achat de (10) l de carburant pour la voiture perso bureau-maison du point focal criminalité faunique"/>
    <x v="2"/>
    <x v="2"/>
    <n v="80000"/>
    <x v="3"/>
    <x v="0"/>
    <s v="17/10/GALFR1AC"/>
    <s v="Oui"/>
  </r>
  <r>
    <d v="2017-10-27T00:00:00"/>
    <s v="Paiment main d'entretien technicien SARRE pour la reparation de l'entretien de l'imprimente"/>
    <x v="6"/>
    <x v="2"/>
    <n v="200000"/>
    <x v="3"/>
    <x v="0"/>
    <s v="17/10/GALFR3MO"/>
    <s v="Oui"/>
  </r>
  <r>
    <d v="2017-10-27T00:00:00"/>
    <s v="Frais taxi moto et voiture bureau-maison pour samadi pour la préparation de l'Audit"/>
    <x v="2"/>
    <x v="2"/>
    <n v="90000"/>
    <x v="3"/>
    <x v="0"/>
    <s v="17/10/GALFR5TU"/>
    <s v="Oui"/>
  </r>
  <r>
    <d v="2017-10-27T00:00:00"/>
    <s v="Transport Moné bureau-Cabinet Avocat pour le règlement des Indemnités de fin contrat de Ibrahima Diallo"/>
    <x v="2"/>
    <x v="2"/>
    <n v="40000"/>
    <x v="3"/>
    <x v="0"/>
    <s v="17/10/GALFR50TU"/>
    <s v="Oui"/>
  </r>
  <r>
    <d v="2017-10-27T00:00:00"/>
    <s v="Règlement Indemnité de fin de contrat de et solde de tout compte de E1 "/>
    <x v="11"/>
    <x v="0"/>
    <n v="15445000"/>
    <x v="14"/>
    <x v="0"/>
    <s v="17/10/GALFR1PI"/>
    <s v="Oui"/>
  </r>
  <r>
    <d v="2017-10-27T00:00:00"/>
    <s v="Achat de (3) bacs à papier, (2) paquets d'étiquettes autocolant, (4) ramettes, (2) agrafeuses, (10) boites d'agrafe"/>
    <x v="5"/>
    <x v="2"/>
    <n v="527854"/>
    <x v="3"/>
    <x v="0"/>
    <s v="17/10/GALFF180306"/>
    <s v="Oui"/>
  </r>
  <r>
    <d v="2017-10-27T00:00:00"/>
    <s v="Achat de (3) cartouches d'encres Laser  rouge, bleu et jaune  pour imprimante"/>
    <x v="5"/>
    <x v="2"/>
    <n v="2250000"/>
    <x v="3"/>
    <x v="0"/>
    <s v="17/10/GALFF45"/>
    <s v="Oui"/>
  </r>
  <r>
    <d v="2017-10-27T00:00:00"/>
    <s v="Transport E14 bureau-Taouya, Madina, Taouya, Sonfonia, Bambeto, Aviation pour enquête"/>
    <x v="2"/>
    <x v="0"/>
    <n v="53500"/>
    <x v="13"/>
    <x v="0"/>
    <s v="17/10/GALFR12TE"/>
    <s v="Oui"/>
  </r>
  <r>
    <d v="2017-10-28T00:00:00"/>
    <s v="Taxi moto maison-bureau A/R"/>
    <x v="2"/>
    <x v="3"/>
    <n v="50000"/>
    <x v="10"/>
    <x v="0"/>
    <s v="17/10/GALFR13TU"/>
    <s v="Oui"/>
  </r>
  <r>
    <d v="2017-10-28T00:00:00"/>
    <s v="Bonus de permance"/>
    <x v="13"/>
    <x v="3"/>
    <n v="250000"/>
    <x v="10"/>
    <x v="0"/>
    <s v="17/10/GALFR11BP"/>
    <s v="Oui"/>
  </r>
  <r>
    <d v="2017-10-28T00:00:00"/>
    <s v="Frais Transport bureau-maison pour appui à la préparation à l'Audit 2016"/>
    <x v="2"/>
    <x v="3"/>
    <n v="50000"/>
    <x v="5"/>
    <x v="0"/>
    <s v="17/10/GALFR12TU"/>
    <s v="Oui"/>
  </r>
  <r>
    <d v="2017-10-28T00:00:00"/>
    <s v="Paiement Bonus de performance à Castro"/>
    <x v="13"/>
    <x v="3"/>
    <n v="250000"/>
    <x v="5"/>
    <x v="0"/>
    <s v="17/10/GALFR10BP"/>
    <s v="Oui"/>
  </r>
  <r>
    <d v="2017-10-28T00:00:00"/>
    <s v="Achat d'un tube d'encre noir Laser pour  imprimante"/>
    <x v="5"/>
    <x v="2"/>
    <n v="750000"/>
    <x v="3"/>
    <x v="0"/>
    <s v="17/10/GALFF1"/>
    <s v="Oui"/>
  </r>
  <r>
    <d v="2017-10-28T00:00:00"/>
    <s v="Achat de (2) ôtes agrafe et (1) perforateur"/>
    <x v="5"/>
    <x v="2"/>
    <n v="94999"/>
    <x v="3"/>
    <x v="0"/>
    <s v="17/10/GALFF180337"/>
    <s v="Oui"/>
  </r>
  <r>
    <d v="2017-10-28T00:00:00"/>
    <s v="Paiement Bonus de performance à Moné"/>
    <x v="13"/>
    <x v="2"/>
    <n v="250000"/>
    <x v="3"/>
    <x v="0"/>
    <s v="17/10/GALFR17BP"/>
    <s v="Oui"/>
  </r>
  <r>
    <d v="2017-10-28T00:00:00"/>
    <s v="Frais taxi moto maison-centre ville -bureau pour achat d'encre pour imprimante"/>
    <x v="2"/>
    <x v="2"/>
    <n v="80000"/>
    <x v="3"/>
    <x v="0"/>
    <s v="17/10/GALFR18TU"/>
    <s v="Oui"/>
  </r>
  <r>
    <d v="2017-10-28T00:00:00"/>
    <s v="Remboursement à Saidou carburant (20) l gasoil pour voiture perso pour son transport maison-bureau"/>
    <x v="0"/>
    <x v="4"/>
    <n v="160000"/>
    <x v="7"/>
    <x v="0"/>
    <s v="17/10/GALFR14"/>
    <s v="Oui"/>
  </r>
  <r>
    <d v="2017-10-28T00:00:00"/>
    <s v="Taxi moto Saidou bureau-Cabinet de l'Avocat pour le règlement Ibrahima Diallo"/>
    <x v="0"/>
    <x v="4"/>
    <n v="40000"/>
    <x v="7"/>
    <x v="0"/>
    <s v="17/10/GALFR15TU"/>
    <s v="Oui"/>
  </r>
  <r>
    <d v="2017-10-28T00:00:00"/>
    <s v="Achat  carburant (10) l  pour voiture perso du point focal criminalité faunique après séance de tarvail au bureau de GALF"/>
    <x v="0"/>
    <x v="4"/>
    <n v="80000"/>
    <x v="7"/>
    <x v="0"/>
    <s v="17/10/GALFR16TU"/>
    <s v="Oui"/>
  </r>
  <r>
    <d v="2017-10-29T00:00:00"/>
    <s v="Frais Transport retour bureau-maison (dimanche) pour la préparation de l'Audit 2016"/>
    <x v="2"/>
    <x v="2"/>
    <n v="30000"/>
    <x v="3"/>
    <x v="0"/>
    <s v="17/10/GALFR19TU"/>
    <s v="Oui"/>
  </r>
  <r>
    <d v="2017-10-30T00:00:00"/>
    <s v="Taxi moto maison-bureau A/R"/>
    <x v="2"/>
    <x v="3"/>
    <n v="13000"/>
    <x v="10"/>
    <x v="0"/>
    <s v="17/10/GALFR29FS"/>
    <s v="Oui"/>
  </r>
  <r>
    <d v="2017-10-30T00:00:00"/>
    <s v="Taxi bureau-Coléah A/R  (maison Tecno) pour recupération de facture"/>
    <x v="2"/>
    <x v="3"/>
    <n v="60000"/>
    <x v="10"/>
    <x v="0"/>
    <s v="17/10/GALFR26TU"/>
    <s v="Oui"/>
  </r>
  <r>
    <d v="2017-10-30T00:00:00"/>
    <s v="Taxi bureau- maisonA/R"/>
    <x v="2"/>
    <x v="3"/>
    <n v="16000"/>
    <x v="9"/>
    <x v="0"/>
    <s v="17/10/GALFR36FS"/>
    <s v="Oui"/>
  </r>
  <r>
    <d v="2017-10-30T00:00:00"/>
    <s v="Frais reluire rapport d'activité (13) copies"/>
    <x v="5"/>
    <x v="3"/>
    <n v="70000"/>
    <x v="9"/>
    <x v="0"/>
    <s v="17/10/GALFR15"/>
    <s v="Oui"/>
  </r>
  <r>
    <d v="2017-10-30T00:00:00"/>
    <s v="Taxi moto bureau en ville depot contrat d'avocat pour signature"/>
    <x v="2"/>
    <x v="3"/>
    <n v="65000"/>
    <x v="9"/>
    <x v="0"/>
    <s v="17/10/GALFR29TU"/>
    <s v="Oui"/>
  </r>
  <r>
    <d v="2017-10-30T00:00:00"/>
    <s v="Taxi moto bureau-banque A/R"/>
    <x v="2"/>
    <x v="3"/>
    <n v="60000"/>
    <x v="5"/>
    <x v="0"/>
    <s v="17/10/GALFR32TU"/>
    <s v="Oui"/>
  </r>
  <r>
    <d v="2017-10-30T00:00:00"/>
    <s v="Transport Castro Bureau-Kaporo pour recupération facture formation en Anglais (2016) à CELPS "/>
    <x v="2"/>
    <x v="3"/>
    <n v="10000"/>
    <x v="5"/>
    <x v="0"/>
    <s v="17/10/GALFR25TU"/>
    <s v="Oui"/>
  </r>
  <r>
    <d v="2017-10-30T00:00:00"/>
    <s v="Taxi maison bureau (aller retour)"/>
    <x v="2"/>
    <x v="1"/>
    <n v="10000"/>
    <x v="2"/>
    <x v="0"/>
    <s v="17/10/GALFR13FS"/>
    <s v="Oui"/>
  </r>
  <r>
    <d v="2017-10-30T00:00:00"/>
    <s v="Transport bureau-maison"/>
    <x v="2"/>
    <x v="0"/>
    <n v="15000"/>
    <x v="0"/>
    <x v="0"/>
    <s v="17/10/GALFR17FS"/>
    <s v="Oui"/>
  </r>
  <r>
    <d v="2017-10-30T00:00:00"/>
    <s v="Transport bureau camp alpha yaya-en ville port-dixinn port avec le médiateur-bureau plus trust building"/>
    <x v="2"/>
    <x v="0"/>
    <n v="68000"/>
    <x v="0"/>
    <x v="0"/>
    <s v="17/10/GALFR"/>
    <s v="Oui"/>
  </r>
  <r>
    <d v="2017-10-30T00:00:00"/>
    <s v="Taxi bureau maison"/>
    <x v="2"/>
    <x v="0"/>
    <n v="15000"/>
    <x v="1"/>
    <x v="0"/>
    <s v="17/10/GALFR14FS"/>
    <s v="Oui"/>
  </r>
  <r>
    <d v="2017-10-30T00:00:00"/>
    <s v="Taxi bureau coyah pour les enquêtes"/>
    <x v="2"/>
    <x v="0"/>
    <n v="30000"/>
    <x v="1"/>
    <x v="0"/>
    <s v="17/10/GALFR22TE"/>
    <s v="Oui"/>
  </r>
  <r>
    <d v="2017-10-30T00:00:00"/>
    <s v="Transport Maison Bureau AR"/>
    <x v="2"/>
    <x v="0"/>
    <n v="15000"/>
    <x v="6"/>
    <x v="0"/>
    <s v="17/10/GALFR12FS"/>
    <s v="Oui"/>
  </r>
  <r>
    <d v="2017-10-30T00:00:00"/>
    <s v="Réglement facture FAC306 pour la Redévence mensuelle Internet pour le mois novembre/17"/>
    <x v="9"/>
    <x v="2"/>
    <n v="3000000"/>
    <x v="3"/>
    <x v="0"/>
    <s v="17/10/GALFFAC306"/>
    <s v="Oui"/>
  </r>
  <r>
    <d v="2017-10-30T00:00:00"/>
    <s v="Achat de rideaux pour le bureau"/>
    <x v="5"/>
    <x v="2"/>
    <n v="70000"/>
    <x v="3"/>
    <x v="0"/>
    <s v="17/10/GALFR27AM"/>
    <s v="Oui"/>
  </r>
  <r>
    <d v="2017-10-30T00:00:00"/>
    <s v="Transport Maïmouna pour achat de rideaux"/>
    <x v="2"/>
    <x v="2"/>
    <n v="10000"/>
    <x v="3"/>
    <x v="0"/>
    <s v="17/10/GALFR28TU"/>
    <s v="Oui"/>
  </r>
  <r>
    <d v="2017-10-30T00:00:00"/>
    <s v="Frais taxi mot Saidou bureau-Gbéssia pour recupération de reçu de paiment chez E1"/>
    <x v="0"/>
    <x v="4"/>
    <n v="30000"/>
    <x v="7"/>
    <x v="0"/>
    <s v="17/10/GALFR30TU"/>
    <s v="Oui"/>
  </r>
  <r>
    <d v="2017-10-30T00:00:00"/>
    <s v="Achat de (10) l de carburant pour la voiture perso Saidou pour la recahrge de l'Auditeur de l'hôtel au bureau"/>
    <x v="0"/>
    <x v="4"/>
    <n v="80000"/>
    <x v="7"/>
    <x v="0"/>
    <s v="17/10/GALFR005375"/>
    <s v="Oui"/>
  </r>
  <r>
    <d v="2017-10-30T00:00:00"/>
    <s v="Transport bureau-matoto marché, Enta, Aviation, Bonfi, Taouya A/R pour enquête "/>
    <x v="2"/>
    <x v="0"/>
    <n v="18500"/>
    <x v="13"/>
    <x v="0"/>
    <s v="17/10/GALFR21TE"/>
    <s v="Oui"/>
  </r>
  <r>
    <d v="2017-10-31T00:00:00"/>
    <s v="Transport bureau-Yimbaya, Km36 Dubréka, Enta, Sangoya, Matoto  A/R pour enquête"/>
    <x v="2"/>
    <x v="0"/>
    <n v="28000"/>
    <x v="13"/>
    <x v="0"/>
    <s v="17/10/GALFR44TE"/>
    <s v="Oui"/>
  </r>
  <r>
    <d v="2017-10-31T00:00:00"/>
    <s v="Transfert  de crédit Areeba à E14 pour communication "/>
    <x v="2"/>
    <x v="0"/>
    <n v="10000"/>
    <x v="13"/>
    <x v="0"/>
    <s v="17/10/GALFR48TR"/>
    <s v="Oui"/>
  </r>
  <r>
    <d v="2017-10-31T00:00:00"/>
    <s v="Taxi maison-bureau A"/>
    <x v="2"/>
    <x v="3"/>
    <n v="6500"/>
    <x v="10"/>
    <x v="0"/>
    <s v="17/10/GALFR29FS"/>
    <s v="Oui"/>
  </r>
  <r>
    <d v="2017-10-31T00:00:00"/>
    <s v="Taxi bureau-centre ville A/R"/>
    <x v="2"/>
    <x v="3"/>
    <n v="90000"/>
    <x v="10"/>
    <x v="0"/>
    <s v="17/10/GALFR35TU"/>
    <s v="Oui"/>
  </r>
  <r>
    <d v="2017-10-31T00:00:00"/>
    <s v="Food contrevenant"/>
    <x v="12"/>
    <x v="3"/>
    <n v="17000"/>
    <x v="10"/>
    <x v="0"/>
    <s v="17/10/GALFR36JV"/>
    <s v="Oui"/>
  </r>
  <r>
    <d v="2017-10-31T00:00:00"/>
    <s v="Taxi moto bureau -interpol  depot demande  de requisition boite postale et retrait de permis de commuquer"/>
    <x v="2"/>
    <x v="3"/>
    <n v="70000"/>
    <x v="9"/>
    <x v="0"/>
    <s v="17/10/GALFR38TU"/>
    <s v="Oui"/>
  </r>
  <r>
    <d v="2017-10-31T00:00:00"/>
    <s v="Taxi moto maison -bureau"/>
    <x v="2"/>
    <x v="3"/>
    <n v="16000"/>
    <x v="9"/>
    <x v="0"/>
    <s v="17/10/GALFR36FS"/>
    <s v="Oui"/>
  </r>
  <r>
    <d v="2017-10-31T00:00:00"/>
    <s v="Paiement Bonu pour demande de réquisition boite postale "/>
    <x v="6"/>
    <x v="3"/>
    <n v="180000"/>
    <x v="9"/>
    <x v="0"/>
    <s v="17/10/GALFR39BR"/>
    <s v="Oui"/>
  </r>
  <r>
    <d v="2017-10-31T00:00:00"/>
    <s v="Taxi maison bureau A/R"/>
    <x v="2"/>
    <x v="3"/>
    <n v="30000"/>
    <x v="5"/>
    <x v="0"/>
    <s v="17/10/GALFR5FS"/>
    <s v="Oui"/>
  </r>
  <r>
    <d v="2017-10-31T00:00:00"/>
    <s v="Taxi moto  maison ( ville et lanbanyi et bureau) pour récuperation pièces médiatiques"/>
    <x v="13"/>
    <x v="1"/>
    <n v="50000"/>
    <x v="2"/>
    <x v="0"/>
    <s v="17/10/GALFR34FM"/>
    <s v="Oui"/>
  </r>
  <r>
    <d v="2017-10-31T00:00:00"/>
    <s v="Taxi bureau-maison"/>
    <x v="2"/>
    <x v="1"/>
    <n v="5000"/>
    <x v="2"/>
    <x v="0"/>
    <s v="17/10/GALFR33FS"/>
    <s v="Oui"/>
  </r>
  <r>
    <d v="2017-10-31T00:00:00"/>
    <s v="Transport bureau-maison"/>
    <x v="2"/>
    <x v="0"/>
    <n v="15000"/>
    <x v="0"/>
    <x v="0"/>
    <s v="17/10/GALFR42FS"/>
    <s v="Oui"/>
  </r>
  <r>
    <d v="2017-10-31T00:00:00"/>
    <s v="Transport Maison-Bureau AR"/>
    <x v="2"/>
    <x v="0"/>
    <n v="15000"/>
    <x v="6"/>
    <x v="0"/>
    <s v="17/10/GALFR41FS"/>
    <s v="Oui"/>
  </r>
  <r>
    <d v="2017-10-31T00:00:00"/>
    <s v="Frais de fonctionnement Moné pour la semaine"/>
    <x v="2"/>
    <x v="2"/>
    <n v="150000"/>
    <x v="3"/>
    <x v="0"/>
    <s v="17/10/GALFR40FS"/>
    <s v="Oui"/>
  </r>
  <r>
    <d v="2017-10-31T00:00:00"/>
    <s v="Achat de E-Recharge pour l'équipe du bureau"/>
    <x v="4"/>
    <x v="2"/>
    <n v="400000"/>
    <x v="3"/>
    <x v="0"/>
    <s v="17/10/GALFR47TR"/>
    <s v="Oui"/>
  </r>
  <r>
    <d v="2017-10-31T00:00:00"/>
    <s v="Achat d (2) paquets d'eau pour l'équipe du bureau"/>
    <x v="8"/>
    <x v="2"/>
    <n v="14000"/>
    <x v="3"/>
    <x v="0"/>
    <s v="17/10/GALFR1A"/>
    <s v="Oui"/>
  </r>
  <r>
    <d v="2017-10-31T00:00:00"/>
    <s v="Achat d (5) Sipas d'eau coyah pour l'Auditeur"/>
    <x v="8"/>
    <x v="2"/>
    <n v="25000"/>
    <x v="3"/>
    <x v="0"/>
    <s v="17/10/GALFR2A"/>
    <s v="Oui"/>
  </r>
  <r>
    <d v="2017-10-31T00:00:00"/>
    <s v="Achat de (2) boites de lait  pour petit dejeuner"/>
    <x v="8"/>
    <x v="2"/>
    <n v="16000"/>
    <x v="3"/>
    <x v="0"/>
    <s v="17/10/GALFR3A"/>
    <s v="Oui"/>
  </r>
  <r>
    <d v="2017-10-31T00:00:00"/>
    <s v="Paiement salaire E37 octobre 2017"/>
    <x v="11"/>
    <x v="0"/>
    <n v="1600000"/>
    <x v="3"/>
    <x v="0"/>
    <s v="17/10/GALFPS37"/>
    <s v="Oui"/>
  </r>
  <r>
    <d v="2017-10-31T00:00:00"/>
    <s v="Paiement salaire E17 octobre 2017"/>
    <x v="11"/>
    <x v="0"/>
    <n v="1600000"/>
    <x v="3"/>
    <x v="0"/>
    <s v="17/10/GALFPS17"/>
    <s v="Oui"/>
  </r>
  <r>
    <d v="2017-10-31T00:00:00"/>
    <s v="Achat de matériel de plomberie (robinet arrêt d'eau, clapet antiretou, telephoce de douche, robinet equesse, teflon grand modele boite de produit débouchant)    pour de la cuve à eau et des toillettes bureau plus main d'œuvre reparation"/>
    <x v="5"/>
    <x v="2"/>
    <n v="405000"/>
    <x v="3"/>
    <x v="0"/>
    <s v="17/10/GALF"/>
    <s v="Oui"/>
  </r>
  <r>
    <d v="2017-10-31T00:00:00"/>
    <s v="Achat de (20) l de carburant pour la voiture perso Saidou pour son transport de la seamine "/>
    <x v="0"/>
    <x v="4"/>
    <n v="160000"/>
    <x v="7"/>
    <x v="0"/>
    <s v="17/10/GALFR005388"/>
    <s v="Oui"/>
  </r>
  <r>
    <d v="2017-10-31T00:00:00"/>
    <s v=" Paiement cotisation à la Caisse Nationale Securité Sociale pour le  3ème trimestre "/>
    <x v="11"/>
    <x v="2"/>
    <n v="6210000"/>
    <x v="4"/>
    <x v="0"/>
    <s v="17/10/GALF"/>
    <s v="Oui"/>
  </r>
  <r>
    <d v="2017-10-31T00:00:00"/>
    <s v="Frais certification Chèque  Paiement 3éme trimestrielle pour la cotisation à la Caise Nationale de Sécurité Sociale"/>
    <x v="7"/>
    <x v="2"/>
    <n v="56500"/>
    <x v="4"/>
    <x v="0"/>
    <s v="17/10/GALF"/>
    <s v="Oui"/>
  </r>
  <r>
    <d v="2017-10-31T00:00:00"/>
    <s v=" Paiement RTS mois de Octobre/17"/>
    <x v="11"/>
    <x v="2"/>
    <n v="462500"/>
    <x v="4"/>
    <x v="0"/>
    <s v="17/10/GALF"/>
    <s v="Oui"/>
  </r>
  <r>
    <d v="2017-10-31T00:00:00"/>
    <s v="Frais certification  paiement RTS mois de Octobre/17S"/>
    <x v="7"/>
    <x v="2"/>
    <n v="56500"/>
    <x v="4"/>
    <x v="0"/>
    <s v="17/10/GALF"/>
    <s v="Oui"/>
  </r>
  <r>
    <d v="2017-10-31T00:00:00"/>
    <s v="Frais service WEB au 31 octobre "/>
    <x v="7"/>
    <x v="2"/>
    <n v="22600"/>
    <x v="4"/>
    <x v="0"/>
    <s v="17/8/GALF"/>
    <s v="Oui"/>
  </r>
  <r>
    <d v="2017-10-31T00:00:00"/>
    <s v="Taxe frais fixe compte  GNF  au 31/10/2017"/>
    <x v="7"/>
    <x v="2"/>
    <n v="4576"/>
    <x v="4"/>
    <x v="0"/>
    <s v="17/8/GALF"/>
    <s v="Oui"/>
  </r>
  <r>
    <d v="2017-10-31T00:00:00"/>
    <s v="Commussion Manipulation de compte  GNF au 31/10/2017"/>
    <x v="7"/>
    <x v="2"/>
    <n v="25424"/>
    <x v="4"/>
    <x v="0"/>
    <s v="17/8/GALF"/>
    <s v="Oui"/>
  </r>
  <r>
    <d v="2017-10-31T00:00:00"/>
    <s v="Taxe frais fixe au 31/10/2017"/>
    <x v="7"/>
    <x v="2"/>
    <n v="27429"/>
    <x v="12"/>
    <x v="0"/>
    <s v="17/8/GALF"/>
    <s v="Oui"/>
  </r>
  <r>
    <d v="2017-10-31T00:00:00"/>
    <s v="Commission Manipulation de compte octobre/17"/>
    <x v="7"/>
    <x v="2"/>
    <n v="152431"/>
    <x v="12"/>
    <x v="0"/>
    <s v="17/8/GALF"/>
    <s v="Ou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3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20" firstHeaderRow="1" firstDataRow="1" firstDataCol="1"/>
  <pivotFields count="5">
    <pivotField showAll="0"/>
    <pivotField axis="axisRow" showAll="0">
      <items count="17">
        <item x="8"/>
        <item x="2"/>
        <item x="11"/>
        <item x="14"/>
        <item x="12"/>
        <item x="13"/>
        <item x="6"/>
        <item x="15"/>
        <item x="7"/>
        <item x="5"/>
        <item x="3"/>
        <item x="9"/>
        <item x="4"/>
        <item x="10"/>
        <item x="1"/>
        <item x="0"/>
        <item t="default"/>
      </items>
    </pivotField>
    <pivotField showAll="0"/>
    <pivotField showAll="0"/>
    <pivotField dataField="1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mme de SORTIES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9" firstHeaderRow="1" firstDataRow="1" firstDataCol="1"/>
  <pivotFields count="9">
    <pivotField numFmtId="14" showAll="0"/>
    <pivotField showAll="0"/>
    <pivotField showAll="0" defaultSubtotal="0"/>
    <pivotField showAll="0" defaultSubtotal="0"/>
    <pivotField dataField="1" showAll="0"/>
    <pivotField axis="axisRow" showAll="0">
      <items count="16">
        <item x="8"/>
        <item x="4"/>
        <item x="12"/>
        <item x="5"/>
        <item x="14"/>
        <item x="0"/>
        <item x="1"/>
        <item x="6"/>
        <item x="3"/>
        <item x="10"/>
        <item x="7"/>
        <item x="9"/>
        <item x="2"/>
        <item x="11"/>
        <item x="13"/>
        <item t="default"/>
      </items>
    </pivotField>
    <pivotField showAll="0"/>
    <pivotField showAll="0"/>
    <pivotField showAll="0"/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omme de Montant dépensé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T11" firstHeaderRow="1" firstDataRow="2" firstDataCol="1"/>
  <pivotFields count="9">
    <pivotField numFmtId="14" showAll="0"/>
    <pivotField showAll="0"/>
    <pivotField axis="axisCol" showAll="0" defaultSubtotal="0">
      <items count="18">
        <item x="7"/>
        <item x="13"/>
        <item x="14"/>
        <item x="9"/>
        <item x="12"/>
        <item x="16"/>
        <item x="5"/>
        <item x="11"/>
        <item x="6"/>
        <item x="0"/>
        <item x="8"/>
        <item x="4"/>
        <item x="10"/>
        <item x="2"/>
        <item x="17"/>
        <item x="1"/>
        <item x="3"/>
        <item x="15"/>
      </items>
    </pivotField>
    <pivotField axis="axisRow" showAll="0" defaultSubtotal="0">
      <items count="5">
        <item x="0"/>
        <item x="3"/>
        <item x="4"/>
        <item x="1"/>
        <item x="2"/>
      </items>
    </pivotField>
    <pivotField dataField="1" showAll="0"/>
    <pivotField showAll="0"/>
    <pivotField axis="axisRow" showAll="0">
      <items count="2">
        <item x="0"/>
        <item t="default"/>
      </items>
    </pivotField>
    <pivotField showAll="0"/>
    <pivotField showAll="0"/>
  </pivotFields>
  <rowFields count="2">
    <field x="6"/>
    <field x="3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2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Somme de Montant dépensé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"/>
  <sheetViews>
    <sheetView workbookViewId="0">
      <selection activeCell="A6" sqref="A6"/>
    </sheetView>
  </sheetViews>
  <sheetFormatPr baseColWidth="10" defaultRowHeight="15" x14ac:dyDescent="0.25"/>
  <cols>
    <col min="1" max="1" width="21" bestFit="1" customWidth="1"/>
    <col min="2" max="2" width="18.140625" bestFit="1" customWidth="1"/>
  </cols>
  <sheetData>
    <row r="3" spans="1:2" x14ac:dyDescent="0.25">
      <c r="A3" s="84" t="s">
        <v>389</v>
      </c>
      <c r="B3" t="s">
        <v>390</v>
      </c>
    </row>
    <row r="4" spans="1:2" x14ac:dyDescent="0.25">
      <c r="A4" s="85" t="s">
        <v>49</v>
      </c>
      <c r="B4" s="86">
        <v>1127500</v>
      </c>
    </row>
    <row r="5" spans="1:2" x14ac:dyDescent="0.25">
      <c r="A5" s="85" t="s">
        <v>11</v>
      </c>
      <c r="B5" s="86">
        <v>6848000</v>
      </c>
    </row>
    <row r="6" spans="1:2" x14ac:dyDescent="0.25">
      <c r="A6" s="85" t="s">
        <v>135</v>
      </c>
      <c r="B6" s="86">
        <v>600000</v>
      </c>
    </row>
    <row r="7" spans="1:2" x14ac:dyDescent="0.25">
      <c r="A7" s="85" t="s">
        <v>309</v>
      </c>
      <c r="B7" s="86">
        <v>15445000</v>
      </c>
    </row>
    <row r="8" spans="1:2" x14ac:dyDescent="0.25">
      <c r="A8" s="85" t="s">
        <v>202</v>
      </c>
      <c r="B8" s="86">
        <v>356500</v>
      </c>
    </row>
    <row r="9" spans="1:2" x14ac:dyDescent="0.25">
      <c r="A9" s="85" t="s">
        <v>258</v>
      </c>
      <c r="B9" s="86">
        <v>39000</v>
      </c>
    </row>
    <row r="10" spans="1:2" x14ac:dyDescent="0.25">
      <c r="A10" s="85" t="s">
        <v>40</v>
      </c>
      <c r="B10" s="86">
        <v>1997000</v>
      </c>
    </row>
    <row r="11" spans="1:2" x14ac:dyDescent="0.25">
      <c r="A11" s="85" t="s">
        <v>348</v>
      </c>
      <c r="B11" s="86">
        <v>26000</v>
      </c>
    </row>
    <row r="12" spans="1:2" x14ac:dyDescent="0.25">
      <c r="A12" s="85" t="s">
        <v>44</v>
      </c>
      <c r="B12" s="86">
        <v>3105000</v>
      </c>
    </row>
    <row r="13" spans="1:2" x14ac:dyDescent="0.25">
      <c r="A13" s="85" t="s">
        <v>24</v>
      </c>
      <c r="B13" s="86">
        <v>1074000</v>
      </c>
    </row>
    <row r="14" spans="1:2" x14ac:dyDescent="0.25">
      <c r="A14" s="85" t="s">
        <v>14</v>
      </c>
      <c r="B14" s="86">
        <v>31507853</v>
      </c>
    </row>
    <row r="15" spans="1:2" x14ac:dyDescent="0.25">
      <c r="A15" s="85" t="s">
        <v>103</v>
      </c>
      <c r="B15" s="86">
        <v>1218000</v>
      </c>
    </row>
    <row r="16" spans="1:2" x14ac:dyDescent="0.25">
      <c r="A16" s="85" t="s">
        <v>21</v>
      </c>
      <c r="B16" s="86">
        <v>2240000</v>
      </c>
    </row>
    <row r="17" spans="1:2" x14ac:dyDescent="0.25">
      <c r="A17" s="85" t="s">
        <v>118</v>
      </c>
      <c r="B17" s="86">
        <v>1763000</v>
      </c>
    </row>
    <row r="18" spans="1:2" x14ac:dyDescent="0.25">
      <c r="A18" s="85" t="s">
        <v>8</v>
      </c>
      <c r="B18" s="86">
        <v>5741000</v>
      </c>
    </row>
    <row r="19" spans="1:2" x14ac:dyDescent="0.25">
      <c r="A19" s="85" t="s">
        <v>387</v>
      </c>
      <c r="B19" s="86"/>
    </row>
    <row r="20" spans="1:2" x14ac:dyDescent="0.25">
      <c r="A20" s="85" t="s">
        <v>388</v>
      </c>
      <c r="B20" s="86">
        <v>73087853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31"/>
    </sheetView>
  </sheetViews>
  <sheetFormatPr baseColWidth="10" defaultRowHeight="15" x14ac:dyDescent="0.25"/>
  <cols>
    <col min="6" max="6" width="14" customWidth="1"/>
  </cols>
  <sheetData>
    <row r="1" spans="1:10" x14ac:dyDescent="0.25">
      <c r="A1" s="384" t="s">
        <v>960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0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</row>
    <row r="3" spans="1:10" ht="15.75" x14ac:dyDescent="0.25">
      <c r="A3" s="275" t="s">
        <v>961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ht="15.75" x14ac:dyDescent="0.25">
      <c r="A4" s="267" t="s">
        <v>0</v>
      </c>
      <c r="B4" s="270"/>
      <c r="C4" s="270"/>
      <c r="D4" s="276"/>
      <c r="E4" s="270"/>
      <c r="F4" s="270"/>
      <c r="G4" s="270"/>
      <c r="H4" s="243"/>
      <c r="I4" s="243"/>
      <c r="J4" s="243"/>
    </row>
    <row r="5" spans="1:10" ht="15.75" x14ac:dyDescent="0.25">
      <c r="A5" s="270"/>
      <c r="B5" s="270"/>
      <c r="C5" s="270"/>
      <c r="D5" s="270"/>
      <c r="E5" s="270"/>
      <c r="F5" s="270"/>
      <c r="G5" s="270"/>
      <c r="H5" s="243"/>
      <c r="I5" s="243"/>
      <c r="J5" s="243"/>
    </row>
    <row r="6" spans="1:10" ht="15.75" x14ac:dyDescent="0.25">
      <c r="A6" s="269"/>
      <c r="B6" s="270"/>
      <c r="C6" s="270"/>
      <c r="D6" s="270"/>
      <c r="E6" s="270"/>
      <c r="F6" s="270"/>
      <c r="G6" s="270"/>
      <c r="H6" s="385" t="s">
        <v>962</v>
      </c>
      <c r="I6" s="386"/>
      <c r="J6" s="387"/>
    </row>
    <row r="7" spans="1:10" ht="15.75" x14ac:dyDescent="0.25">
      <c r="A7" s="269"/>
      <c r="B7" s="270"/>
      <c r="C7" s="270"/>
      <c r="D7" s="270"/>
      <c r="E7" s="270"/>
      <c r="F7" s="270"/>
      <c r="G7" s="270"/>
      <c r="H7" s="277" t="s">
        <v>963</v>
      </c>
      <c r="I7" s="388" t="s">
        <v>964</v>
      </c>
      <c r="J7" s="389"/>
    </row>
    <row r="8" spans="1:10" ht="15.75" x14ac:dyDescent="0.25">
      <c r="A8" s="270"/>
      <c r="B8" s="270"/>
      <c r="C8" s="270"/>
      <c r="D8" s="270"/>
      <c r="E8" s="270"/>
      <c r="F8" s="270"/>
      <c r="G8" s="243"/>
      <c r="H8" s="277" t="s">
        <v>965</v>
      </c>
      <c r="I8" s="390" t="s">
        <v>966</v>
      </c>
      <c r="J8" s="391"/>
    </row>
    <row r="9" spans="1:10" ht="20.25" x14ac:dyDescent="0.25">
      <c r="A9" s="376" t="s">
        <v>967</v>
      </c>
      <c r="B9" s="376"/>
      <c r="C9" s="376"/>
      <c r="D9" s="376"/>
      <c r="E9" s="376"/>
      <c r="F9" s="376"/>
      <c r="G9" s="376"/>
      <c r="H9" s="278" t="s">
        <v>968</v>
      </c>
      <c r="I9" s="392" t="s">
        <v>969</v>
      </c>
      <c r="J9" s="393"/>
    </row>
    <row r="10" spans="1:10" ht="20.25" x14ac:dyDescent="0.25">
      <c r="A10" s="376" t="s">
        <v>970</v>
      </c>
      <c r="B10" s="376"/>
      <c r="C10" s="376"/>
      <c r="D10" s="376"/>
      <c r="E10" s="376"/>
      <c r="F10" s="279">
        <v>43039</v>
      </c>
      <c r="G10" s="270"/>
      <c r="H10" s="243"/>
      <c r="I10" s="243"/>
      <c r="J10" s="243"/>
    </row>
    <row r="11" spans="1:10" x14ac:dyDescent="0.25">
      <c r="A11" s="243"/>
      <c r="B11" s="243"/>
      <c r="C11" s="243"/>
      <c r="D11" s="243"/>
      <c r="E11" s="243"/>
      <c r="F11" s="243"/>
      <c r="G11" s="243"/>
      <c r="H11" s="243"/>
      <c r="I11" s="243"/>
      <c r="J11" s="243"/>
    </row>
    <row r="12" spans="1:10" ht="15.75" thickBot="1" x14ac:dyDescent="0.3">
      <c r="A12" s="243"/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0" ht="15.75" thickBot="1" x14ac:dyDescent="0.3">
      <c r="A13" s="377" t="s">
        <v>971</v>
      </c>
      <c r="B13" s="378"/>
      <c r="C13" s="378"/>
      <c r="D13" s="378"/>
      <c r="E13" s="379"/>
      <c r="F13" s="380" t="s">
        <v>962</v>
      </c>
      <c r="G13" s="378"/>
      <c r="H13" s="378"/>
      <c r="I13" s="378"/>
      <c r="J13" s="381"/>
    </row>
    <row r="14" spans="1:10" ht="15.75" thickTop="1" x14ac:dyDescent="0.25">
      <c r="A14" s="280"/>
      <c r="B14" s="281"/>
      <c r="C14" s="281"/>
      <c r="D14" s="281"/>
      <c r="E14" s="282"/>
      <c r="F14" s="283"/>
      <c r="G14" s="281" t="s">
        <v>972</v>
      </c>
      <c r="H14" s="281" t="s">
        <v>972</v>
      </c>
      <c r="I14" s="281" t="s">
        <v>972</v>
      </c>
      <c r="J14" s="284" t="s">
        <v>972</v>
      </c>
    </row>
    <row r="15" spans="1:10" ht="15.75" thickBot="1" x14ac:dyDescent="0.3">
      <c r="A15" s="285" t="s">
        <v>391</v>
      </c>
      <c r="B15" s="286" t="s">
        <v>973</v>
      </c>
      <c r="C15" s="287" t="s">
        <v>974</v>
      </c>
      <c r="D15" s="288" t="s">
        <v>975</v>
      </c>
      <c r="E15" s="289" t="s">
        <v>976</v>
      </c>
      <c r="F15" s="290" t="s">
        <v>391</v>
      </c>
      <c r="G15" s="286" t="s">
        <v>973</v>
      </c>
      <c r="H15" s="287" t="s">
        <v>974</v>
      </c>
      <c r="I15" s="286" t="s">
        <v>975</v>
      </c>
      <c r="J15" s="291" t="s">
        <v>976</v>
      </c>
    </row>
    <row r="16" spans="1:10" ht="15.75" thickTop="1" x14ac:dyDescent="0.25">
      <c r="A16" s="292"/>
      <c r="B16" s="293"/>
      <c r="C16" s="281"/>
      <c r="D16" s="293"/>
      <c r="E16" s="282"/>
      <c r="F16" s="294"/>
      <c r="G16" s="293"/>
      <c r="H16" s="295"/>
      <c r="I16" s="293"/>
      <c r="J16" s="284"/>
    </row>
    <row r="17" spans="1:10" x14ac:dyDescent="0.25">
      <c r="A17" s="296">
        <f>F10</f>
        <v>43039</v>
      </c>
      <c r="B17" s="293"/>
      <c r="C17" s="295" t="s">
        <v>977</v>
      </c>
      <c r="D17" s="297">
        <v>18510300</v>
      </c>
      <c r="E17" s="298"/>
      <c r="F17" s="299">
        <f>F10</f>
        <v>43039</v>
      </c>
      <c r="G17" s="293"/>
      <c r="H17" s="295" t="s">
        <v>978</v>
      </c>
      <c r="I17" s="300"/>
      <c r="J17" s="301">
        <v>18510300</v>
      </c>
    </row>
    <row r="18" spans="1:10" x14ac:dyDescent="0.25">
      <c r="A18" s="292"/>
      <c r="B18" s="293"/>
      <c r="C18" s="295"/>
      <c r="D18" s="302"/>
      <c r="E18" s="298"/>
      <c r="F18" s="294"/>
      <c r="G18" s="293"/>
      <c r="H18" s="295"/>
      <c r="I18" s="300"/>
      <c r="J18" s="303"/>
    </row>
    <row r="19" spans="1:10" x14ac:dyDescent="0.25">
      <c r="A19" s="292"/>
      <c r="B19" s="293"/>
      <c r="C19" s="295"/>
      <c r="D19" s="304"/>
      <c r="E19" s="298"/>
      <c r="F19" s="305"/>
      <c r="G19" s="293"/>
      <c r="H19" s="295"/>
      <c r="I19" s="300"/>
      <c r="J19" s="303"/>
    </row>
    <row r="20" spans="1:10" x14ac:dyDescent="0.25">
      <c r="A20" s="292"/>
      <c r="B20" s="293"/>
      <c r="C20" s="295"/>
      <c r="D20" s="300"/>
      <c r="E20" s="298"/>
      <c r="F20" s="294"/>
      <c r="G20" s="293"/>
      <c r="H20" s="295"/>
      <c r="I20" s="300"/>
      <c r="J20" s="303"/>
    </row>
    <row r="21" spans="1:10" x14ac:dyDescent="0.25">
      <c r="A21" s="292"/>
      <c r="B21" s="293"/>
      <c r="C21" s="295"/>
      <c r="D21" s="300"/>
      <c r="E21" s="298"/>
      <c r="F21" s="294"/>
      <c r="G21" s="293"/>
      <c r="H21" s="295"/>
      <c r="I21" s="300"/>
      <c r="J21" s="303"/>
    </row>
    <row r="22" spans="1:10" x14ac:dyDescent="0.25">
      <c r="A22" s="292"/>
      <c r="B22" s="293"/>
      <c r="C22" s="295"/>
      <c r="D22" s="300"/>
      <c r="E22" s="298"/>
      <c r="F22" s="294"/>
      <c r="G22" s="293"/>
      <c r="H22" s="295"/>
      <c r="I22" s="300"/>
      <c r="J22" s="303"/>
    </row>
    <row r="23" spans="1:10" x14ac:dyDescent="0.25">
      <c r="A23" s="306">
        <f>F10</f>
        <v>43039</v>
      </c>
      <c r="B23" s="293"/>
      <c r="C23" s="295"/>
      <c r="D23" s="307">
        <f>SUM(D17:D21)-SUM(E17:E22)</f>
        <v>18510300</v>
      </c>
      <c r="E23" s="298"/>
      <c r="F23" s="308">
        <f>F10</f>
        <v>43039</v>
      </c>
      <c r="G23" s="293"/>
      <c r="H23" s="295"/>
      <c r="I23" s="309"/>
      <c r="J23" s="307">
        <f>SUM(J17:J22)-SUM(I18:I22)</f>
        <v>18510300</v>
      </c>
    </row>
    <row r="24" spans="1:10" ht="15.75" thickBot="1" x14ac:dyDescent="0.3">
      <c r="A24" s="310"/>
      <c r="B24" s="311"/>
      <c r="C24" s="312"/>
      <c r="D24" s="311"/>
      <c r="E24" s="313"/>
      <c r="F24" s="314"/>
      <c r="G24" s="311"/>
      <c r="H24" s="312"/>
      <c r="I24" s="311"/>
      <c r="J24" s="315"/>
    </row>
    <row r="25" spans="1:10" x14ac:dyDescent="0.25">
      <c r="A25" s="243"/>
      <c r="B25" s="243"/>
      <c r="C25" s="243"/>
      <c r="D25" s="243"/>
      <c r="E25" s="382">
        <f>J23-D23</f>
        <v>0</v>
      </c>
      <c r="F25" s="383"/>
      <c r="G25" s="243"/>
      <c r="H25" s="243"/>
      <c r="I25" s="243"/>
      <c r="J25" s="243"/>
    </row>
    <row r="26" spans="1:10" ht="15.75" x14ac:dyDescent="0.25">
      <c r="A26" s="269"/>
      <c r="B26" s="270"/>
      <c r="C26" s="247" t="s">
        <v>979</v>
      </c>
      <c r="D26" s="316"/>
      <c r="E26" s="316"/>
      <c r="F26" s="247"/>
      <c r="G26" s="316"/>
      <c r="H26" s="247" t="s">
        <v>980</v>
      </c>
      <c r="I26" s="269"/>
      <c r="J26" s="266"/>
    </row>
    <row r="27" spans="1:10" ht="15.75" x14ac:dyDescent="0.25">
      <c r="A27" s="269"/>
      <c r="B27" s="270"/>
      <c r="C27" s="270"/>
      <c r="D27" s="269"/>
      <c r="E27" s="269"/>
      <c r="F27" s="270"/>
      <c r="G27" s="269"/>
      <c r="H27" s="270"/>
      <c r="I27" s="269"/>
      <c r="J27" s="269"/>
    </row>
    <row r="28" spans="1:10" x14ac:dyDescent="0.25">
      <c r="A28" s="243"/>
      <c r="B28" s="243"/>
      <c r="C28" s="243"/>
      <c r="D28" s="243"/>
      <c r="E28" s="243"/>
      <c r="F28" s="243"/>
      <c r="G28" s="243"/>
      <c r="H28" s="243"/>
      <c r="I28" s="243"/>
      <c r="J28" s="243"/>
    </row>
    <row r="29" spans="1:10" x14ac:dyDescent="0.25">
      <c r="A29" s="243"/>
      <c r="B29" s="243"/>
      <c r="C29" s="243"/>
      <c r="D29" s="243"/>
      <c r="E29" s="243"/>
      <c r="F29" s="243"/>
      <c r="G29" s="243"/>
      <c r="H29" s="243"/>
      <c r="I29" s="243"/>
      <c r="J29" s="243"/>
    </row>
    <row r="30" spans="1:10" x14ac:dyDescent="0.25">
      <c r="A30" s="272"/>
      <c r="B30" s="272"/>
      <c r="C30" s="272" t="s">
        <v>954</v>
      </c>
      <c r="D30" s="272"/>
      <c r="E30" s="272"/>
      <c r="F30" s="272"/>
      <c r="G30" s="272"/>
      <c r="H30" s="272" t="s">
        <v>981</v>
      </c>
      <c r="I30" s="272"/>
      <c r="J30" s="272"/>
    </row>
    <row r="31" spans="1:10" x14ac:dyDescent="0.25">
      <c r="A31" s="272"/>
      <c r="B31" s="272"/>
      <c r="C31" s="317" t="s">
        <v>986</v>
      </c>
      <c r="D31" s="272"/>
      <c r="E31" s="272"/>
      <c r="F31" s="272"/>
      <c r="G31" s="272"/>
      <c r="H31" s="317" t="s">
        <v>988</v>
      </c>
      <c r="I31" s="272"/>
      <c r="J31" s="272"/>
    </row>
  </sheetData>
  <mergeCells count="10">
    <mergeCell ref="A10:E10"/>
    <mergeCell ref="A13:E13"/>
    <mergeCell ref="F13:J13"/>
    <mergeCell ref="E25:F25"/>
    <mergeCell ref="A1:J1"/>
    <mergeCell ref="H6:J6"/>
    <mergeCell ref="I7:J7"/>
    <mergeCell ref="I8:J8"/>
    <mergeCell ref="A9:G9"/>
    <mergeCell ref="I9:J9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8" sqref="F8"/>
    </sheetView>
  </sheetViews>
  <sheetFormatPr baseColWidth="10" defaultRowHeight="15" x14ac:dyDescent="0.25"/>
  <cols>
    <col min="10" max="10" width="12.28515625" customWidth="1"/>
  </cols>
  <sheetData>
    <row r="1" spans="1:10" x14ac:dyDescent="0.25">
      <c r="A1" s="384" t="s">
        <v>960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0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</row>
    <row r="3" spans="1:10" ht="15.75" x14ac:dyDescent="0.25">
      <c r="A3" s="275" t="s">
        <v>961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ht="15.75" x14ac:dyDescent="0.25">
      <c r="A4" s="267" t="s">
        <v>0</v>
      </c>
      <c r="B4" s="270"/>
      <c r="C4" s="270"/>
      <c r="D4" s="276"/>
      <c r="E4" s="270"/>
      <c r="F4" s="270"/>
      <c r="G4" s="270"/>
      <c r="H4" s="243"/>
      <c r="I4" s="243"/>
      <c r="J4" s="243"/>
    </row>
    <row r="5" spans="1:10" ht="15.75" x14ac:dyDescent="0.25">
      <c r="A5" s="269"/>
      <c r="B5" s="270"/>
      <c r="C5" s="270"/>
      <c r="D5" s="270"/>
      <c r="E5" s="270"/>
      <c r="F5" s="270"/>
      <c r="G5" s="270"/>
      <c r="H5" s="318" t="s">
        <v>962</v>
      </c>
      <c r="I5" s="319"/>
      <c r="J5" s="320"/>
    </row>
    <row r="6" spans="1:10" ht="15.75" x14ac:dyDescent="0.25">
      <c r="A6" s="270"/>
      <c r="B6" s="270"/>
      <c r="C6" s="270"/>
      <c r="D6" s="270"/>
      <c r="E6" s="270"/>
      <c r="F6" s="270"/>
      <c r="G6" s="270"/>
      <c r="H6" s="277" t="s">
        <v>963</v>
      </c>
      <c r="I6" s="321" t="s">
        <v>964</v>
      </c>
      <c r="J6" s="322"/>
    </row>
    <row r="7" spans="1:10" x14ac:dyDescent="0.25">
      <c r="H7" s="277" t="s">
        <v>965</v>
      </c>
      <c r="I7" s="323" t="s">
        <v>982</v>
      </c>
      <c r="J7" s="324"/>
    </row>
    <row r="8" spans="1:10" ht="15.75" x14ac:dyDescent="0.25">
      <c r="A8" s="270"/>
      <c r="B8" s="270"/>
      <c r="C8" s="270"/>
      <c r="D8" s="270"/>
      <c r="E8" s="270"/>
      <c r="F8" s="270"/>
      <c r="G8" s="270"/>
      <c r="H8" s="278" t="s">
        <v>968</v>
      </c>
      <c r="I8" s="325" t="s">
        <v>983</v>
      </c>
      <c r="J8" s="326"/>
    </row>
    <row r="9" spans="1:10" ht="15.75" x14ac:dyDescent="0.25">
      <c r="A9" s="269"/>
      <c r="B9" s="270"/>
      <c r="C9" s="270"/>
      <c r="D9" s="270"/>
      <c r="E9" s="270"/>
    </row>
    <row r="10" spans="1:10" ht="15.75" x14ac:dyDescent="0.25">
      <c r="A10" s="270"/>
      <c r="B10" s="270"/>
      <c r="C10" s="270"/>
      <c r="D10" s="270"/>
      <c r="E10" s="270"/>
    </row>
    <row r="11" spans="1:10" ht="20.25" x14ac:dyDescent="0.25">
      <c r="A11" s="245" t="s">
        <v>984</v>
      </c>
      <c r="B11" s="270"/>
      <c r="C11" s="270"/>
      <c r="D11" s="270"/>
      <c r="E11" s="270"/>
      <c r="F11" s="270"/>
      <c r="G11" s="270"/>
      <c r="H11" s="327"/>
    </row>
    <row r="12" spans="1:10" ht="15.75" x14ac:dyDescent="0.25">
      <c r="A12" s="394"/>
      <c r="B12" s="394"/>
      <c r="C12" s="394"/>
      <c r="D12" s="394"/>
      <c r="E12" s="394"/>
      <c r="F12" s="328">
        <v>43039</v>
      </c>
      <c r="G12" s="270"/>
      <c r="H12" s="243"/>
      <c r="I12" s="243"/>
      <c r="J12" s="243"/>
    </row>
    <row r="13" spans="1:10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</row>
    <row r="14" spans="1:10" ht="15.75" thickBot="1" x14ac:dyDescent="0.3">
      <c r="A14" s="243"/>
      <c r="B14" s="243"/>
      <c r="C14" s="243"/>
      <c r="D14" s="243"/>
      <c r="E14" s="243"/>
      <c r="F14" s="243"/>
      <c r="G14" s="243"/>
      <c r="H14" s="243"/>
      <c r="I14" s="243"/>
      <c r="J14" s="243"/>
    </row>
    <row r="15" spans="1:10" ht="15.75" thickBot="1" x14ac:dyDescent="0.3">
      <c r="A15" s="377" t="s">
        <v>971</v>
      </c>
      <c r="B15" s="378"/>
      <c r="C15" s="378"/>
      <c r="D15" s="378"/>
      <c r="E15" s="379"/>
      <c r="F15" s="380" t="s">
        <v>962</v>
      </c>
      <c r="G15" s="378"/>
      <c r="H15" s="378"/>
      <c r="I15" s="378"/>
      <c r="J15" s="381"/>
    </row>
    <row r="16" spans="1:10" ht="15.75" thickTop="1" x14ac:dyDescent="0.25">
      <c r="A16" s="280"/>
      <c r="B16" s="281"/>
      <c r="C16" s="281"/>
      <c r="D16" s="281"/>
      <c r="E16" s="282"/>
      <c r="F16" s="283"/>
      <c r="G16" s="281" t="s">
        <v>972</v>
      </c>
      <c r="H16" s="281" t="s">
        <v>972</v>
      </c>
      <c r="I16" s="281" t="s">
        <v>972</v>
      </c>
      <c r="J16" s="284" t="s">
        <v>972</v>
      </c>
    </row>
    <row r="17" spans="1:10" ht="15.75" thickBot="1" x14ac:dyDescent="0.3">
      <c r="A17" s="285" t="s">
        <v>391</v>
      </c>
      <c r="B17" s="286" t="s">
        <v>973</v>
      </c>
      <c r="C17" s="287" t="s">
        <v>974</v>
      </c>
      <c r="D17" s="288" t="s">
        <v>975</v>
      </c>
      <c r="E17" s="289" t="s">
        <v>976</v>
      </c>
      <c r="F17" s="290" t="s">
        <v>391</v>
      </c>
      <c r="G17" s="286" t="s">
        <v>973</v>
      </c>
      <c r="H17" s="287" t="s">
        <v>974</v>
      </c>
      <c r="I17" s="286" t="s">
        <v>975</v>
      </c>
      <c r="J17" s="291" t="s">
        <v>976</v>
      </c>
    </row>
    <row r="18" spans="1:10" ht="15.75" thickTop="1" x14ac:dyDescent="0.25">
      <c r="A18" s="292"/>
      <c r="B18" s="293"/>
      <c r="C18" s="281"/>
      <c r="D18" s="293"/>
      <c r="E18" s="282"/>
      <c r="F18" s="294"/>
      <c r="G18" s="293"/>
      <c r="H18" s="295"/>
      <c r="I18" s="293"/>
      <c r="J18" s="329"/>
    </row>
    <row r="19" spans="1:10" x14ac:dyDescent="0.25">
      <c r="A19" s="330">
        <f>F12</f>
        <v>43039</v>
      </c>
      <c r="B19" s="331"/>
      <c r="C19" s="295" t="s">
        <v>977</v>
      </c>
      <c r="D19" s="332">
        <v>15073.84</v>
      </c>
      <c r="E19" s="333"/>
      <c r="F19" s="334">
        <f>F12</f>
        <v>43039</v>
      </c>
      <c r="G19" s="331"/>
      <c r="H19" s="295" t="s">
        <v>978</v>
      </c>
      <c r="I19" s="335"/>
      <c r="J19" s="332">
        <v>15073.84</v>
      </c>
    </row>
    <row r="20" spans="1:10" x14ac:dyDescent="0.25">
      <c r="A20" s="336"/>
      <c r="B20" s="331"/>
      <c r="C20" s="295"/>
      <c r="D20" s="302"/>
      <c r="E20" s="333"/>
      <c r="F20" s="337"/>
      <c r="G20" s="331"/>
      <c r="H20" s="295"/>
      <c r="I20" s="335"/>
      <c r="J20" s="338"/>
    </row>
    <row r="21" spans="1:10" x14ac:dyDescent="0.25">
      <c r="A21" s="336"/>
      <c r="B21" s="331"/>
      <c r="C21" s="295"/>
      <c r="D21" s="304"/>
      <c r="E21" s="333"/>
      <c r="F21" s="339"/>
      <c r="G21" s="331"/>
      <c r="H21" s="295"/>
      <c r="I21" s="335"/>
      <c r="J21" s="338"/>
    </row>
    <row r="22" spans="1:10" x14ac:dyDescent="0.25">
      <c r="A22" s="336"/>
      <c r="B22" s="331"/>
      <c r="C22" s="295"/>
      <c r="D22" s="335"/>
      <c r="E22" s="333"/>
      <c r="F22" s="337"/>
      <c r="G22" s="331"/>
      <c r="H22" s="295"/>
      <c r="I22" s="335"/>
      <c r="J22" s="338"/>
    </row>
    <row r="23" spans="1:10" x14ac:dyDescent="0.25">
      <c r="A23" s="336"/>
      <c r="B23" s="331"/>
      <c r="C23" s="295"/>
      <c r="D23" s="335"/>
      <c r="E23" s="333"/>
      <c r="F23" s="337"/>
      <c r="G23" s="331"/>
      <c r="H23" s="295"/>
      <c r="I23" s="335"/>
      <c r="J23" s="338"/>
    </row>
    <row r="24" spans="1:10" x14ac:dyDescent="0.25">
      <c r="A24" s="336"/>
      <c r="B24" s="331"/>
      <c r="C24" s="295"/>
      <c r="D24" s="335"/>
      <c r="E24" s="333"/>
      <c r="F24" s="337"/>
      <c r="G24" s="331"/>
      <c r="H24" s="295"/>
      <c r="I24" s="335"/>
      <c r="J24" s="338"/>
    </row>
    <row r="25" spans="1:10" x14ac:dyDescent="0.25">
      <c r="A25" s="340">
        <f>F12</f>
        <v>43039</v>
      </c>
      <c r="B25" s="331"/>
      <c r="C25" s="295"/>
      <c r="D25" s="341">
        <f>SUM(D19:D23)-SUM(E19:E24)</f>
        <v>15073.84</v>
      </c>
      <c r="E25" s="333"/>
      <c r="F25" s="342">
        <f>F12</f>
        <v>43039</v>
      </c>
      <c r="G25" s="331"/>
      <c r="H25" s="295"/>
      <c r="I25" s="343"/>
      <c r="J25" s="341">
        <f>SUM(J19:J24)-SUM(I20:I24)</f>
        <v>15073.84</v>
      </c>
    </row>
    <row r="26" spans="1:10" ht="15.75" thickBot="1" x14ac:dyDescent="0.3">
      <c r="A26" s="344"/>
      <c r="B26" s="345"/>
      <c r="C26" s="312"/>
      <c r="D26" s="345"/>
      <c r="E26" s="346"/>
      <c r="F26" s="347"/>
      <c r="G26" s="345"/>
      <c r="H26" s="312"/>
      <c r="I26" s="345"/>
      <c r="J26" s="348"/>
    </row>
    <row r="27" spans="1:10" x14ac:dyDescent="0.25">
      <c r="A27" s="243"/>
      <c r="B27" s="243"/>
      <c r="C27" s="243"/>
      <c r="D27" s="243"/>
      <c r="E27" s="382">
        <f>J25-D25</f>
        <v>0</v>
      </c>
      <c r="F27" s="383"/>
      <c r="G27" s="243"/>
      <c r="H27" s="243"/>
      <c r="I27" s="243"/>
      <c r="J27" s="243"/>
    </row>
    <row r="28" spans="1:10" ht="15.75" x14ac:dyDescent="0.25">
      <c r="A28" s="269"/>
      <c r="B28" s="270"/>
      <c r="C28" s="270" t="s">
        <v>979</v>
      </c>
      <c r="D28" s="269"/>
      <c r="E28" s="269"/>
      <c r="F28" s="270"/>
      <c r="G28" s="269"/>
      <c r="H28" s="270" t="s">
        <v>980</v>
      </c>
      <c r="I28" s="269"/>
      <c r="J28" s="266"/>
    </row>
    <row r="29" spans="1:10" ht="15.75" x14ac:dyDescent="0.25">
      <c r="A29" s="269"/>
      <c r="B29" s="270"/>
      <c r="C29" s="270"/>
      <c r="D29" s="269"/>
      <c r="E29" s="269"/>
      <c r="F29" s="270"/>
      <c r="G29" s="269"/>
      <c r="H29" s="270"/>
      <c r="I29" s="269"/>
      <c r="J29" s="269"/>
    </row>
    <row r="30" spans="1:10" x14ac:dyDescent="0.25">
      <c r="A30" s="243"/>
      <c r="B30" s="243"/>
      <c r="C30" s="243"/>
      <c r="D30" s="243"/>
      <c r="E30" s="243"/>
      <c r="F30" s="243"/>
      <c r="G30" s="243"/>
      <c r="H30" s="243"/>
      <c r="I30" s="243"/>
      <c r="J30" s="243"/>
    </row>
    <row r="31" spans="1:10" x14ac:dyDescent="0.25">
      <c r="A31" s="272"/>
      <c r="B31" s="272"/>
      <c r="C31" s="272" t="s">
        <v>954</v>
      </c>
      <c r="D31" s="272"/>
      <c r="E31" s="272"/>
      <c r="F31" s="272"/>
      <c r="G31" s="272"/>
      <c r="H31" s="272" t="s">
        <v>985</v>
      </c>
      <c r="I31" s="272"/>
      <c r="J31" s="272"/>
    </row>
    <row r="32" spans="1:10" x14ac:dyDescent="0.25">
      <c r="A32" s="272"/>
      <c r="B32" s="272"/>
      <c r="C32" s="317" t="s">
        <v>986</v>
      </c>
      <c r="D32" s="272"/>
      <c r="E32" s="272"/>
      <c r="F32" s="272"/>
      <c r="G32" s="272"/>
      <c r="H32" s="317" t="s">
        <v>987</v>
      </c>
      <c r="I32" s="272"/>
      <c r="J32" s="272"/>
    </row>
  </sheetData>
  <mergeCells count="5">
    <mergeCell ref="A1:J1"/>
    <mergeCell ref="A12:E12"/>
    <mergeCell ref="A15:E15"/>
    <mergeCell ref="F15:J15"/>
    <mergeCell ref="E27:F2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"/>
  <sheetViews>
    <sheetView workbookViewId="0">
      <selection activeCell="H17" sqref="H17"/>
    </sheetView>
  </sheetViews>
  <sheetFormatPr baseColWidth="10" defaultRowHeight="15" x14ac:dyDescent="0.25"/>
  <cols>
    <col min="3" max="3" width="70" customWidth="1"/>
    <col min="4" max="4" width="17" customWidth="1"/>
    <col min="7" max="7" width="14.28515625" bestFit="1" customWidth="1"/>
  </cols>
  <sheetData>
    <row r="1" spans="1:7" x14ac:dyDescent="0.25">
      <c r="A1" s="1" t="s">
        <v>0</v>
      </c>
      <c r="B1" s="1"/>
      <c r="C1" s="2"/>
      <c r="D1" s="3"/>
      <c r="E1" s="3"/>
    </row>
    <row r="2" spans="1:7" x14ac:dyDescent="0.25">
      <c r="A2" s="2"/>
      <c r="B2" s="2"/>
      <c r="C2" s="2"/>
      <c r="D2" s="3"/>
      <c r="E2" s="3"/>
    </row>
    <row r="3" spans="1:7" x14ac:dyDescent="0.25">
      <c r="A3" s="1" t="s">
        <v>1</v>
      </c>
      <c r="B3" s="1"/>
      <c r="C3" s="2"/>
      <c r="D3" s="3"/>
      <c r="E3" s="3"/>
    </row>
    <row r="4" spans="1:7" x14ac:dyDescent="0.25">
      <c r="A4" s="2"/>
      <c r="B4" s="2"/>
      <c r="C4" s="2"/>
      <c r="D4" s="3"/>
      <c r="E4" s="3"/>
    </row>
    <row r="5" spans="1:7" x14ac:dyDescent="0.25">
      <c r="A5" s="4"/>
      <c r="B5" s="4"/>
      <c r="C5" s="4"/>
      <c r="D5" s="5"/>
      <c r="E5" s="232"/>
    </row>
    <row r="6" spans="1:7" ht="15" customHeight="1" x14ac:dyDescent="0.25">
      <c r="A6" s="6" t="s">
        <v>2</v>
      </c>
      <c r="B6" s="6" t="s">
        <v>3</v>
      </c>
      <c r="C6" s="6" t="s">
        <v>4</v>
      </c>
      <c r="D6" s="7" t="s">
        <v>5</v>
      </c>
      <c r="E6" s="351" t="s">
        <v>6</v>
      </c>
    </row>
    <row r="7" spans="1:7" ht="15.75" customHeight="1" x14ac:dyDescent="0.25">
      <c r="A7" s="8"/>
      <c r="B7" s="8"/>
      <c r="C7" s="8" t="s">
        <v>7</v>
      </c>
      <c r="D7" s="113">
        <v>11187220</v>
      </c>
      <c r="E7" s="352"/>
    </row>
    <row r="8" spans="1:7" x14ac:dyDescent="0.25">
      <c r="A8" s="9">
        <v>43011</v>
      </c>
      <c r="B8" s="10" t="s">
        <v>8</v>
      </c>
      <c r="C8" s="11" t="s">
        <v>9</v>
      </c>
      <c r="D8" s="12"/>
      <c r="E8" s="13">
        <v>50000</v>
      </c>
    </row>
    <row r="9" spans="1:7" x14ac:dyDescent="0.25">
      <c r="A9" s="9">
        <v>43011</v>
      </c>
      <c r="B9" s="10" t="s">
        <v>11</v>
      </c>
      <c r="C9" s="11" t="s">
        <v>12</v>
      </c>
      <c r="D9" s="12"/>
      <c r="E9" s="13">
        <v>65000</v>
      </c>
    </row>
    <row r="10" spans="1:7" x14ac:dyDescent="0.25">
      <c r="A10" s="9">
        <v>43011</v>
      </c>
      <c r="B10" s="10" t="s">
        <v>14</v>
      </c>
      <c r="C10" s="11" t="s">
        <v>15</v>
      </c>
      <c r="D10" s="12"/>
      <c r="E10" s="13">
        <v>150000</v>
      </c>
    </row>
    <row r="11" spans="1:7" x14ac:dyDescent="0.25">
      <c r="A11" s="15">
        <v>43011</v>
      </c>
      <c r="B11" s="10" t="s">
        <v>11</v>
      </c>
      <c r="C11" s="16" t="s">
        <v>17</v>
      </c>
      <c r="D11" s="12"/>
      <c r="E11" s="13">
        <v>50000</v>
      </c>
    </row>
    <row r="12" spans="1:7" x14ac:dyDescent="0.25">
      <c r="A12" s="15">
        <v>43011</v>
      </c>
      <c r="B12" s="10" t="s">
        <v>11</v>
      </c>
      <c r="C12" s="16" t="s">
        <v>19</v>
      </c>
      <c r="D12" s="12"/>
      <c r="E12" s="13">
        <v>24000</v>
      </c>
    </row>
    <row r="13" spans="1:7" x14ac:dyDescent="0.25">
      <c r="A13" s="9">
        <v>43011</v>
      </c>
      <c r="B13" s="10" t="s">
        <v>21</v>
      </c>
      <c r="C13" s="11" t="s">
        <v>22</v>
      </c>
      <c r="D13" s="12"/>
      <c r="E13" s="13">
        <v>200000</v>
      </c>
    </row>
    <row r="14" spans="1:7" x14ac:dyDescent="0.25">
      <c r="A14" s="18">
        <v>43011</v>
      </c>
      <c r="B14" s="10" t="s">
        <v>24</v>
      </c>
      <c r="C14" s="16" t="s">
        <v>25</v>
      </c>
      <c r="D14" s="12"/>
      <c r="E14" s="13">
        <v>60000</v>
      </c>
    </row>
    <row r="15" spans="1:7" x14ac:dyDescent="0.25">
      <c r="A15" s="15">
        <v>43011</v>
      </c>
      <c r="B15" s="10" t="s">
        <v>11</v>
      </c>
      <c r="C15" s="16" t="s">
        <v>27</v>
      </c>
      <c r="D15" s="12"/>
      <c r="E15" s="33">
        <v>120000</v>
      </c>
    </row>
    <row r="16" spans="1:7" x14ac:dyDescent="0.25">
      <c r="A16" s="15">
        <v>43011</v>
      </c>
      <c r="B16" s="10" t="s">
        <v>8</v>
      </c>
      <c r="C16" s="16" t="s">
        <v>29</v>
      </c>
      <c r="D16" s="12"/>
      <c r="E16" s="33">
        <v>510000</v>
      </c>
      <c r="G16" s="105"/>
    </row>
    <row r="17" spans="1:7" x14ac:dyDescent="0.25">
      <c r="A17" s="15">
        <v>43011</v>
      </c>
      <c r="B17" s="10" t="s">
        <v>11</v>
      </c>
      <c r="C17" s="16" t="s">
        <v>749</v>
      </c>
      <c r="D17" s="12"/>
      <c r="E17" s="33">
        <v>65000</v>
      </c>
    </row>
    <row r="18" spans="1:7" x14ac:dyDescent="0.25">
      <c r="A18" s="15">
        <v>43011</v>
      </c>
      <c r="B18" s="10" t="s">
        <v>8</v>
      </c>
      <c r="C18" s="20" t="s">
        <v>31</v>
      </c>
      <c r="D18" s="12"/>
      <c r="E18" s="33">
        <v>50000</v>
      </c>
      <c r="G18" s="90"/>
    </row>
    <row r="19" spans="1:7" x14ac:dyDescent="0.25">
      <c r="A19" s="21">
        <v>43011</v>
      </c>
      <c r="B19" s="10" t="s">
        <v>14</v>
      </c>
      <c r="C19" s="22" t="s">
        <v>33</v>
      </c>
      <c r="E19" s="23">
        <v>120000</v>
      </c>
    </row>
    <row r="20" spans="1:7" x14ac:dyDescent="0.25">
      <c r="A20" s="24">
        <v>43011</v>
      </c>
      <c r="B20" s="25" t="s">
        <v>14</v>
      </c>
      <c r="C20" s="26" t="s">
        <v>35</v>
      </c>
      <c r="D20" s="27">
        <v>9000000</v>
      </c>
      <c r="E20" s="233"/>
    </row>
    <row r="21" spans="1:7" x14ac:dyDescent="0.25">
      <c r="A21" s="28">
        <v>43011</v>
      </c>
      <c r="B21" s="10" t="s">
        <v>14</v>
      </c>
      <c r="C21" s="29" t="s">
        <v>36</v>
      </c>
      <c r="D21" s="30"/>
      <c r="E21" s="30">
        <v>1050000</v>
      </c>
    </row>
    <row r="22" spans="1:7" x14ac:dyDescent="0.25">
      <c r="A22" s="28">
        <v>43011</v>
      </c>
      <c r="B22" s="10" t="s">
        <v>14</v>
      </c>
      <c r="C22" s="29" t="s">
        <v>38</v>
      </c>
      <c r="D22" s="30"/>
      <c r="E22" s="30">
        <v>3000000</v>
      </c>
    </row>
    <row r="23" spans="1:7" x14ac:dyDescent="0.25">
      <c r="A23" s="28">
        <v>43011</v>
      </c>
      <c r="B23" s="10" t="s">
        <v>40</v>
      </c>
      <c r="C23" s="29" t="s">
        <v>41</v>
      </c>
      <c r="D23" s="30"/>
      <c r="E23" s="30">
        <v>1500000</v>
      </c>
    </row>
    <row r="24" spans="1:7" x14ac:dyDescent="0.25">
      <c r="A24" s="28">
        <v>43011</v>
      </c>
      <c r="B24" s="10" t="s">
        <v>14</v>
      </c>
      <c r="C24" s="11" t="s">
        <v>42</v>
      </c>
      <c r="D24" s="30"/>
      <c r="E24" s="30">
        <v>34000</v>
      </c>
    </row>
    <row r="25" spans="1:7" x14ac:dyDescent="0.25">
      <c r="A25" s="28">
        <v>43011</v>
      </c>
      <c r="B25" s="10" t="s">
        <v>44</v>
      </c>
      <c r="C25" s="29" t="s">
        <v>722</v>
      </c>
      <c r="D25" s="30"/>
      <c r="E25" s="30">
        <v>1500000</v>
      </c>
    </row>
    <row r="26" spans="1:7" x14ac:dyDescent="0.25">
      <c r="A26" s="28">
        <v>43011</v>
      </c>
      <c r="B26" s="10" t="s">
        <v>14</v>
      </c>
      <c r="C26" s="11" t="s">
        <v>45</v>
      </c>
      <c r="D26" s="30"/>
      <c r="E26" s="30">
        <v>34000</v>
      </c>
    </row>
    <row r="27" spans="1:7" x14ac:dyDescent="0.25">
      <c r="A27" s="9">
        <v>43012</v>
      </c>
      <c r="B27" s="10" t="s">
        <v>11</v>
      </c>
      <c r="C27" s="32" t="s">
        <v>47</v>
      </c>
      <c r="D27" s="12"/>
      <c r="E27" s="33">
        <v>65000</v>
      </c>
    </row>
    <row r="28" spans="1:7" x14ac:dyDescent="0.25">
      <c r="A28" s="15">
        <v>43012</v>
      </c>
      <c r="B28" s="10" t="s">
        <v>49</v>
      </c>
      <c r="C28" s="16" t="s">
        <v>50</v>
      </c>
      <c r="D28" s="12"/>
      <c r="E28" s="17">
        <v>65000</v>
      </c>
    </row>
    <row r="29" spans="1:7" x14ac:dyDescent="0.25">
      <c r="A29" s="34">
        <v>43012</v>
      </c>
      <c r="B29" s="25" t="s">
        <v>14</v>
      </c>
      <c r="C29" s="26" t="s">
        <v>52</v>
      </c>
      <c r="D29" s="27">
        <v>10000000</v>
      </c>
      <c r="E29" s="234"/>
    </row>
    <row r="30" spans="1:7" x14ac:dyDescent="0.25">
      <c r="A30" s="15">
        <v>43013</v>
      </c>
      <c r="B30" s="10" t="s">
        <v>14</v>
      </c>
      <c r="C30" s="29" t="s">
        <v>53</v>
      </c>
      <c r="D30" s="12"/>
      <c r="E30" s="13">
        <v>2965000</v>
      </c>
    </row>
    <row r="31" spans="1:7" x14ac:dyDescent="0.25">
      <c r="A31" s="15">
        <v>43013</v>
      </c>
      <c r="B31" s="10" t="s">
        <v>11</v>
      </c>
      <c r="C31" s="14" t="s">
        <v>55</v>
      </c>
      <c r="D31" s="12"/>
      <c r="E31" s="19">
        <v>2500000</v>
      </c>
    </row>
    <row r="32" spans="1:7" x14ac:dyDescent="0.25">
      <c r="A32" s="15">
        <v>43013</v>
      </c>
      <c r="B32" s="10" t="s">
        <v>14</v>
      </c>
      <c r="C32" s="31" t="s">
        <v>56</v>
      </c>
      <c r="D32" s="35"/>
      <c r="E32" s="33">
        <v>70000</v>
      </c>
    </row>
    <row r="33" spans="1:7" x14ac:dyDescent="0.25">
      <c r="A33" s="15">
        <v>43013</v>
      </c>
      <c r="B33" s="10" t="s">
        <v>8</v>
      </c>
      <c r="C33" s="31" t="s">
        <v>58</v>
      </c>
      <c r="D33" s="35"/>
      <c r="E33" s="33">
        <v>750000</v>
      </c>
      <c r="G33" s="90"/>
    </row>
    <row r="34" spans="1:7" x14ac:dyDescent="0.25">
      <c r="A34" s="15">
        <v>43013</v>
      </c>
      <c r="B34" s="10" t="s">
        <v>8</v>
      </c>
      <c r="C34" s="31" t="s">
        <v>59</v>
      </c>
      <c r="D34" s="35"/>
      <c r="E34" s="33">
        <v>10000</v>
      </c>
      <c r="G34" s="90"/>
    </row>
    <row r="35" spans="1:7" x14ac:dyDescent="0.25">
      <c r="A35" s="15">
        <v>43013</v>
      </c>
      <c r="B35" s="10" t="s">
        <v>49</v>
      </c>
      <c r="C35" s="14" t="s">
        <v>61</v>
      </c>
      <c r="D35" s="12"/>
      <c r="E35" s="17">
        <v>60000</v>
      </c>
    </row>
    <row r="36" spans="1:7" x14ac:dyDescent="0.25">
      <c r="A36" s="15">
        <v>43013</v>
      </c>
      <c r="B36" s="10" t="s">
        <v>49</v>
      </c>
      <c r="C36" s="14" t="s">
        <v>63</v>
      </c>
      <c r="D36" s="12"/>
      <c r="E36" s="17">
        <v>17000</v>
      </c>
    </row>
    <row r="37" spans="1:7" x14ac:dyDescent="0.25">
      <c r="A37" s="15">
        <v>43013</v>
      </c>
      <c r="B37" s="10" t="s">
        <v>49</v>
      </c>
      <c r="C37" s="14" t="s">
        <v>65</v>
      </c>
      <c r="D37" s="12"/>
      <c r="E37" s="17">
        <v>17000</v>
      </c>
    </row>
    <row r="38" spans="1:7" x14ac:dyDescent="0.25">
      <c r="A38" s="15">
        <v>43013</v>
      </c>
      <c r="B38" s="10" t="s">
        <v>49</v>
      </c>
      <c r="C38" s="14" t="s">
        <v>67</v>
      </c>
      <c r="D38" s="12"/>
      <c r="E38" s="17">
        <v>60000</v>
      </c>
    </row>
    <row r="39" spans="1:7" x14ac:dyDescent="0.25">
      <c r="A39" s="15">
        <v>43013</v>
      </c>
      <c r="B39" s="10" t="s">
        <v>11</v>
      </c>
      <c r="C39" s="14" t="s">
        <v>69</v>
      </c>
      <c r="D39" s="12"/>
      <c r="E39" s="19">
        <v>65000</v>
      </c>
    </row>
    <row r="40" spans="1:7" x14ac:dyDescent="0.25">
      <c r="A40" s="15">
        <v>43013</v>
      </c>
      <c r="B40" s="37" t="s">
        <v>14</v>
      </c>
      <c r="C40" s="38" t="s">
        <v>921</v>
      </c>
      <c r="D40" s="39">
        <v>35000</v>
      </c>
      <c r="E40" s="39"/>
    </row>
    <row r="41" spans="1:7" x14ac:dyDescent="0.25">
      <c r="A41" s="15">
        <v>43014</v>
      </c>
      <c r="B41" s="10" t="s">
        <v>14</v>
      </c>
      <c r="C41" s="14" t="s">
        <v>71</v>
      </c>
      <c r="D41" s="12"/>
      <c r="E41" s="19">
        <v>70000</v>
      </c>
    </row>
    <row r="42" spans="1:7" x14ac:dyDescent="0.25">
      <c r="A42" s="15">
        <v>43014</v>
      </c>
      <c r="B42" s="10" t="s">
        <v>14</v>
      </c>
      <c r="C42" s="14" t="s">
        <v>73</v>
      </c>
      <c r="D42" s="12"/>
      <c r="E42" s="19">
        <v>500000</v>
      </c>
    </row>
    <row r="43" spans="1:7" x14ac:dyDescent="0.25">
      <c r="A43" s="15">
        <v>43014</v>
      </c>
      <c r="B43" s="10" t="s">
        <v>14</v>
      </c>
      <c r="C43" s="16" t="s">
        <v>75</v>
      </c>
      <c r="D43" s="12"/>
      <c r="E43" s="19">
        <v>95000</v>
      </c>
    </row>
    <row r="44" spans="1:7" x14ac:dyDescent="0.25">
      <c r="A44" s="15">
        <v>43014</v>
      </c>
      <c r="B44" s="10" t="s">
        <v>14</v>
      </c>
      <c r="C44" s="16" t="s">
        <v>77</v>
      </c>
      <c r="D44" s="12"/>
      <c r="E44" s="19">
        <v>11000</v>
      </c>
    </row>
    <row r="45" spans="1:7" x14ac:dyDescent="0.25">
      <c r="A45" s="15">
        <v>43014</v>
      </c>
      <c r="B45" s="10" t="s">
        <v>14</v>
      </c>
      <c r="C45" s="16" t="s">
        <v>79</v>
      </c>
      <c r="D45" s="12"/>
      <c r="E45" s="19">
        <v>50000</v>
      </c>
    </row>
    <row r="46" spans="1:7" x14ac:dyDescent="0.25">
      <c r="A46" s="15">
        <v>43014</v>
      </c>
      <c r="B46" s="10" t="s">
        <v>14</v>
      </c>
      <c r="C46" s="16" t="s">
        <v>81</v>
      </c>
      <c r="D46" s="12"/>
      <c r="E46" s="19">
        <v>400000</v>
      </c>
    </row>
    <row r="47" spans="1:7" x14ac:dyDescent="0.25">
      <c r="A47" s="15">
        <v>43014</v>
      </c>
      <c r="B47" s="10" t="s">
        <v>49</v>
      </c>
      <c r="C47" s="16" t="s">
        <v>83</v>
      </c>
      <c r="D47" s="12"/>
      <c r="E47" s="19">
        <v>60000</v>
      </c>
    </row>
    <row r="48" spans="1:7" x14ac:dyDescent="0.25">
      <c r="A48" s="15">
        <v>43014</v>
      </c>
      <c r="B48" s="10" t="s">
        <v>49</v>
      </c>
      <c r="C48" s="16" t="s">
        <v>63</v>
      </c>
      <c r="D48" s="12"/>
      <c r="E48" s="17">
        <v>17000</v>
      </c>
    </row>
    <row r="49" spans="1:7" x14ac:dyDescent="0.25">
      <c r="A49" s="15">
        <v>43014</v>
      </c>
      <c r="B49" s="10" t="s">
        <v>49</v>
      </c>
      <c r="C49" s="16" t="s">
        <v>86</v>
      </c>
      <c r="D49" s="12"/>
      <c r="E49" s="17">
        <v>35000</v>
      </c>
    </row>
    <row r="50" spans="1:7" x14ac:dyDescent="0.25">
      <c r="A50" s="15">
        <v>43014</v>
      </c>
      <c r="B50" s="10" t="s">
        <v>49</v>
      </c>
      <c r="C50" s="16" t="s">
        <v>88</v>
      </c>
      <c r="D50" s="12"/>
      <c r="E50" s="17">
        <v>60000</v>
      </c>
    </row>
    <row r="51" spans="1:7" x14ac:dyDescent="0.25">
      <c r="A51" s="15">
        <v>43014</v>
      </c>
      <c r="B51" s="10" t="s">
        <v>49</v>
      </c>
      <c r="C51" s="16" t="s">
        <v>65</v>
      </c>
      <c r="D51" s="12"/>
      <c r="E51" s="17">
        <v>17000</v>
      </c>
    </row>
    <row r="52" spans="1:7" x14ac:dyDescent="0.25">
      <c r="A52" s="15">
        <v>43014</v>
      </c>
      <c r="B52" s="10" t="s">
        <v>11</v>
      </c>
      <c r="C52" s="16" t="s">
        <v>91</v>
      </c>
      <c r="D52" s="12"/>
      <c r="E52" s="19">
        <v>137000</v>
      </c>
    </row>
    <row r="53" spans="1:7" x14ac:dyDescent="0.25">
      <c r="A53" s="15">
        <v>43014</v>
      </c>
      <c r="B53" s="10" t="s">
        <v>14</v>
      </c>
      <c r="C53" s="16" t="s">
        <v>33</v>
      </c>
      <c r="D53" s="12"/>
      <c r="E53" s="19">
        <v>150000</v>
      </c>
    </row>
    <row r="54" spans="1:7" x14ac:dyDescent="0.25">
      <c r="A54" s="15">
        <v>43014</v>
      </c>
      <c r="B54" s="10" t="s">
        <v>21</v>
      </c>
      <c r="C54" s="16" t="s">
        <v>94</v>
      </c>
      <c r="D54" s="12"/>
      <c r="E54" s="19">
        <v>80000</v>
      </c>
    </row>
    <row r="55" spans="1:7" x14ac:dyDescent="0.25">
      <c r="A55" s="15">
        <v>43014</v>
      </c>
      <c r="B55" s="10" t="s">
        <v>49</v>
      </c>
      <c r="C55" s="16" t="s">
        <v>572</v>
      </c>
      <c r="D55" s="12"/>
      <c r="E55" s="17">
        <v>372000</v>
      </c>
    </row>
    <row r="56" spans="1:7" x14ac:dyDescent="0.25">
      <c r="A56" s="15">
        <v>43014</v>
      </c>
      <c r="B56" s="10" t="s">
        <v>11</v>
      </c>
      <c r="C56" s="16" t="s">
        <v>95</v>
      </c>
      <c r="D56" s="12"/>
      <c r="E56" s="19">
        <v>65000</v>
      </c>
    </row>
    <row r="57" spans="1:7" x14ac:dyDescent="0.25">
      <c r="A57" s="36">
        <v>43017</v>
      </c>
      <c r="B57" s="37" t="s">
        <v>14</v>
      </c>
      <c r="C57" s="38" t="s">
        <v>927</v>
      </c>
      <c r="D57" s="39">
        <v>77000</v>
      </c>
      <c r="E57" s="39"/>
    </row>
    <row r="58" spans="1:7" x14ac:dyDescent="0.25">
      <c r="A58" s="15">
        <v>43017</v>
      </c>
      <c r="B58" s="10" t="s">
        <v>14</v>
      </c>
      <c r="C58" s="32" t="s">
        <v>97</v>
      </c>
      <c r="D58" s="33"/>
      <c r="E58" s="33">
        <v>1600000</v>
      </c>
    </row>
    <row r="59" spans="1:7" x14ac:dyDescent="0.25">
      <c r="A59" s="15">
        <v>43017</v>
      </c>
      <c r="B59" s="10" t="s">
        <v>14</v>
      </c>
      <c r="C59" s="32" t="s">
        <v>99</v>
      </c>
      <c r="D59" s="33"/>
      <c r="E59" s="33">
        <v>1600000</v>
      </c>
    </row>
    <row r="60" spans="1:7" x14ac:dyDescent="0.25">
      <c r="A60" s="15">
        <v>43017</v>
      </c>
      <c r="B60" s="10" t="s">
        <v>8</v>
      </c>
      <c r="C60" s="16" t="s">
        <v>101</v>
      </c>
      <c r="D60" s="12"/>
      <c r="E60" s="33">
        <v>50000</v>
      </c>
      <c r="G60" s="90"/>
    </row>
    <row r="61" spans="1:7" x14ac:dyDescent="0.25">
      <c r="A61" s="15">
        <v>43017</v>
      </c>
      <c r="B61" s="10" t="s">
        <v>103</v>
      </c>
      <c r="C61" s="16" t="s">
        <v>104</v>
      </c>
      <c r="D61" s="12"/>
      <c r="E61" s="17">
        <v>65000</v>
      </c>
    </row>
    <row r="62" spans="1:7" x14ac:dyDescent="0.25">
      <c r="A62" s="15">
        <v>43017</v>
      </c>
      <c r="B62" s="10" t="s">
        <v>103</v>
      </c>
      <c r="C62" s="16" t="s">
        <v>106</v>
      </c>
      <c r="D62" s="12"/>
      <c r="E62" s="17">
        <v>65000</v>
      </c>
    </row>
    <row r="63" spans="1:7" x14ac:dyDescent="0.25">
      <c r="A63" s="15">
        <v>43017</v>
      </c>
      <c r="B63" s="10" t="s">
        <v>103</v>
      </c>
      <c r="C63" s="16" t="s">
        <v>108</v>
      </c>
      <c r="D63" s="12"/>
      <c r="E63" s="17">
        <v>17000</v>
      </c>
    </row>
    <row r="64" spans="1:7" x14ac:dyDescent="0.25">
      <c r="A64" s="15">
        <v>43017</v>
      </c>
      <c r="B64" s="10" t="s">
        <v>24</v>
      </c>
      <c r="C64" s="16" t="s">
        <v>25</v>
      </c>
      <c r="D64" s="12"/>
      <c r="E64" s="17">
        <v>75000</v>
      </c>
    </row>
    <row r="65" spans="1:7" x14ac:dyDescent="0.25">
      <c r="A65" s="15">
        <v>43017</v>
      </c>
      <c r="B65" s="35" t="s">
        <v>21</v>
      </c>
      <c r="C65" s="41" t="s">
        <v>111</v>
      </c>
      <c r="D65" s="35"/>
      <c r="E65" s="42">
        <v>80000</v>
      </c>
    </row>
    <row r="66" spans="1:7" x14ac:dyDescent="0.25">
      <c r="A66" s="15">
        <v>43018</v>
      </c>
      <c r="B66" s="10" t="s">
        <v>24</v>
      </c>
      <c r="C66" s="16" t="s">
        <v>113</v>
      </c>
      <c r="D66" s="12"/>
      <c r="E66" s="17">
        <v>40000</v>
      </c>
    </row>
    <row r="67" spans="1:7" x14ac:dyDescent="0.25">
      <c r="A67" s="43">
        <v>43018</v>
      </c>
      <c r="B67" s="44" t="s">
        <v>14</v>
      </c>
      <c r="C67" s="45" t="s">
        <v>115</v>
      </c>
      <c r="D67" s="46">
        <v>10000000</v>
      </c>
      <c r="E67" s="235"/>
    </row>
    <row r="68" spans="1:7" x14ac:dyDescent="0.25">
      <c r="A68" s="15">
        <v>43018</v>
      </c>
      <c r="B68" s="10" t="s">
        <v>49</v>
      </c>
      <c r="C68" s="16" t="s">
        <v>116</v>
      </c>
      <c r="D68" s="12"/>
      <c r="E68" s="17">
        <v>60000</v>
      </c>
    </row>
    <row r="69" spans="1:7" x14ac:dyDescent="0.25">
      <c r="A69" s="15">
        <v>43018</v>
      </c>
      <c r="B69" s="10" t="s">
        <v>118</v>
      </c>
      <c r="C69" s="32" t="s">
        <v>119</v>
      </c>
      <c r="D69" s="12"/>
      <c r="E69" s="17">
        <v>80000</v>
      </c>
    </row>
    <row r="70" spans="1:7" x14ac:dyDescent="0.25">
      <c r="A70" s="15">
        <v>43018</v>
      </c>
      <c r="B70" s="10" t="s">
        <v>118</v>
      </c>
      <c r="C70" s="32" t="s">
        <v>120</v>
      </c>
      <c r="D70" s="12"/>
      <c r="E70" s="17">
        <v>63000</v>
      </c>
    </row>
    <row r="71" spans="1:7" x14ac:dyDescent="0.25">
      <c r="A71" s="15">
        <v>43018</v>
      </c>
      <c r="B71" s="10" t="s">
        <v>11</v>
      </c>
      <c r="C71" s="16" t="s">
        <v>122</v>
      </c>
      <c r="D71" s="12"/>
      <c r="E71" s="19">
        <v>65000</v>
      </c>
    </row>
    <row r="72" spans="1:7" x14ac:dyDescent="0.25">
      <c r="A72" s="15">
        <v>43018</v>
      </c>
      <c r="B72" s="10" t="s">
        <v>49</v>
      </c>
      <c r="C72" s="16" t="s">
        <v>124</v>
      </c>
      <c r="D72" s="12"/>
      <c r="E72" s="17">
        <v>65000</v>
      </c>
    </row>
    <row r="73" spans="1:7" x14ac:dyDescent="0.25">
      <c r="A73" s="15">
        <v>43018</v>
      </c>
      <c r="B73" s="10" t="s">
        <v>8</v>
      </c>
      <c r="C73" s="16" t="s">
        <v>126</v>
      </c>
      <c r="D73" s="19"/>
      <c r="E73" s="13">
        <v>60000</v>
      </c>
      <c r="G73" s="90"/>
    </row>
    <row r="74" spans="1:7" x14ac:dyDescent="0.25">
      <c r="A74" s="15">
        <v>43018</v>
      </c>
      <c r="B74" s="35" t="s">
        <v>103</v>
      </c>
      <c r="C74" s="41" t="s">
        <v>127</v>
      </c>
      <c r="D74" s="35"/>
      <c r="E74" s="228">
        <v>20000</v>
      </c>
    </row>
    <row r="75" spans="1:7" x14ac:dyDescent="0.25">
      <c r="A75" s="15">
        <v>43018</v>
      </c>
      <c r="B75" s="35" t="s">
        <v>14</v>
      </c>
      <c r="C75" s="41" t="s">
        <v>129</v>
      </c>
      <c r="D75" s="35"/>
      <c r="E75" s="228">
        <v>40000</v>
      </c>
    </row>
    <row r="76" spans="1:7" x14ac:dyDescent="0.25">
      <c r="A76" s="47">
        <v>43019</v>
      </c>
      <c r="B76" s="35" t="s">
        <v>103</v>
      </c>
      <c r="C76" s="41" t="s">
        <v>131</v>
      </c>
      <c r="D76" s="35"/>
      <c r="E76" s="228">
        <v>60000</v>
      </c>
    </row>
    <row r="77" spans="1:7" x14ac:dyDescent="0.25">
      <c r="A77" s="47">
        <v>43019</v>
      </c>
      <c r="B77" s="10" t="s">
        <v>14</v>
      </c>
      <c r="C77" s="16" t="s">
        <v>132</v>
      </c>
      <c r="D77" s="12"/>
      <c r="E77" s="13">
        <v>130000</v>
      </c>
    </row>
    <row r="78" spans="1:7" x14ac:dyDescent="0.25">
      <c r="A78" s="47">
        <v>43019</v>
      </c>
      <c r="B78" s="10" t="s">
        <v>14</v>
      </c>
      <c r="C78" s="16" t="s">
        <v>134</v>
      </c>
      <c r="D78" s="12"/>
      <c r="E78" s="13">
        <v>140000</v>
      </c>
    </row>
    <row r="79" spans="1:7" x14ac:dyDescent="0.25">
      <c r="A79" s="15">
        <v>43019</v>
      </c>
      <c r="B79" s="10" t="s">
        <v>135</v>
      </c>
      <c r="C79" s="16" t="s">
        <v>136</v>
      </c>
      <c r="D79" s="12"/>
      <c r="E79" s="13">
        <v>600000</v>
      </c>
    </row>
    <row r="80" spans="1:7" x14ac:dyDescent="0.25">
      <c r="A80" s="15">
        <v>43019</v>
      </c>
      <c r="B80" s="10" t="s">
        <v>21</v>
      </c>
      <c r="C80" s="16" t="s">
        <v>138</v>
      </c>
      <c r="D80" s="12"/>
      <c r="E80" s="13">
        <v>100000</v>
      </c>
    </row>
    <row r="81" spans="1:7" x14ac:dyDescent="0.25">
      <c r="A81" s="47">
        <v>43019</v>
      </c>
      <c r="B81" s="10" t="s">
        <v>14</v>
      </c>
      <c r="C81" s="41" t="s">
        <v>140</v>
      </c>
      <c r="D81" s="35"/>
      <c r="E81" s="228">
        <v>20000</v>
      </c>
    </row>
    <row r="82" spans="1:7" x14ac:dyDescent="0.25">
      <c r="A82" s="47">
        <v>43019</v>
      </c>
      <c r="B82" s="35" t="s">
        <v>8</v>
      </c>
      <c r="C82" s="41" t="s">
        <v>811</v>
      </c>
      <c r="D82" s="35"/>
      <c r="E82" s="228">
        <v>800000</v>
      </c>
      <c r="G82" s="110"/>
    </row>
    <row r="83" spans="1:7" x14ac:dyDescent="0.25">
      <c r="A83" s="47">
        <v>43019</v>
      </c>
      <c r="B83" s="35" t="s">
        <v>103</v>
      </c>
      <c r="C83" s="41" t="s">
        <v>142</v>
      </c>
      <c r="D83" s="35"/>
      <c r="E83" s="228">
        <v>60000</v>
      </c>
    </row>
    <row r="84" spans="1:7" x14ac:dyDescent="0.25">
      <c r="A84" s="15">
        <v>43020</v>
      </c>
      <c r="B84" s="35" t="s">
        <v>14</v>
      </c>
      <c r="C84" s="41" t="s">
        <v>144</v>
      </c>
      <c r="D84" s="35"/>
      <c r="E84" s="228">
        <v>75000</v>
      </c>
    </row>
    <row r="85" spans="1:7" x14ac:dyDescent="0.25">
      <c r="A85" s="15">
        <v>43020</v>
      </c>
      <c r="B85" s="10" t="s">
        <v>11</v>
      </c>
      <c r="C85" s="41" t="s">
        <v>146</v>
      </c>
      <c r="D85" s="35"/>
      <c r="E85" s="228">
        <v>17000</v>
      </c>
    </row>
    <row r="86" spans="1:7" x14ac:dyDescent="0.25">
      <c r="A86" s="15">
        <v>43020</v>
      </c>
      <c r="B86" s="10" t="s">
        <v>24</v>
      </c>
      <c r="C86" s="16" t="s">
        <v>148</v>
      </c>
      <c r="D86" s="12"/>
      <c r="E86" s="13">
        <v>70000</v>
      </c>
    </row>
    <row r="87" spans="1:7" x14ac:dyDescent="0.25">
      <c r="A87" s="15">
        <v>43020</v>
      </c>
      <c r="B87" s="35" t="s">
        <v>21</v>
      </c>
      <c r="C87" s="41" t="s">
        <v>150</v>
      </c>
      <c r="D87" s="35"/>
      <c r="E87" s="228">
        <v>150000</v>
      </c>
    </row>
    <row r="88" spans="1:7" x14ac:dyDescent="0.25">
      <c r="A88" s="15">
        <v>43020</v>
      </c>
      <c r="B88" s="35" t="s">
        <v>14</v>
      </c>
      <c r="C88" s="41" t="s">
        <v>152</v>
      </c>
      <c r="D88" s="35"/>
      <c r="E88" s="228">
        <v>25000</v>
      </c>
    </row>
    <row r="89" spans="1:7" x14ac:dyDescent="0.25">
      <c r="A89" s="15">
        <v>43021</v>
      </c>
      <c r="B89" s="10" t="s">
        <v>11</v>
      </c>
      <c r="C89" s="16" t="s">
        <v>154</v>
      </c>
      <c r="D89" s="12"/>
      <c r="E89" s="33">
        <v>70000</v>
      </c>
    </row>
    <row r="90" spans="1:7" x14ac:dyDescent="0.25">
      <c r="A90" s="15">
        <v>43021</v>
      </c>
      <c r="B90" s="10" t="s">
        <v>14</v>
      </c>
      <c r="C90" s="41" t="s">
        <v>857</v>
      </c>
      <c r="D90" s="35"/>
      <c r="E90" s="228">
        <v>1750000</v>
      </c>
    </row>
    <row r="91" spans="1:7" x14ac:dyDescent="0.25">
      <c r="A91" s="15">
        <v>43021</v>
      </c>
      <c r="B91" s="35" t="s">
        <v>14</v>
      </c>
      <c r="C91" s="41" t="s">
        <v>156</v>
      </c>
      <c r="D91" s="35"/>
      <c r="E91" s="228">
        <v>72000</v>
      </c>
    </row>
    <row r="92" spans="1:7" x14ac:dyDescent="0.25">
      <c r="A92" s="15">
        <v>43021</v>
      </c>
      <c r="B92" s="35" t="s">
        <v>14</v>
      </c>
      <c r="C92" s="16" t="s">
        <v>81</v>
      </c>
      <c r="D92" s="12"/>
      <c r="E92" s="33">
        <v>400000</v>
      </c>
    </row>
    <row r="93" spans="1:7" x14ac:dyDescent="0.25">
      <c r="A93" s="15">
        <v>43021</v>
      </c>
      <c r="B93" s="10" t="s">
        <v>8</v>
      </c>
      <c r="C93" s="16" t="s">
        <v>159</v>
      </c>
      <c r="D93" s="19"/>
      <c r="E93" s="33">
        <v>11000</v>
      </c>
      <c r="G93" s="90"/>
    </row>
    <row r="94" spans="1:7" x14ac:dyDescent="0.25">
      <c r="A94" s="15">
        <v>43021</v>
      </c>
      <c r="B94" s="10" t="s">
        <v>14</v>
      </c>
      <c r="C94" s="32" t="s">
        <v>161</v>
      </c>
      <c r="D94" s="12"/>
      <c r="E94" s="13">
        <v>40000</v>
      </c>
    </row>
    <row r="95" spans="1:7" x14ac:dyDescent="0.25">
      <c r="A95" s="15">
        <v>43021</v>
      </c>
      <c r="B95" s="10" t="s">
        <v>11</v>
      </c>
      <c r="C95" s="32" t="s">
        <v>91</v>
      </c>
      <c r="D95" s="12"/>
      <c r="E95" s="13">
        <v>150000</v>
      </c>
    </row>
    <row r="96" spans="1:7" x14ac:dyDescent="0.25">
      <c r="A96" s="15">
        <v>43022</v>
      </c>
      <c r="B96" s="10" t="s">
        <v>14</v>
      </c>
      <c r="C96" s="32" t="s">
        <v>161</v>
      </c>
      <c r="D96" s="12"/>
      <c r="E96" s="13">
        <v>370000</v>
      </c>
    </row>
    <row r="97" spans="1:7" x14ac:dyDescent="0.25">
      <c r="A97" s="15">
        <v>43024</v>
      </c>
      <c r="B97" s="35" t="s">
        <v>44</v>
      </c>
      <c r="C97" s="41" t="s">
        <v>165</v>
      </c>
      <c r="D97" s="35"/>
      <c r="E97" s="228">
        <v>1500000</v>
      </c>
    </row>
    <row r="98" spans="1:7" x14ac:dyDescent="0.25">
      <c r="A98" s="15">
        <v>43024</v>
      </c>
      <c r="B98" s="35" t="s">
        <v>118</v>
      </c>
      <c r="C98" s="41" t="s">
        <v>166</v>
      </c>
      <c r="D98" s="35"/>
      <c r="E98" s="228">
        <v>55000</v>
      </c>
    </row>
    <row r="99" spans="1:7" x14ac:dyDescent="0.25">
      <c r="A99" s="15">
        <v>43024</v>
      </c>
      <c r="B99" s="35" t="s">
        <v>49</v>
      </c>
      <c r="C99" s="41" t="s">
        <v>168</v>
      </c>
      <c r="D99" s="35"/>
      <c r="E99" s="228">
        <v>60000</v>
      </c>
    </row>
    <row r="100" spans="1:7" x14ac:dyDescent="0.25">
      <c r="A100" s="15">
        <v>43024</v>
      </c>
      <c r="B100" s="35" t="s">
        <v>8</v>
      </c>
      <c r="C100" s="41" t="s">
        <v>31</v>
      </c>
      <c r="D100" s="35"/>
      <c r="E100" s="228">
        <v>50000</v>
      </c>
      <c r="G100" s="90"/>
    </row>
    <row r="101" spans="1:7" x14ac:dyDescent="0.25">
      <c r="A101" s="15">
        <v>43024</v>
      </c>
      <c r="B101" s="35" t="s">
        <v>8</v>
      </c>
      <c r="C101" s="41" t="s">
        <v>171</v>
      </c>
      <c r="D101" s="35"/>
      <c r="E101" s="228">
        <v>200000</v>
      </c>
      <c r="G101" s="110"/>
    </row>
    <row r="102" spans="1:7" x14ac:dyDescent="0.25">
      <c r="A102" s="15">
        <v>43024</v>
      </c>
      <c r="B102" s="35" t="s">
        <v>24</v>
      </c>
      <c r="C102" s="41" t="s">
        <v>173</v>
      </c>
      <c r="D102" s="35"/>
      <c r="E102" s="228">
        <v>75000</v>
      </c>
    </row>
    <row r="103" spans="1:7" x14ac:dyDescent="0.25">
      <c r="A103" s="15">
        <v>43024</v>
      </c>
      <c r="B103" s="35" t="s">
        <v>103</v>
      </c>
      <c r="C103" s="41" t="s">
        <v>175</v>
      </c>
      <c r="D103" s="35"/>
      <c r="E103" s="228">
        <v>65000</v>
      </c>
    </row>
    <row r="104" spans="1:7" x14ac:dyDescent="0.25">
      <c r="A104" s="15">
        <v>43024</v>
      </c>
      <c r="B104" s="35" t="s">
        <v>21</v>
      </c>
      <c r="C104" s="41" t="s">
        <v>177</v>
      </c>
      <c r="D104" s="35"/>
      <c r="E104" s="228">
        <v>160000</v>
      </c>
    </row>
    <row r="105" spans="1:7" x14ac:dyDescent="0.25">
      <c r="A105" s="15">
        <v>43024</v>
      </c>
      <c r="B105" s="35" t="s">
        <v>103</v>
      </c>
      <c r="C105" s="41" t="s">
        <v>106</v>
      </c>
      <c r="D105" s="35"/>
      <c r="E105" s="228">
        <v>60000</v>
      </c>
    </row>
    <row r="106" spans="1:7" x14ac:dyDescent="0.25">
      <c r="A106" s="15">
        <v>43024</v>
      </c>
      <c r="B106" s="35" t="s">
        <v>103</v>
      </c>
      <c r="C106" s="41" t="s">
        <v>108</v>
      </c>
      <c r="D106" s="35"/>
      <c r="E106" s="228">
        <v>17000</v>
      </c>
    </row>
    <row r="107" spans="1:7" x14ac:dyDescent="0.25">
      <c r="A107" s="15">
        <v>43024</v>
      </c>
      <c r="B107" s="35" t="s">
        <v>40</v>
      </c>
      <c r="C107" s="41" t="s">
        <v>181</v>
      </c>
      <c r="D107" s="35"/>
      <c r="E107" s="228">
        <v>75000</v>
      </c>
    </row>
    <row r="108" spans="1:7" x14ac:dyDescent="0.25">
      <c r="A108" s="15">
        <v>43025</v>
      </c>
      <c r="B108" s="10" t="s">
        <v>11</v>
      </c>
      <c r="C108" s="20" t="s">
        <v>183</v>
      </c>
      <c r="D108" s="12"/>
      <c r="E108" s="13">
        <v>70000</v>
      </c>
    </row>
    <row r="109" spans="1:7" x14ac:dyDescent="0.25">
      <c r="A109" s="15">
        <v>43025</v>
      </c>
      <c r="B109" s="10" t="s">
        <v>11</v>
      </c>
      <c r="C109" s="20" t="s">
        <v>185</v>
      </c>
      <c r="D109" s="12"/>
      <c r="E109" s="13">
        <v>180000</v>
      </c>
    </row>
    <row r="110" spans="1:7" x14ac:dyDescent="0.25">
      <c r="A110" s="36">
        <v>43025</v>
      </c>
      <c r="B110" s="40" t="s">
        <v>14</v>
      </c>
      <c r="C110" s="38" t="s">
        <v>187</v>
      </c>
      <c r="D110" s="48">
        <v>355000</v>
      </c>
      <c r="E110" s="350"/>
    </row>
    <row r="111" spans="1:7" x14ac:dyDescent="0.25">
      <c r="A111" s="15">
        <v>43025</v>
      </c>
      <c r="B111" s="35" t="s">
        <v>103</v>
      </c>
      <c r="C111" s="41" t="s">
        <v>188</v>
      </c>
      <c r="D111" s="35"/>
      <c r="E111" s="228">
        <v>60000</v>
      </c>
    </row>
    <row r="112" spans="1:7" x14ac:dyDescent="0.25">
      <c r="A112" s="15">
        <v>43025</v>
      </c>
      <c r="B112" s="35" t="s">
        <v>21</v>
      </c>
      <c r="C112" s="41" t="s">
        <v>190</v>
      </c>
      <c r="D112" s="35"/>
      <c r="E112" s="228">
        <v>95000</v>
      </c>
    </row>
    <row r="113" spans="1:7" x14ac:dyDescent="0.25">
      <c r="A113" s="15">
        <v>43025</v>
      </c>
      <c r="B113" s="35" t="s">
        <v>21</v>
      </c>
      <c r="C113" s="41" t="s">
        <v>191</v>
      </c>
      <c r="D113" s="35"/>
      <c r="E113" s="228">
        <v>45000</v>
      </c>
    </row>
    <row r="114" spans="1:7" x14ac:dyDescent="0.25">
      <c r="A114" s="15">
        <v>43025</v>
      </c>
      <c r="B114" s="35" t="s">
        <v>14</v>
      </c>
      <c r="C114" s="41" t="s">
        <v>193</v>
      </c>
      <c r="D114" s="35"/>
      <c r="E114" s="228">
        <v>50000</v>
      </c>
    </row>
    <row r="115" spans="1:7" x14ac:dyDescent="0.25">
      <c r="A115" s="15">
        <v>43025</v>
      </c>
      <c r="B115" s="35" t="s">
        <v>118</v>
      </c>
      <c r="C115" s="41" t="s">
        <v>808</v>
      </c>
      <c r="D115" s="35"/>
      <c r="E115" s="228">
        <v>80000</v>
      </c>
    </row>
    <row r="116" spans="1:7" x14ac:dyDescent="0.25">
      <c r="A116" s="15">
        <v>43025</v>
      </c>
      <c r="B116" s="35" t="s">
        <v>14</v>
      </c>
      <c r="C116" s="41" t="s">
        <v>195</v>
      </c>
      <c r="D116" s="35"/>
      <c r="E116" s="228">
        <v>189000</v>
      </c>
    </row>
    <row r="117" spans="1:7" x14ac:dyDescent="0.25">
      <c r="A117" s="15">
        <v>43025</v>
      </c>
      <c r="B117" s="35" t="s">
        <v>14</v>
      </c>
      <c r="C117" s="41" t="s">
        <v>197</v>
      </c>
      <c r="D117" s="35"/>
      <c r="E117" s="228">
        <v>60000</v>
      </c>
    </row>
    <row r="118" spans="1:7" x14ac:dyDescent="0.25">
      <c r="A118" s="15">
        <v>43026</v>
      </c>
      <c r="B118" s="35" t="s">
        <v>40</v>
      </c>
      <c r="C118" s="41" t="s">
        <v>198</v>
      </c>
      <c r="D118" s="35"/>
      <c r="E118" s="228">
        <v>27000</v>
      </c>
    </row>
    <row r="119" spans="1:7" x14ac:dyDescent="0.25">
      <c r="A119" s="15">
        <v>43026</v>
      </c>
      <c r="B119" s="35" t="s">
        <v>8</v>
      </c>
      <c r="C119" s="41" t="s">
        <v>200</v>
      </c>
      <c r="D119" s="35"/>
      <c r="E119" s="228">
        <v>50000</v>
      </c>
      <c r="G119" s="90"/>
    </row>
    <row r="120" spans="1:7" x14ac:dyDescent="0.25">
      <c r="A120" s="15">
        <v>43026</v>
      </c>
      <c r="B120" s="35" t="s">
        <v>8</v>
      </c>
      <c r="C120" s="41" t="s">
        <v>201</v>
      </c>
      <c r="D120" s="35"/>
      <c r="E120" s="228">
        <v>600000</v>
      </c>
      <c r="G120" s="110"/>
    </row>
    <row r="121" spans="1:7" x14ac:dyDescent="0.25">
      <c r="A121" s="9">
        <v>43026</v>
      </c>
      <c r="B121" s="106" t="s">
        <v>202</v>
      </c>
      <c r="C121" s="231" t="s">
        <v>203</v>
      </c>
      <c r="D121" s="106"/>
      <c r="E121" s="228">
        <v>45000</v>
      </c>
      <c r="G121" s="104"/>
    </row>
    <row r="122" spans="1:7" x14ac:dyDescent="0.25">
      <c r="A122" s="15">
        <v>43026</v>
      </c>
      <c r="B122" s="35" t="s">
        <v>24</v>
      </c>
      <c r="C122" s="41" t="s">
        <v>205</v>
      </c>
      <c r="D122" s="35"/>
      <c r="E122" s="228">
        <v>150000</v>
      </c>
    </row>
    <row r="123" spans="1:7" x14ac:dyDescent="0.25">
      <c r="A123" s="15">
        <v>43026</v>
      </c>
      <c r="B123" s="14" t="s">
        <v>24</v>
      </c>
      <c r="C123" s="41" t="s">
        <v>207</v>
      </c>
      <c r="D123" s="35"/>
      <c r="E123" s="228">
        <v>50000</v>
      </c>
    </row>
    <row r="124" spans="1:7" x14ac:dyDescent="0.25">
      <c r="A124" s="15">
        <v>43026</v>
      </c>
      <c r="B124" s="35" t="s">
        <v>14</v>
      </c>
      <c r="C124" s="41" t="s">
        <v>152</v>
      </c>
      <c r="D124" s="35"/>
      <c r="E124" s="228">
        <v>25000</v>
      </c>
    </row>
    <row r="125" spans="1:7" x14ac:dyDescent="0.25">
      <c r="A125" s="15">
        <v>43026</v>
      </c>
      <c r="B125" s="35" t="s">
        <v>14</v>
      </c>
      <c r="C125" s="41" t="s">
        <v>209</v>
      </c>
      <c r="D125" s="35"/>
      <c r="E125" s="228">
        <v>100000</v>
      </c>
    </row>
    <row r="126" spans="1:7" x14ac:dyDescent="0.25">
      <c r="A126" s="9">
        <v>43026</v>
      </c>
      <c r="B126" s="106" t="s">
        <v>202</v>
      </c>
      <c r="C126" s="231" t="s">
        <v>211</v>
      </c>
      <c r="D126" s="106"/>
      <c r="E126" s="228">
        <v>41000</v>
      </c>
    </row>
    <row r="127" spans="1:7" x14ac:dyDescent="0.25">
      <c r="A127" s="15">
        <v>43026</v>
      </c>
      <c r="B127" s="35" t="s">
        <v>21</v>
      </c>
      <c r="C127" s="41" t="s">
        <v>792</v>
      </c>
      <c r="D127" s="35"/>
      <c r="E127" s="228">
        <v>80000</v>
      </c>
    </row>
    <row r="128" spans="1:7" x14ac:dyDescent="0.25">
      <c r="A128" s="15">
        <v>43027</v>
      </c>
      <c r="B128" s="35" t="s">
        <v>40</v>
      </c>
      <c r="C128" s="41" t="s">
        <v>213</v>
      </c>
      <c r="D128" s="35"/>
      <c r="E128" s="228">
        <v>30000</v>
      </c>
    </row>
    <row r="129" spans="1:7" x14ac:dyDescent="0.25">
      <c r="A129" s="15">
        <v>43027</v>
      </c>
      <c r="B129" s="35" t="s">
        <v>40</v>
      </c>
      <c r="C129" s="41" t="s">
        <v>215</v>
      </c>
      <c r="D129" s="35"/>
      <c r="E129" s="228">
        <v>10000</v>
      </c>
    </row>
    <row r="130" spans="1:7" x14ac:dyDescent="0.25">
      <c r="A130" s="15">
        <v>43027</v>
      </c>
      <c r="B130" s="35" t="s">
        <v>118</v>
      </c>
      <c r="C130" s="41" t="s">
        <v>216</v>
      </c>
      <c r="D130" s="35"/>
      <c r="E130" s="228">
        <v>1020000</v>
      </c>
    </row>
    <row r="131" spans="1:7" x14ac:dyDescent="0.25">
      <c r="A131" s="15">
        <v>43027</v>
      </c>
      <c r="B131" s="10" t="s">
        <v>14</v>
      </c>
      <c r="C131" s="49" t="s">
        <v>217</v>
      </c>
      <c r="D131" s="12"/>
      <c r="E131" s="13">
        <v>100000</v>
      </c>
    </row>
    <row r="132" spans="1:7" x14ac:dyDescent="0.25">
      <c r="A132" s="15">
        <v>43027</v>
      </c>
      <c r="B132" s="10" t="s">
        <v>14</v>
      </c>
      <c r="C132" s="49" t="s">
        <v>219</v>
      </c>
      <c r="D132" s="12"/>
      <c r="E132" s="13">
        <v>100000</v>
      </c>
    </row>
    <row r="133" spans="1:7" x14ac:dyDescent="0.25">
      <c r="A133" s="15">
        <v>43027</v>
      </c>
      <c r="B133" s="10" t="s">
        <v>11</v>
      </c>
      <c r="C133" s="11" t="s">
        <v>221</v>
      </c>
      <c r="D133" s="12"/>
      <c r="E133" s="13">
        <v>30000</v>
      </c>
    </row>
    <row r="134" spans="1:7" x14ac:dyDescent="0.25">
      <c r="A134" s="15">
        <v>43027</v>
      </c>
      <c r="B134" s="10" t="s">
        <v>8</v>
      </c>
      <c r="C134" s="11" t="s">
        <v>222</v>
      </c>
      <c r="D134" s="12"/>
      <c r="E134" s="13">
        <v>500000</v>
      </c>
      <c r="G134" s="104"/>
    </row>
    <row r="135" spans="1:7" x14ac:dyDescent="0.25">
      <c r="A135" s="15">
        <v>43027</v>
      </c>
      <c r="B135" s="10" t="s">
        <v>49</v>
      </c>
      <c r="C135" s="11" t="s">
        <v>223</v>
      </c>
      <c r="D135" s="12"/>
      <c r="E135" s="13">
        <v>42500</v>
      </c>
    </row>
    <row r="136" spans="1:7" x14ac:dyDescent="0.25">
      <c r="A136" s="15">
        <v>43027</v>
      </c>
      <c r="B136" s="10" t="s">
        <v>11</v>
      </c>
      <c r="C136" s="11" t="s">
        <v>225</v>
      </c>
      <c r="D136" s="12"/>
      <c r="E136" s="13">
        <v>1000000</v>
      </c>
    </row>
    <row r="137" spans="1:7" x14ac:dyDescent="0.25">
      <c r="A137" s="43">
        <v>43027</v>
      </c>
      <c r="B137" s="44" t="s">
        <v>14</v>
      </c>
      <c r="C137" s="50" t="s">
        <v>226</v>
      </c>
      <c r="D137" s="51">
        <v>8000000</v>
      </c>
      <c r="E137" s="236"/>
    </row>
    <row r="138" spans="1:7" x14ac:dyDescent="0.25">
      <c r="A138" s="52">
        <v>43028</v>
      </c>
      <c r="B138" s="10" t="s">
        <v>11</v>
      </c>
      <c r="C138" s="11" t="s">
        <v>227</v>
      </c>
      <c r="D138" s="12"/>
      <c r="E138" s="13">
        <v>1000000</v>
      </c>
    </row>
    <row r="139" spans="1:7" x14ac:dyDescent="0.25">
      <c r="A139" s="52">
        <v>43028</v>
      </c>
      <c r="B139" s="10" t="s">
        <v>14</v>
      </c>
      <c r="C139" s="53" t="s">
        <v>228</v>
      </c>
      <c r="D139" s="12"/>
      <c r="E139" s="13">
        <v>20000</v>
      </c>
    </row>
    <row r="140" spans="1:7" x14ac:dyDescent="0.25">
      <c r="A140" s="52">
        <v>43029</v>
      </c>
      <c r="B140" s="10" t="s">
        <v>21</v>
      </c>
      <c r="C140" s="41" t="s">
        <v>230</v>
      </c>
      <c r="D140" s="12"/>
      <c r="E140" s="13">
        <v>160000</v>
      </c>
    </row>
    <row r="141" spans="1:7" x14ac:dyDescent="0.25">
      <c r="A141" s="15">
        <v>43031</v>
      </c>
      <c r="B141" s="10" t="s">
        <v>14</v>
      </c>
      <c r="C141" s="53" t="s">
        <v>71</v>
      </c>
      <c r="D141" s="12"/>
      <c r="E141" s="13">
        <v>70000</v>
      </c>
    </row>
    <row r="142" spans="1:7" x14ac:dyDescent="0.25">
      <c r="A142" s="15">
        <v>43031</v>
      </c>
      <c r="B142" s="10" t="s">
        <v>11</v>
      </c>
      <c r="C142" s="53" t="s">
        <v>233</v>
      </c>
      <c r="D142" s="12"/>
      <c r="E142" s="13">
        <v>50000</v>
      </c>
    </row>
    <row r="143" spans="1:7" x14ac:dyDescent="0.25">
      <c r="A143" s="9">
        <v>43031</v>
      </c>
      <c r="B143" s="10" t="s">
        <v>202</v>
      </c>
      <c r="C143" s="53" t="s">
        <v>234</v>
      </c>
      <c r="D143" s="12"/>
      <c r="E143" s="13">
        <v>44500</v>
      </c>
    </row>
    <row r="144" spans="1:7" x14ac:dyDescent="0.25">
      <c r="A144" s="15">
        <v>43031</v>
      </c>
      <c r="B144" s="10" t="s">
        <v>14</v>
      </c>
      <c r="C144" s="53" t="s">
        <v>236</v>
      </c>
      <c r="D144" s="12"/>
      <c r="E144" s="13">
        <v>850000</v>
      </c>
    </row>
    <row r="145" spans="1:7" x14ac:dyDescent="0.25">
      <c r="A145" s="15">
        <v>43031</v>
      </c>
      <c r="B145" s="10" t="s">
        <v>14</v>
      </c>
      <c r="C145" s="53" t="s">
        <v>238</v>
      </c>
      <c r="D145" s="12"/>
      <c r="E145" s="13">
        <v>300000</v>
      </c>
    </row>
    <row r="146" spans="1:7" x14ac:dyDescent="0.25">
      <c r="A146" s="15">
        <v>43031</v>
      </c>
      <c r="B146" s="10" t="s">
        <v>14</v>
      </c>
      <c r="C146" s="53" t="s">
        <v>81</v>
      </c>
      <c r="D146" s="12"/>
      <c r="E146" s="13">
        <v>400000</v>
      </c>
    </row>
    <row r="147" spans="1:7" x14ac:dyDescent="0.25">
      <c r="A147" s="15">
        <v>43031</v>
      </c>
      <c r="B147" s="10" t="s">
        <v>40</v>
      </c>
      <c r="C147" s="11" t="s">
        <v>241</v>
      </c>
      <c r="D147" s="12"/>
      <c r="E147" s="13">
        <v>30000</v>
      </c>
    </row>
    <row r="148" spans="1:7" x14ac:dyDescent="0.25">
      <c r="A148" s="15">
        <v>43031</v>
      </c>
      <c r="B148" s="10" t="s">
        <v>103</v>
      </c>
      <c r="C148" s="53" t="s">
        <v>243</v>
      </c>
      <c r="D148" s="12"/>
      <c r="E148" s="13">
        <v>60000</v>
      </c>
    </row>
    <row r="149" spans="1:7" x14ac:dyDescent="0.25">
      <c r="A149" s="15">
        <v>43031</v>
      </c>
      <c r="B149" s="10" t="s">
        <v>103</v>
      </c>
      <c r="C149" s="53" t="s">
        <v>245</v>
      </c>
      <c r="D149" s="12"/>
      <c r="E149" s="13">
        <v>17000</v>
      </c>
    </row>
    <row r="150" spans="1:7" x14ac:dyDescent="0.25">
      <c r="A150" s="15">
        <v>43031</v>
      </c>
      <c r="B150" s="10" t="s">
        <v>24</v>
      </c>
      <c r="C150" s="53" t="s">
        <v>25</v>
      </c>
      <c r="D150" s="12"/>
      <c r="E150" s="13">
        <v>75000</v>
      </c>
    </row>
    <row r="151" spans="1:7" x14ac:dyDescent="0.25">
      <c r="A151" s="15">
        <v>43031</v>
      </c>
      <c r="B151" s="10" t="s">
        <v>8</v>
      </c>
      <c r="C151" s="53" t="s">
        <v>31</v>
      </c>
      <c r="D151" s="12"/>
      <c r="E151" s="13">
        <v>50000</v>
      </c>
      <c r="G151" s="90"/>
    </row>
    <row r="152" spans="1:7" x14ac:dyDescent="0.25">
      <c r="A152" s="15">
        <v>43031</v>
      </c>
      <c r="B152" s="10" t="s">
        <v>44</v>
      </c>
      <c r="C152" s="53" t="s">
        <v>247</v>
      </c>
      <c r="D152" s="12"/>
      <c r="E152" s="13">
        <v>75000</v>
      </c>
    </row>
    <row r="153" spans="1:7" x14ac:dyDescent="0.25">
      <c r="A153" s="15">
        <v>43031</v>
      </c>
      <c r="B153" s="10" t="s">
        <v>49</v>
      </c>
      <c r="C153" s="53" t="s">
        <v>248</v>
      </c>
      <c r="D153" s="12"/>
      <c r="E153" s="13">
        <v>60000</v>
      </c>
    </row>
    <row r="154" spans="1:7" x14ac:dyDescent="0.25">
      <c r="A154" s="15">
        <v>43031</v>
      </c>
      <c r="B154" s="10" t="s">
        <v>40</v>
      </c>
      <c r="C154" s="53" t="s">
        <v>249</v>
      </c>
      <c r="D154" s="12"/>
      <c r="E154" s="13">
        <v>10000</v>
      </c>
    </row>
    <row r="155" spans="1:7" x14ac:dyDescent="0.25">
      <c r="A155" s="15">
        <v>43031</v>
      </c>
      <c r="B155" s="10" t="s">
        <v>40</v>
      </c>
      <c r="C155" s="53" t="s">
        <v>181</v>
      </c>
      <c r="D155" s="12"/>
      <c r="E155" s="13">
        <v>75000</v>
      </c>
    </row>
    <row r="156" spans="1:7" x14ac:dyDescent="0.25">
      <c r="A156" s="15">
        <v>43031</v>
      </c>
      <c r="B156" s="10" t="s">
        <v>14</v>
      </c>
      <c r="C156" s="53" t="s">
        <v>33</v>
      </c>
      <c r="D156" s="12"/>
      <c r="E156" s="13">
        <v>150000</v>
      </c>
    </row>
    <row r="157" spans="1:7" x14ac:dyDescent="0.25">
      <c r="A157" s="15">
        <v>43031</v>
      </c>
      <c r="B157" s="10" t="s">
        <v>21</v>
      </c>
      <c r="C157" s="53" t="s">
        <v>252</v>
      </c>
      <c r="D157" s="12"/>
      <c r="E157" s="13">
        <v>300000</v>
      </c>
    </row>
    <row r="158" spans="1:7" x14ac:dyDescent="0.25">
      <c r="A158" s="15">
        <v>43031</v>
      </c>
      <c r="B158" s="10" t="s">
        <v>11</v>
      </c>
      <c r="C158" s="53" t="s">
        <v>254</v>
      </c>
      <c r="D158" s="12"/>
      <c r="E158" s="13">
        <v>300000</v>
      </c>
    </row>
    <row r="159" spans="1:7" x14ac:dyDescent="0.25">
      <c r="A159" s="52">
        <v>43032</v>
      </c>
      <c r="B159" s="10" t="s">
        <v>40</v>
      </c>
      <c r="C159" s="53" t="s">
        <v>256</v>
      </c>
      <c r="D159" s="12"/>
      <c r="E159" s="13">
        <v>40500</v>
      </c>
    </row>
    <row r="160" spans="1:7" x14ac:dyDescent="0.25">
      <c r="A160" s="52">
        <v>43032</v>
      </c>
      <c r="B160" s="10" t="s">
        <v>258</v>
      </c>
      <c r="C160" s="53" t="s">
        <v>259</v>
      </c>
      <c r="D160" s="12"/>
      <c r="E160" s="13">
        <v>29000</v>
      </c>
    </row>
    <row r="161" spans="1:7" x14ac:dyDescent="0.25">
      <c r="A161" s="52">
        <v>43032</v>
      </c>
      <c r="B161" s="10" t="s">
        <v>258</v>
      </c>
      <c r="C161" s="53" t="s">
        <v>261</v>
      </c>
      <c r="D161" s="12"/>
      <c r="E161" s="13">
        <v>10000</v>
      </c>
    </row>
    <row r="162" spans="1:7" x14ac:dyDescent="0.25">
      <c r="A162" s="52">
        <v>43032</v>
      </c>
      <c r="B162" s="10" t="s">
        <v>24</v>
      </c>
      <c r="C162" s="53" t="s">
        <v>263</v>
      </c>
      <c r="D162" s="12"/>
      <c r="E162" s="13">
        <v>275000</v>
      </c>
    </row>
    <row r="163" spans="1:7" x14ac:dyDescent="0.25">
      <c r="A163" s="52">
        <v>43032</v>
      </c>
      <c r="B163" s="10" t="s">
        <v>24</v>
      </c>
      <c r="C163" s="53" t="s">
        <v>265</v>
      </c>
      <c r="D163" s="12"/>
      <c r="E163" s="13">
        <v>10000</v>
      </c>
    </row>
    <row r="164" spans="1:7" x14ac:dyDescent="0.25">
      <c r="A164" s="52">
        <v>43032</v>
      </c>
      <c r="B164" s="10" t="s">
        <v>24</v>
      </c>
      <c r="C164" s="53" t="s">
        <v>266</v>
      </c>
      <c r="D164" s="12"/>
      <c r="E164" s="13">
        <v>6000</v>
      </c>
    </row>
    <row r="165" spans="1:7" x14ac:dyDescent="0.25">
      <c r="A165" s="52">
        <v>43032</v>
      </c>
      <c r="B165" s="10" t="s">
        <v>14</v>
      </c>
      <c r="C165" s="53" t="s">
        <v>267</v>
      </c>
      <c r="D165" s="12"/>
      <c r="E165" s="13">
        <v>40000</v>
      </c>
    </row>
    <row r="166" spans="1:7" x14ac:dyDescent="0.25">
      <c r="A166" s="52">
        <v>43032</v>
      </c>
      <c r="B166" s="10" t="s">
        <v>103</v>
      </c>
      <c r="C166" s="53" t="s">
        <v>269</v>
      </c>
      <c r="D166" s="12"/>
      <c r="E166" s="13">
        <v>65000</v>
      </c>
    </row>
    <row r="167" spans="1:7" x14ac:dyDescent="0.25">
      <c r="A167" s="52">
        <v>43032</v>
      </c>
      <c r="B167" s="10" t="s">
        <v>24</v>
      </c>
      <c r="C167" s="53" t="s">
        <v>152</v>
      </c>
      <c r="D167" s="12"/>
      <c r="E167" s="13">
        <v>23000</v>
      </c>
    </row>
    <row r="168" spans="1:7" x14ac:dyDescent="0.25">
      <c r="A168" s="52">
        <v>43032</v>
      </c>
      <c r="B168" s="10" t="s">
        <v>103</v>
      </c>
      <c r="C168" s="53" t="s">
        <v>272</v>
      </c>
      <c r="D168" s="12"/>
      <c r="E168" s="13">
        <v>60000</v>
      </c>
    </row>
    <row r="169" spans="1:7" x14ac:dyDescent="0.25">
      <c r="A169" s="52">
        <v>43032</v>
      </c>
      <c r="B169" s="10" t="s">
        <v>8</v>
      </c>
      <c r="C169" s="53" t="s">
        <v>273</v>
      </c>
      <c r="D169" s="12"/>
      <c r="E169" s="13">
        <v>210000</v>
      </c>
      <c r="G169" s="104"/>
    </row>
    <row r="170" spans="1:7" x14ac:dyDescent="0.25">
      <c r="A170" s="52">
        <v>43032</v>
      </c>
      <c r="B170" s="10" t="s">
        <v>8</v>
      </c>
      <c r="C170" s="53" t="s">
        <v>275</v>
      </c>
      <c r="D170" s="12"/>
      <c r="E170" s="13">
        <v>40000</v>
      </c>
      <c r="G170" s="90"/>
    </row>
    <row r="171" spans="1:7" x14ac:dyDescent="0.25">
      <c r="A171" s="52">
        <v>43032</v>
      </c>
      <c r="B171" s="10" t="s">
        <v>21</v>
      </c>
      <c r="C171" s="53" t="s">
        <v>276</v>
      </c>
      <c r="D171" s="12"/>
      <c r="E171" s="13">
        <v>160000</v>
      </c>
    </row>
    <row r="172" spans="1:7" x14ac:dyDescent="0.25">
      <c r="A172" s="52">
        <v>43032</v>
      </c>
      <c r="B172" s="10" t="s">
        <v>21</v>
      </c>
      <c r="C172" s="53" t="s">
        <v>278</v>
      </c>
      <c r="D172" s="12"/>
      <c r="E172" s="13">
        <v>80000</v>
      </c>
    </row>
    <row r="173" spans="1:7" x14ac:dyDescent="0.25">
      <c r="A173" s="52">
        <v>43032</v>
      </c>
      <c r="B173" s="10" t="s">
        <v>118</v>
      </c>
      <c r="C173" s="53" t="s">
        <v>119</v>
      </c>
      <c r="D173" s="12"/>
      <c r="E173" s="13">
        <v>80000</v>
      </c>
    </row>
    <row r="174" spans="1:7" x14ac:dyDescent="0.25">
      <c r="A174" s="52">
        <v>43032</v>
      </c>
      <c r="B174" s="10" t="s">
        <v>11</v>
      </c>
      <c r="C174" s="53" t="s">
        <v>281</v>
      </c>
      <c r="D174" s="12"/>
      <c r="E174" s="13">
        <v>70000</v>
      </c>
    </row>
    <row r="175" spans="1:7" x14ac:dyDescent="0.25">
      <c r="A175" s="54">
        <v>43032</v>
      </c>
      <c r="B175" s="55" t="s">
        <v>14</v>
      </c>
      <c r="C175" s="56" t="s">
        <v>282</v>
      </c>
      <c r="D175" s="230">
        <v>8000000</v>
      </c>
      <c r="E175" s="237"/>
    </row>
    <row r="176" spans="1:7" x14ac:dyDescent="0.25">
      <c r="A176" s="52">
        <v>43033</v>
      </c>
      <c r="B176" s="58" t="s">
        <v>14</v>
      </c>
      <c r="C176" s="53" t="s">
        <v>283</v>
      </c>
      <c r="D176" s="59"/>
      <c r="E176" s="13">
        <v>2000000</v>
      </c>
    </row>
    <row r="177" spans="1:7" x14ac:dyDescent="0.25">
      <c r="A177" s="52">
        <v>43033</v>
      </c>
      <c r="B177" s="10" t="s">
        <v>202</v>
      </c>
      <c r="C177" s="53" t="s">
        <v>285</v>
      </c>
      <c r="D177" s="12"/>
      <c r="E177" s="13">
        <v>41000</v>
      </c>
    </row>
    <row r="178" spans="1:7" x14ac:dyDescent="0.25">
      <c r="A178" s="52">
        <v>43033</v>
      </c>
      <c r="B178" s="10" t="s">
        <v>40</v>
      </c>
      <c r="C178" s="53" t="s">
        <v>570</v>
      </c>
      <c r="D178" s="12"/>
      <c r="E178" s="13">
        <v>12500</v>
      </c>
    </row>
    <row r="179" spans="1:7" x14ac:dyDescent="0.25">
      <c r="A179" s="52">
        <v>43033</v>
      </c>
      <c r="B179" s="10" t="s">
        <v>202</v>
      </c>
      <c r="C179" s="53" t="s">
        <v>287</v>
      </c>
      <c r="D179" s="12"/>
      <c r="E179" s="13">
        <v>65000</v>
      </c>
    </row>
    <row r="180" spans="1:7" x14ac:dyDescent="0.25">
      <c r="A180" s="52">
        <v>43033</v>
      </c>
      <c r="B180" s="10" t="s">
        <v>202</v>
      </c>
      <c r="C180" s="53" t="s">
        <v>289</v>
      </c>
      <c r="D180" s="12"/>
      <c r="E180" s="13">
        <v>10000</v>
      </c>
    </row>
    <row r="181" spans="1:7" x14ac:dyDescent="0.25">
      <c r="A181" s="52">
        <v>43034</v>
      </c>
      <c r="B181" s="10" t="s">
        <v>40</v>
      </c>
      <c r="C181" s="53" t="s">
        <v>569</v>
      </c>
      <c r="D181" s="72"/>
      <c r="E181" s="353">
        <v>26000</v>
      </c>
    </row>
    <row r="182" spans="1:7" x14ac:dyDescent="0.25">
      <c r="A182" s="52">
        <v>43035</v>
      </c>
      <c r="B182" s="10" t="s">
        <v>11</v>
      </c>
      <c r="C182" s="53" t="s">
        <v>291</v>
      </c>
      <c r="D182" s="12"/>
      <c r="E182" s="13">
        <v>60000</v>
      </c>
    </row>
    <row r="183" spans="1:7" x14ac:dyDescent="0.25">
      <c r="A183" s="52">
        <v>43035</v>
      </c>
      <c r="B183" s="10" t="s">
        <v>49</v>
      </c>
      <c r="C183" s="53" t="s">
        <v>292</v>
      </c>
      <c r="D183" s="12"/>
      <c r="E183" s="13">
        <v>60000</v>
      </c>
    </row>
    <row r="184" spans="1:7" x14ac:dyDescent="0.25">
      <c r="A184" s="52">
        <v>43035</v>
      </c>
      <c r="B184" s="10" t="s">
        <v>103</v>
      </c>
      <c r="C184" s="53" t="s">
        <v>742</v>
      </c>
      <c r="D184" s="12"/>
      <c r="E184" s="13">
        <v>60000</v>
      </c>
    </row>
    <row r="185" spans="1:7" x14ac:dyDescent="0.25">
      <c r="A185" s="52">
        <v>43035</v>
      </c>
      <c r="B185" s="10" t="s">
        <v>11</v>
      </c>
      <c r="C185" s="53" t="s">
        <v>293</v>
      </c>
      <c r="D185" s="12"/>
      <c r="E185" s="13">
        <v>30000</v>
      </c>
    </row>
    <row r="186" spans="1:7" x14ac:dyDescent="0.25">
      <c r="A186" s="52">
        <v>43035</v>
      </c>
      <c r="B186" s="10" t="s">
        <v>24</v>
      </c>
      <c r="C186" s="53" t="s">
        <v>294</v>
      </c>
      <c r="D186" s="12"/>
      <c r="E186" s="13">
        <v>30000</v>
      </c>
    </row>
    <row r="187" spans="1:7" x14ac:dyDescent="0.25">
      <c r="A187" s="52">
        <v>43035</v>
      </c>
      <c r="B187" s="10" t="s">
        <v>24</v>
      </c>
      <c r="C187" s="53" t="s">
        <v>738</v>
      </c>
      <c r="D187" s="12"/>
      <c r="E187" s="13">
        <v>60000</v>
      </c>
    </row>
    <row r="188" spans="1:7" x14ac:dyDescent="0.25">
      <c r="A188" s="52">
        <v>43035</v>
      </c>
      <c r="B188" s="10" t="s">
        <v>14</v>
      </c>
      <c r="C188" s="53" t="s">
        <v>81</v>
      </c>
      <c r="D188" s="12"/>
      <c r="E188" s="13">
        <v>400000</v>
      </c>
    </row>
    <row r="189" spans="1:7" x14ac:dyDescent="0.25">
      <c r="A189" s="52">
        <v>43035</v>
      </c>
      <c r="B189" s="10" t="s">
        <v>14</v>
      </c>
      <c r="C189" s="53" t="s">
        <v>297</v>
      </c>
      <c r="D189" s="12"/>
      <c r="E189" s="13">
        <v>10000</v>
      </c>
    </row>
    <row r="190" spans="1:7" x14ac:dyDescent="0.25">
      <c r="A190" s="52">
        <v>43035</v>
      </c>
      <c r="B190" s="10" t="s">
        <v>14</v>
      </c>
      <c r="C190" s="53" t="s">
        <v>298</v>
      </c>
      <c r="D190" s="12"/>
      <c r="E190" s="13">
        <v>80000</v>
      </c>
    </row>
    <row r="191" spans="1:7" x14ac:dyDescent="0.25">
      <c r="A191" s="52">
        <v>43035</v>
      </c>
      <c r="B191" s="10" t="s">
        <v>8</v>
      </c>
      <c r="C191" s="53" t="s">
        <v>300</v>
      </c>
      <c r="D191" s="12"/>
      <c r="E191" s="13">
        <v>40000</v>
      </c>
      <c r="G191" s="95"/>
    </row>
    <row r="192" spans="1:7" x14ac:dyDescent="0.25">
      <c r="A192" s="52">
        <v>43035</v>
      </c>
      <c r="B192" s="10" t="s">
        <v>14</v>
      </c>
      <c r="C192" s="53" t="s">
        <v>301</v>
      </c>
      <c r="D192" s="12"/>
      <c r="E192" s="13">
        <v>200000</v>
      </c>
    </row>
    <row r="193" spans="1:7" x14ac:dyDescent="0.25">
      <c r="A193" s="52">
        <v>43035</v>
      </c>
      <c r="B193" s="10" t="s">
        <v>11</v>
      </c>
      <c r="C193" s="53" t="s">
        <v>771</v>
      </c>
      <c r="D193" s="12"/>
      <c r="E193" s="13">
        <v>50000</v>
      </c>
    </row>
    <row r="194" spans="1:7" x14ac:dyDescent="0.25">
      <c r="A194" s="52">
        <v>43035</v>
      </c>
      <c r="B194" s="10" t="s">
        <v>14</v>
      </c>
      <c r="C194" s="53" t="s">
        <v>303</v>
      </c>
      <c r="D194" s="12"/>
      <c r="E194" s="13">
        <v>90000</v>
      </c>
    </row>
    <row r="195" spans="1:7" x14ac:dyDescent="0.25">
      <c r="A195" s="52">
        <v>43035</v>
      </c>
      <c r="B195" s="10" t="s">
        <v>14</v>
      </c>
      <c r="C195" s="53" t="s">
        <v>304</v>
      </c>
      <c r="D195" s="12"/>
      <c r="E195" s="13">
        <v>40000</v>
      </c>
    </row>
    <row r="196" spans="1:7" x14ac:dyDescent="0.25">
      <c r="A196" s="52">
        <v>43035</v>
      </c>
      <c r="B196" s="10" t="s">
        <v>11</v>
      </c>
      <c r="C196" s="53" t="s">
        <v>769</v>
      </c>
      <c r="D196" s="12"/>
      <c r="E196" s="13">
        <v>30000</v>
      </c>
    </row>
    <row r="197" spans="1:7" x14ac:dyDescent="0.25">
      <c r="A197" s="54">
        <v>43035</v>
      </c>
      <c r="B197" s="55" t="s">
        <v>14</v>
      </c>
      <c r="C197" s="56" t="s">
        <v>307</v>
      </c>
      <c r="D197" s="57">
        <v>8000000</v>
      </c>
      <c r="E197" s="237"/>
    </row>
    <row r="198" spans="1:7" x14ac:dyDescent="0.25">
      <c r="A198" s="54">
        <v>43035</v>
      </c>
      <c r="B198" s="55" t="s">
        <v>14</v>
      </c>
      <c r="C198" s="56" t="s">
        <v>308</v>
      </c>
      <c r="D198" s="57">
        <v>8000000</v>
      </c>
      <c r="E198" s="237"/>
    </row>
    <row r="199" spans="1:7" x14ac:dyDescent="0.25">
      <c r="A199" s="52">
        <v>43035</v>
      </c>
      <c r="B199" s="10" t="s">
        <v>309</v>
      </c>
      <c r="C199" s="53" t="s">
        <v>310</v>
      </c>
      <c r="D199" s="12"/>
      <c r="E199" s="13">
        <v>15445000</v>
      </c>
    </row>
    <row r="200" spans="1:7" x14ac:dyDescent="0.25">
      <c r="A200" s="60">
        <v>43035</v>
      </c>
      <c r="B200" s="61" t="s">
        <v>14</v>
      </c>
      <c r="C200" s="62" t="s">
        <v>312</v>
      </c>
      <c r="D200" s="63">
        <v>8000000</v>
      </c>
      <c r="E200" s="238"/>
    </row>
    <row r="201" spans="1:7" x14ac:dyDescent="0.25">
      <c r="A201" s="52">
        <v>43035</v>
      </c>
      <c r="B201" s="10" t="s">
        <v>14</v>
      </c>
      <c r="C201" s="29" t="s">
        <v>313</v>
      </c>
      <c r="D201" s="64"/>
      <c r="E201" s="13">
        <v>527854</v>
      </c>
    </row>
    <row r="202" spans="1:7" x14ac:dyDescent="0.25">
      <c r="A202" s="65">
        <v>43035</v>
      </c>
      <c r="B202" s="66" t="s">
        <v>14</v>
      </c>
      <c r="C202" s="67" t="s">
        <v>315</v>
      </c>
      <c r="D202" s="68"/>
      <c r="E202" s="69">
        <v>2250000</v>
      </c>
    </row>
    <row r="203" spans="1:7" x14ac:dyDescent="0.25">
      <c r="A203" s="28">
        <v>43035</v>
      </c>
      <c r="B203" s="10" t="s">
        <v>8</v>
      </c>
      <c r="C203" s="29" t="s">
        <v>317</v>
      </c>
      <c r="D203" s="64"/>
      <c r="E203" s="13">
        <v>900000</v>
      </c>
      <c r="G203" s="95"/>
    </row>
    <row r="204" spans="1:7" x14ac:dyDescent="0.25">
      <c r="A204" s="52">
        <v>43035</v>
      </c>
      <c r="B204" s="10" t="s">
        <v>348</v>
      </c>
      <c r="C204" s="53" t="s">
        <v>567</v>
      </c>
      <c r="D204" s="12"/>
      <c r="E204" s="13">
        <v>26000</v>
      </c>
    </row>
    <row r="205" spans="1:7" x14ac:dyDescent="0.25">
      <c r="A205" s="28">
        <v>43035</v>
      </c>
      <c r="B205" s="10" t="s">
        <v>202</v>
      </c>
      <c r="C205" s="29" t="s">
        <v>319</v>
      </c>
      <c r="D205" s="12"/>
      <c r="E205" s="13">
        <v>53500</v>
      </c>
    </row>
    <row r="206" spans="1:7" x14ac:dyDescent="0.25">
      <c r="A206" s="28">
        <v>43036</v>
      </c>
      <c r="B206" s="10" t="s">
        <v>14</v>
      </c>
      <c r="C206" s="29" t="s">
        <v>321</v>
      </c>
      <c r="D206" s="12"/>
      <c r="E206" s="13">
        <v>750000</v>
      </c>
    </row>
    <row r="207" spans="1:7" x14ac:dyDescent="0.25">
      <c r="A207" s="28">
        <v>43036</v>
      </c>
      <c r="B207" s="10" t="s">
        <v>14</v>
      </c>
      <c r="C207" s="29" t="s">
        <v>323</v>
      </c>
      <c r="D207" s="12"/>
      <c r="E207" s="13">
        <v>94999</v>
      </c>
    </row>
    <row r="208" spans="1:7" x14ac:dyDescent="0.25">
      <c r="A208" s="28">
        <v>43036</v>
      </c>
      <c r="B208" s="10" t="s">
        <v>11</v>
      </c>
      <c r="C208" s="29" t="s">
        <v>325</v>
      </c>
      <c r="D208" s="12"/>
      <c r="E208" s="13">
        <v>250000</v>
      </c>
    </row>
    <row r="209" spans="1:5" x14ac:dyDescent="0.25">
      <c r="A209" s="52">
        <v>43036</v>
      </c>
      <c r="B209" s="70" t="s">
        <v>103</v>
      </c>
      <c r="C209" s="71" t="s">
        <v>327</v>
      </c>
      <c r="D209" s="72"/>
      <c r="E209" s="353">
        <v>250000</v>
      </c>
    </row>
    <row r="210" spans="1:5" x14ac:dyDescent="0.25">
      <c r="A210" s="52">
        <v>43036</v>
      </c>
      <c r="B210" s="10" t="s">
        <v>11</v>
      </c>
      <c r="C210" s="53" t="s">
        <v>770</v>
      </c>
      <c r="D210" s="12"/>
      <c r="E210" s="13">
        <v>50000</v>
      </c>
    </row>
    <row r="211" spans="1:5" x14ac:dyDescent="0.25">
      <c r="A211" s="52">
        <v>43036</v>
      </c>
      <c r="B211" s="10" t="s">
        <v>103</v>
      </c>
      <c r="C211" s="53" t="s">
        <v>329</v>
      </c>
      <c r="D211" s="12"/>
      <c r="E211" s="13">
        <v>50000</v>
      </c>
    </row>
    <row r="212" spans="1:5" x14ac:dyDescent="0.25">
      <c r="A212" s="52">
        <v>43036</v>
      </c>
      <c r="B212" s="10" t="s">
        <v>21</v>
      </c>
      <c r="C212" s="53" t="s">
        <v>331</v>
      </c>
      <c r="D212" s="12"/>
      <c r="E212" s="13">
        <v>160000</v>
      </c>
    </row>
    <row r="213" spans="1:5" x14ac:dyDescent="0.25">
      <c r="A213" s="52">
        <v>43036</v>
      </c>
      <c r="B213" s="10" t="s">
        <v>21</v>
      </c>
      <c r="C213" s="53" t="s">
        <v>332</v>
      </c>
      <c r="D213" s="12"/>
      <c r="E213" s="13">
        <v>40000</v>
      </c>
    </row>
    <row r="214" spans="1:5" x14ac:dyDescent="0.25">
      <c r="A214" s="52">
        <v>43036</v>
      </c>
      <c r="B214" s="10" t="s">
        <v>21</v>
      </c>
      <c r="C214" s="53" t="s">
        <v>333</v>
      </c>
      <c r="D214" s="12"/>
      <c r="E214" s="13">
        <v>80000</v>
      </c>
    </row>
    <row r="215" spans="1:5" x14ac:dyDescent="0.25">
      <c r="A215" s="52">
        <v>43036</v>
      </c>
      <c r="B215" s="10" t="s">
        <v>14</v>
      </c>
      <c r="C215" s="53" t="s">
        <v>335</v>
      </c>
      <c r="D215" s="12"/>
      <c r="E215" s="13">
        <v>250000</v>
      </c>
    </row>
    <row r="216" spans="1:5" x14ac:dyDescent="0.25">
      <c r="A216" s="52">
        <v>43036</v>
      </c>
      <c r="B216" s="10" t="s">
        <v>14</v>
      </c>
      <c r="C216" s="53" t="s">
        <v>337</v>
      </c>
      <c r="D216" s="12"/>
      <c r="E216" s="13">
        <v>80000</v>
      </c>
    </row>
    <row r="217" spans="1:5" x14ac:dyDescent="0.25">
      <c r="A217" s="52">
        <v>43037</v>
      </c>
      <c r="B217" s="10" t="s">
        <v>14</v>
      </c>
      <c r="C217" s="53" t="s">
        <v>338</v>
      </c>
      <c r="D217" s="12"/>
      <c r="E217" s="13">
        <v>30000</v>
      </c>
    </row>
    <row r="218" spans="1:5" x14ac:dyDescent="0.25">
      <c r="A218" s="60">
        <v>43038</v>
      </c>
      <c r="B218" s="61" t="s">
        <v>14</v>
      </c>
      <c r="C218" s="62" t="s">
        <v>339</v>
      </c>
      <c r="D218" s="63">
        <v>7000000</v>
      </c>
      <c r="E218" s="238"/>
    </row>
    <row r="219" spans="1:5" x14ac:dyDescent="0.25">
      <c r="A219" s="52">
        <v>43038</v>
      </c>
      <c r="B219" s="10" t="s">
        <v>14</v>
      </c>
      <c r="C219" s="29" t="s">
        <v>340</v>
      </c>
      <c r="D219" s="64"/>
      <c r="E219" s="13">
        <v>3000000</v>
      </c>
    </row>
    <row r="220" spans="1:5" x14ac:dyDescent="0.25">
      <c r="A220" s="28">
        <v>43038</v>
      </c>
      <c r="B220" s="10" t="s">
        <v>202</v>
      </c>
      <c r="C220" s="29" t="s">
        <v>343</v>
      </c>
      <c r="D220" s="12"/>
      <c r="E220" s="13">
        <v>18500</v>
      </c>
    </row>
    <row r="221" spans="1:5" x14ac:dyDescent="0.25">
      <c r="A221" s="28">
        <v>43038</v>
      </c>
      <c r="B221" s="10" t="s">
        <v>44</v>
      </c>
      <c r="C221" s="29" t="s">
        <v>345</v>
      </c>
      <c r="D221" s="12"/>
      <c r="E221" s="13">
        <v>30000</v>
      </c>
    </row>
    <row r="222" spans="1:5" x14ac:dyDescent="0.25">
      <c r="A222" s="52">
        <v>43038</v>
      </c>
      <c r="B222" s="70" t="s">
        <v>118</v>
      </c>
      <c r="C222" s="71" t="s">
        <v>346</v>
      </c>
      <c r="D222" s="72"/>
      <c r="E222" s="353">
        <v>70000</v>
      </c>
    </row>
    <row r="223" spans="1:5" x14ac:dyDescent="0.25">
      <c r="A223" s="52">
        <v>43038</v>
      </c>
      <c r="B223" s="10" t="s">
        <v>11</v>
      </c>
      <c r="C223" s="53" t="s">
        <v>350</v>
      </c>
      <c r="D223" s="12"/>
      <c r="E223" s="13">
        <v>10000</v>
      </c>
    </row>
    <row r="224" spans="1:5" x14ac:dyDescent="0.25">
      <c r="A224" s="52">
        <v>43038</v>
      </c>
      <c r="B224" s="10" t="s">
        <v>103</v>
      </c>
      <c r="C224" s="53" t="s">
        <v>351</v>
      </c>
      <c r="D224" s="12"/>
      <c r="E224" s="13">
        <v>60000</v>
      </c>
    </row>
    <row r="225" spans="1:7" x14ac:dyDescent="0.25">
      <c r="A225" s="52">
        <v>43038</v>
      </c>
      <c r="B225" s="10" t="s">
        <v>14</v>
      </c>
      <c r="C225" s="53" t="s">
        <v>352</v>
      </c>
      <c r="D225" s="12"/>
      <c r="E225" s="13">
        <v>70000</v>
      </c>
    </row>
    <row r="226" spans="1:7" x14ac:dyDescent="0.25">
      <c r="A226" s="52">
        <v>43038</v>
      </c>
      <c r="B226" s="10" t="s">
        <v>14</v>
      </c>
      <c r="C226" s="53" t="s">
        <v>354</v>
      </c>
      <c r="D226" s="12"/>
      <c r="E226" s="13">
        <v>10000</v>
      </c>
    </row>
    <row r="227" spans="1:7" x14ac:dyDescent="0.25">
      <c r="A227" s="52">
        <v>43038</v>
      </c>
      <c r="B227" s="10" t="s">
        <v>118</v>
      </c>
      <c r="C227" s="53" t="s">
        <v>355</v>
      </c>
      <c r="D227" s="12"/>
      <c r="E227" s="13">
        <v>65000</v>
      </c>
    </row>
    <row r="228" spans="1:7" x14ac:dyDescent="0.25">
      <c r="A228" s="52">
        <v>43038</v>
      </c>
      <c r="B228" s="10" t="s">
        <v>21</v>
      </c>
      <c r="C228" s="53" t="s">
        <v>356</v>
      </c>
      <c r="D228" s="12"/>
      <c r="E228" s="13">
        <v>30000</v>
      </c>
    </row>
    <row r="229" spans="1:7" x14ac:dyDescent="0.25">
      <c r="A229" s="28">
        <v>43038</v>
      </c>
      <c r="B229" s="10" t="s">
        <v>40</v>
      </c>
      <c r="C229" s="29" t="s">
        <v>571</v>
      </c>
      <c r="D229" s="12"/>
      <c r="E229" s="13">
        <v>68000</v>
      </c>
    </row>
    <row r="230" spans="1:7" x14ac:dyDescent="0.25">
      <c r="A230" s="52">
        <v>43038</v>
      </c>
      <c r="B230" s="10" t="s">
        <v>11</v>
      </c>
      <c r="C230" s="53" t="s">
        <v>357</v>
      </c>
      <c r="D230" s="12"/>
      <c r="E230" s="13">
        <v>60000</v>
      </c>
    </row>
    <row r="231" spans="1:7" x14ac:dyDescent="0.25">
      <c r="A231" s="52">
        <v>43039</v>
      </c>
      <c r="B231" s="10" t="s">
        <v>8</v>
      </c>
      <c r="C231" s="53" t="s">
        <v>358</v>
      </c>
      <c r="D231" s="12"/>
      <c r="E231" s="13">
        <v>50000</v>
      </c>
      <c r="G231" s="95"/>
    </row>
    <row r="232" spans="1:7" x14ac:dyDescent="0.25">
      <c r="A232" s="52">
        <v>43039</v>
      </c>
      <c r="B232" s="10" t="s">
        <v>8</v>
      </c>
      <c r="C232" s="53" t="s">
        <v>359</v>
      </c>
      <c r="D232" s="12"/>
      <c r="E232" s="13">
        <v>50000</v>
      </c>
      <c r="G232" s="95"/>
    </row>
    <row r="233" spans="1:7" x14ac:dyDescent="0.25">
      <c r="A233" s="52">
        <v>43039</v>
      </c>
      <c r="B233" s="10" t="s">
        <v>103</v>
      </c>
      <c r="C233" s="53" t="s">
        <v>361</v>
      </c>
      <c r="D233" s="12"/>
      <c r="E233" s="13">
        <v>90000</v>
      </c>
    </row>
    <row r="234" spans="1:7" x14ac:dyDescent="0.25">
      <c r="A234" s="52">
        <v>43039</v>
      </c>
      <c r="B234" s="10" t="s">
        <v>103</v>
      </c>
      <c r="C234" s="53" t="s">
        <v>362</v>
      </c>
      <c r="D234" s="12"/>
      <c r="E234" s="13">
        <v>17000</v>
      </c>
    </row>
    <row r="235" spans="1:7" x14ac:dyDescent="0.25">
      <c r="A235" s="52">
        <v>43039</v>
      </c>
      <c r="B235" s="10" t="s">
        <v>118</v>
      </c>
      <c r="C235" s="53" t="s">
        <v>544</v>
      </c>
      <c r="D235" s="12"/>
      <c r="E235" s="13">
        <v>180000</v>
      </c>
    </row>
    <row r="236" spans="1:7" x14ac:dyDescent="0.25">
      <c r="A236" s="52">
        <v>43039</v>
      </c>
      <c r="B236" s="10" t="s">
        <v>118</v>
      </c>
      <c r="C236" s="53" t="s">
        <v>364</v>
      </c>
      <c r="D236" s="12"/>
      <c r="E236" s="13">
        <v>70000</v>
      </c>
    </row>
    <row r="237" spans="1:7" x14ac:dyDescent="0.25">
      <c r="A237" s="52">
        <v>43039</v>
      </c>
      <c r="B237" s="10" t="s">
        <v>11</v>
      </c>
      <c r="C237" s="53" t="s">
        <v>91</v>
      </c>
      <c r="D237" s="12"/>
      <c r="E237" s="13">
        <v>150000</v>
      </c>
    </row>
    <row r="238" spans="1:7" x14ac:dyDescent="0.25">
      <c r="A238" s="52">
        <v>43039</v>
      </c>
      <c r="B238" s="10" t="s">
        <v>14</v>
      </c>
      <c r="C238" s="53" t="s">
        <v>33</v>
      </c>
      <c r="D238" s="12"/>
      <c r="E238" s="13">
        <v>150000</v>
      </c>
    </row>
    <row r="239" spans="1:7" x14ac:dyDescent="0.25">
      <c r="A239" s="52">
        <v>43039</v>
      </c>
      <c r="B239" s="10" t="s">
        <v>24</v>
      </c>
      <c r="C239" s="53" t="s">
        <v>365</v>
      </c>
      <c r="D239" s="12"/>
      <c r="E239" s="13">
        <v>75000</v>
      </c>
    </row>
    <row r="240" spans="1:7" x14ac:dyDescent="0.25">
      <c r="A240" s="52">
        <v>43039</v>
      </c>
      <c r="B240" s="10" t="s">
        <v>40</v>
      </c>
      <c r="C240" s="53" t="s">
        <v>367</v>
      </c>
      <c r="D240" s="12"/>
      <c r="E240" s="13">
        <v>75000</v>
      </c>
    </row>
    <row r="241" spans="1:7" x14ac:dyDescent="0.25">
      <c r="A241" s="52">
        <v>43039</v>
      </c>
      <c r="B241" s="10" t="s">
        <v>40</v>
      </c>
      <c r="C241" s="53" t="s">
        <v>568</v>
      </c>
      <c r="D241" s="12"/>
      <c r="E241" s="13">
        <v>18000</v>
      </c>
    </row>
    <row r="242" spans="1:7" x14ac:dyDescent="0.25">
      <c r="A242" s="52">
        <v>43039</v>
      </c>
      <c r="B242" s="10" t="s">
        <v>202</v>
      </c>
      <c r="C242" s="53" t="s">
        <v>369</v>
      </c>
      <c r="D242" s="12"/>
      <c r="E242" s="13">
        <v>28000</v>
      </c>
    </row>
    <row r="243" spans="1:7" x14ac:dyDescent="0.25">
      <c r="A243" s="52">
        <v>43039</v>
      </c>
      <c r="B243" s="10" t="s">
        <v>21</v>
      </c>
      <c r="C243" s="53" t="s">
        <v>371</v>
      </c>
      <c r="D243" s="12"/>
      <c r="E243" s="13">
        <v>80000</v>
      </c>
    </row>
    <row r="244" spans="1:7" x14ac:dyDescent="0.25">
      <c r="A244" s="52">
        <v>43039</v>
      </c>
      <c r="B244" s="10" t="s">
        <v>21</v>
      </c>
      <c r="C244" s="53" t="s">
        <v>373</v>
      </c>
      <c r="D244" s="12"/>
      <c r="E244" s="13">
        <v>160000</v>
      </c>
    </row>
    <row r="245" spans="1:7" x14ac:dyDescent="0.25">
      <c r="A245" s="52">
        <v>43039</v>
      </c>
      <c r="B245" s="10" t="s">
        <v>14</v>
      </c>
      <c r="C245" s="53" t="s">
        <v>81</v>
      </c>
      <c r="D245" s="12"/>
      <c r="E245" s="13">
        <v>400000</v>
      </c>
    </row>
    <row r="246" spans="1:7" x14ac:dyDescent="0.25">
      <c r="A246" s="52">
        <v>43039</v>
      </c>
      <c r="B246" s="10" t="s">
        <v>202</v>
      </c>
      <c r="C246" s="53" t="s">
        <v>376</v>
      </c>
      <c r="D246" s="12"/>
      <c r="E246" s="13">
        <v>10000</v>
      </c>
    </row>
    <row r="247" spans="1:7" x14ac:dyDescent="0.25">
      <c r="A247" s="52">
        <v>43039</v>
      </c>
      <c r="B247" s="10" t="s">
        <v>8</v>
      </c>
      <c r="C247" s="53" t="s">
        <v>997</v>
      </c>
      <c r="D247" s="12"/>
      <c r="E247" s="13">
        <v>710000</v>
      </c>
      <c r="G247" s="104"/>
    </row>
    <row r="248" spans="1:7" x14ac:dyDescent="0.25">
      <c r="A248" s="52">
        <v>43039</v>
      </c>
      <c r="B248" s="10" t="s">
        <v>14</v>
      </c>
      <c r="C248" s="53" t="s">
        <v>377</v>
      </c>
      <c r="D248" s="12"/>
      <c r="E248" s="13">
        <v>14000</v>
      </c>
    </row>
    <row r="249" spans="1:7" x14ac:dyDescent="0.25">
      <c r="A249" s="52">
        <v>43039</v>
      </c>
      <c r="B249" s="10" t="s">
        <v>14</v>
      </c>
      <c r="C249" s="53" t="s">
        <v>379</v>
      </c>
      <c r="D249" s="12"/>
      <c r="E249" s="13">
        <v>25000</v>
      </c>
    </row>
    <row r="250" spans="1:7" x14ac:dyDescent="0.25">
      <c r="A250" s="52">
        <v>43039</v>
      </c>
      <c r="B250" s="10" t="s">
        <v>14</v>
      </c>
      <c r="C250" s="53" t="s">
        <v>381</v>
      </c>
      <c r="D250" s="12"/>
      <c r="E250" s="13">
        <v>16000</v>
      </c>
    </row>
    <row r="251" spans="1:7" x14ac:dyDescent="0.25">
      <c r="A251" s="52">
        <v>43039</v>
      </c>
      <c r="B251" s="10" t="s">
        <v>14</v>
      </c>
      <c r="C251" s="53" t="s">
        <v>383</v>
      </c>
      <c r="D251" s="12"/>
      <c r="E251" s="13">
        <v>1600000</v>
      </c>
    </row>
    <row r="252" spans="1:7" x14ac:dyDescent="0.25">
      <c r="A252" s="52">
        <v>43039</v>
      </c>
      <c r="B252" s="10" t="s">
        <v>14</v>
      </c>
      <c r="C252" s="53" t="s">
        <v>383</v>
      </c>
      <c r="D252" s="12"/>
      <c r="E252" s="13">
        <v>1600000</v>
      </c>
    </row>
    <row r="253" spans="1:7" x14ac:dyDescent="0.25">
      <c r="A253" s="52">
        <v>43039</v>
      </c>
      <c r="B253" s="10" t="s">
        <v>14</v>
      </c>
      <c r="C253" s="73" t="s">
        <v>385</v>
      </c>
      <c r="D253" s="12"/>
      <c r="E253" s="13">
        <v>405000</v>
      </c>
    </row>
    <row r="254" spans="1:7" ht="15.75" x14ac:dyDescent="0.25">
      <c r="A254" s="74"/>
      <c r="B254" s="75"/>
      <c r="C254" s="76"/>
      <c r="D254" s="77"/>
      <c r="E254" s="239"/>
      <c r="G254" s="229"/>
    </row>
    <row r="255" spans="1:7" ht="15.75" x14ac:dyDescent="0.25">
      <c r="A255" s="78"/>
      <c r="B255" s="78"/>
      <c r="C255" s="79" t="s">
        <v>386</v>
      </c>
      <c r="D255" s="80">
        <f>SUM(D7:D254)</f>
        <v>87654220</v>
      </c>
      <c r="E255" s="80">
        <f>SUM(E7:E254)</f>
        <v>73087853</v>
      </c>
      <c r="G255" s="95"/>
    </row>
    <row r="256" spans="1:7" ht="15.75" x14ac:dyDescent="0.25">
      <c r="A256" s="81"/>
      <c r="B256" s="81"/>
      <c r="C256" s="82" t="s">
        <v>998</v>
      </c>
      <c r="D256" s="83">
        <f>+D255-E255</f>
        <v>14566367</v>
      </c>
      <c r="E256" s="354"/>
      <c r="G256" s="95"/>
    </row>
    <row r="257" spans="7:7" x14ac:dyDescent="0.25">
      <c r="G257" s="95"/>
    </row>
  </sheetData>
  <autoFilter ref="A5:E25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L15" sqref="K15:L15"/>
    </sheetView>
  </sheetViews>
  <sheetFormatPr baseColWidth="10" defaultRowHeight="15" x14ac:dyDescent="0.25"/>
  <cols>
    <col min="1" max="1" width="2.5703125" customWidth="1"/>
    <col min="2" max="2" width="5.42578125" customWidth="1"/>
    <col min="4" max="4" width="44.5703125" customWidth="1"/>
  </cols>
  <sheetData>
    <row r="1" spans="1:6" x14ac:dyDescent="0.25">
      <c r="A1" s="1" t="s">
        <v>0</v>
      </c>
      <c r="B1" s="2"/>
      <c r="C1" s="2"/>
      <c r="D1" s="2"/>
      <c r="E1" s="3"/>
      <c r="F1" s="3"/>
    </row>
    <row r="2" spans="1:6" x14ac:dyDescent="0.25">
      <c r="A2" s="96"/>
      <c r="B2" s="2"/>
      <c r="C2" s="2"/>
      <c r="D2" s="2"/>
      <c r="E2" s="3"/>
      <c r="F2" s="3"/>
    </row>
    <row r="3" spans="1:6" x14ac:dyDescent="0.25">
      <c r="A3" s="118" t="s">
        <v>834</v>
      </c>
      <c r="B3" s="2"/>
      <c r="C3" s="2"/>
      <c r="D3" s="2"/>
      <c r="E3" s="3"/>
      <c r="F3" s="3"/>
    </row>
    <row r="4" spans="1:6" x14ac:dyDescent="0.25">
      <c r="A4" s="2"/>
      <c r="B4" s="2"/>
      <c r="C4" s="2"/>
      <c r="D4" s="2"/>
      <c r="E4" s="3"/>
      <c r="F4" s="3"/>
    </row>
    <row r="5" spans="1:6" x14ac:dyDescent="0.25">
      <c r="A5" s="2"/>
      <c r="B5" s="6" t="s">
        <v>817</v>
      </c>
      <c r="C5" s="6" t="s">
        <v>2</v>
      </c>
      <c r="D5" s="6" t="s">
        <v>4</v>
      </c>
      <c r="E5" s="119" t="s">
        <v>5</v>
      </c>
      <c r="F5" s="119" t="s">
        <v>6</v>
      </c>
    </row>
    <row r="6" spans="1:6" x14ac:dyDescent="0.25">
      <c r="A6" s="2"/>
      <c r="B6" s="120"/>
      <c r="C6" s="121"/>
      <c r="D6" s="121"/>
      <c r="E6" s="144"/>
      <c r="F6" s="122"/>
    </row>
    <row r="7" spans="1:6" x14ac:dyDescent="0.25">
      <c r="A7" s="2"/>
      <c r="B7" s="123"/>
      <c r="C7" s="128"/>
      <c r="D7" s="145" t="s">
        <v>832</v>
      </c>
      <c r="E7" s="153">
        <v>4894.1400000000003</v>
      </c>
      <c r="F7" s="146"/>
    </row>
    <row r="8" spans="1:6" x14ac:dyDescent="0.25">
      <c r="A8" s="2"/>
      <c r="B8" s="123"/>
      <c r="C8" s="128">
        <v>43012</v>
      </c>
      <c r="D8" s="145" t="s">
        <v>833</v>
      </c>
      <c r="E8" s="147"/>
      <c r="F8" s="146">
        <v>4500</v>
      </c>
    </row>
    <row r="9" spans="1:6" x14ac:dyDescent="0.25">
      <c r="A9" s="2"/>
      <c r="B9" s="148"/>
      <c r="C9" s="128">
        <v>43025</v>
      </c>
      <c r="D9" s="145" t="s">
        <v>1001</v>
      </c>
      <c r="E9" s="130">
        <v>25000</v>
      </c>
      <c r="F9" s="130"/>
    </row>
    <row r="10" spans="1:6" x14ac:dyDescent="0.25">
      <c r="A10" s="2"/>
      <c r="B10" s="148"/>
      <c r="C10" s="128">
        <v>43025</v>
      </c>
      <c r="D10" s="145" t="s">
        <v>835</v>
      </c>
      <c r="E10" s="130"/>
      <c r="F10" s="130">
        <v>300.3</v>
      </c>
    </row>
    <row r="11" spans="1:6" x14ac:dyDescent="0.25">
      <c r="A11" s="2"/>
      <c r="B11" s="148"/>
      <c r="C11" s="128">
        <v>43026</v>
      </c>
      <c r="D11" s="145" t="s">
        <v>833</v>
      </c>
      <c r="E11" s="130"/>
      <c r="F11" s="130">
        <v>10000</v>
      </c>
    </row>
    <row r="12" spans="1:6" x14ac:dyDescent="0.25">
      <c r="A12" s="2"/>
      <c r="B12" s="148"/>
      <c r="C12" s="128">
        <v>43039</v>
      </c>
      <c r="D12" s="145" t="s">
        <v>830</v>
      </c>
      <c r="E12" s="130"/>
      <c r="F12" s="130">
        <v>3.05</v>
      </c>
    </row>
    <row r="13" spans="1:6" x14ac:dyDescent="0.25">
      <c r="A13" s="2"/>
      <c r="B13" s="148"/>
      <c r="C13" s="128">
        <v>43039</v>
      </c>
      <c r="D13" s="145" t="s">
        <v>837</v>
      </c>
      <c r="E13" s="130"/>
      <c r="F13" s="130">
        <v>16.95</v>
      </c>
    </row>
    <row r="14" spans="1:6" x14ac:dyDescent="0.25">
      <c r="A14" s="2"/>
      <c r="B14" s="148"/>
      <c r="C14" s="128"/>
      <c r="D14" s="145"/>
      <c r="E14" s="130"/>
      <c r="F14" s="130"/>
    </row>
    <row r="15" spans="1:6" x14ac:dyDescent="0.25">
      <c r="A15" s="2"/>
      <c r="B15" s="148"/>
      <c r="C15" s="128"/>
      <c r="D15" s="145"/>
      <c r="E15" s="130"/>
      <c r="F15" s="130"/>
    </row>
    <row r="16" spans="1:6" x14ac:dyDescent="0.25">
      <c r="A16" s="2"/>
      <c r="B16" s="138"/>
      <c r="C16" s="128"/>
      <c r="D16" s="139" t="s">
        <v>386</v>
      </c>
      <c r="E16" s="149">
        <f>SUM(E7:E15)</f>
        <v>29894.14</v>
      </c>
      <c r="F16" s="150">
        <f>SUM(F8:F15)</f>
        <v>14820.3</v>
      </c>
    </row>
    <row r="17" spans="1:6" x14ac:dyDescent="0.25">
      <c r="A17" s="2"/>
      <c r="B17" s="2"/>
      <c r="C17" s="2"/>
      <c r="D17" s="151" t="s">
        <v>836</v>
      </c>
      <c r="E17" s="152">
        <f>E16-F16</f>
        <v>15073.84</v>
      </c>
      <c r="F17" s="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1" workbookViewId="0">
      <selection activeCell="D16" sqref="D16"/>
    </sheetView>
  </sheetViews>
  <sheetFormatPr baseColWidth="10" defaultRowHeight="15" x14ac:dyDescent="0.25"/>
  <cols>
    <col min="1" max="1" width="4.42578125" customWidth="1"/>
    <col min="3" max="3" width="74.5703125" customWidth="1"/>
    <col min="4" max="4" width="14.140625" customWidth="1"/>
  </cols>
  <sheetData>
    <row r="1" spans="1:5" x14ac:dyDescent="0.25">
      <c r="A1" s="1" t="s">
        <v>0</v>
      </c>
      <c r="B1" s="2"/>
      <c r="C1" s="2"/>
      <c r="D1" s="2"/>
      <c r="E1" s="3"/>
    </row>
    <row r="2" spans="1:5" x14ac:dyDescent="0.25">
      <c r="A2" s="96"/>
      <c r="B2" s="2"/>
      <c r="C2" s="2"/>
      <c r="D2" s="2"/>
      <c r="E2" s="3"/>
    </row>
    <row r="3" spans="1:5" x14ac:dyDescent="0.25">
      <c r="A3" s="118" t="s">
        <v>816</v>
      </c>
      <c r="B3" s="2"/>
      <c r="C3" s="2"/>
      <c r="D3" s="2"/>
      <c r="E3" s="3"/>
    </row>
    <row r="4" spans="1:5" x14ac:dyDescent="0.25">
      <c r="A4" s="2"/>
      <c r="B4" s="2"/>
      <c r="C4" s="2"/>
      <c r="D4" s="3"/>
      <c r="E4" s="3"/>
    </row>
    <row r="5" spans="1:5" x14ac:dyDescent="0.25">
      <c r="A5" s="4"/>
      <c r="B5" s="4"/>
      <c r="C5" s="4"/>
      <c r="D5" s="5"/>
      <c r="E5" s="5"/>
    </row>
    <row r="6" spans="1:5" x14ac:dyDescent="0.25">
      <c r="A6" s="6" t="s">
        <v>817</v>
      </c>
      <c r="B6" s="6" t="s">
        <v>2</v>
      </c>
      <c r="C6" s="6" t="s">
        <v>4</v>
      </c>
      <c r="D6" s="119" t="s">
        <v>5</v>
      </c>
      <c r="E6" s="119" t="s">
        <v>6</v>
      </c>
    </row>
    <row r="7" spans="1:5" x14ac:dyDescent="0.25">
      <c r="A7" s="120"/>
      <c r="B7" s="121"/>
      <c r="C7" s="121"/>
      <c r="D7" s="122"/>
      <c r="E7" s="122"/>
    </row>
    <row r="8" spans="1:5" x14ac:dyDescent="0.25">
      <c r="A8" s="123"/>
      <c r="B8" s="124"/>
      <c r="C8" s="125" t="s">
        <v>818</v>
      </c>
      <c r="D8" s="371">
        <v>10972867</v>
      </c>
      <c r="E8" s="126"/>
    </row>
    <row r="9" spans="1:5" x14ac:dyDescent="0.25">
      <c r="A9" s="127"/>
      <c r="B9" s="128">
        <v>43011</v>
      </c>
      <c r="C9" s="129" t="s">
        <v>35</v>
      </c>
      <c r="D9" s="130"/>
      <c r="E9" s="126">
        <v>9000000</v>
      </c>
    </row>
    <row r="10" spans="1:5" x14ac:dyDescent="0.25">
      <c r="A10" s="127"/>
      <c r="B10" s="128">
        <v>43011</v>
      </c>
      <c r="C10" s="129" t="s">
        <v>819</v>
      </c>
      <c r="D10" s="130"/>
      <c r="E10" s="126">
        <v>22600</v>
      </c>
    </row>
    <row r="11" spans="1:5" x14ac:dyDescent="0.25">
      <c r="A11" s="127"/>
      <c r="B11" s="128">
        <v>43012</v>
      </c>
      <c r="C11" s="129" t="s">
        <v>820</v>
      </c>
      <c r="D11" s="126">
        <v>40495500</v>
      </c>
      <c r="E11" s="126"/>
    </row>
    <row r="12" spans="1:5" x14ac:dyDescent="0.25">
      <c r="A12" s="127"/>
      <c r="B12" s="128">
        <v>43012</v>
      </c>
      <c r="C12" s="129" t="s">
        <v>52</v>
      </c>
      <c r="D12" s="126"/>
      <c r="E12" s="126">
        <v>10000000</v>
      </c>
    </row>
    <row r="13" spans="1:5" x14ac:dyDescent="0.25">
      <c r="A13" s="127"/>
      <c r="B13" s="128">
        <v>43012</v>
      </c>
      <c r="C13" s="129" t="s">
        <v>821</v>
      </c>
      <c r="D13" s="131"/>
      <c r="E13" s="132">
        <v>462500</v>
      </c>
    </row>
    <row r="14" spans="1:5" x14ac:dyDescent="0.25">
      <c r="A14" s="127"/>
      <c r="B14" s="128">
        <v>43018</v>
      </c>
      <c r="C14" s="129" t="s">
        <v>115</v>
      </c>
      <c r="D14" s="134"/>
      <c r="E14" s="135">
        <v>10000000</v>
      </c>
    </row>
    <row r="15" spans="1:5" x14ac:dyDescent="0.25">
      <c r="A15" s="127"/>
      <c r="B15" s="128">
        <v>43019</v>
      </c>
      <c r="C15" s="129" t="s">
        <v>822</v>
      </c>
      <c r="D15" s="134"/>
      <c r="E15" s="135">
        <v>9000000</v>
      </c>
    </row>
    <row r="16" spans="1:5" x14ac:dyDescent="0.25">
      <c r="A16" s="127"/>
      <c r="B16" s="128">
        <v>43026</v>
      </c>
      <c r="C16" s="129" t="s">
        <v>823</v>
      </c>
      <c r="D16" s="134">
        <v>89931383</v>
      </c>
      <c r="E16" s="135"/>
    </row>
    <row r="17" spans="1:5" x14ac:dyDescent="0.25">
      <c r="A17" s="127"/>
      <c r="B17" s="128">
        <v>43026</v>
      </c>
      <c r="C17" s="129" t="s">
        <v>824</v>
      </c>
      <c r="D17" s="134"/>
      <c r="E17" s="135">
        <v>4500000</v>
      </c>
    </row>
    <row r="18" spans="1:5" x14ac:dyDescent="0.25">
      <c r="A18" s="127"/>
      <c r="B18" s="128">
        <v>43027</v>
      </c>
      <c r="C18" s="136" t="s">
        <v>226</v>
      </c>
      <c r="D18" s="137"/>
      <c r="E18" s="133">
        <v>8000000</v>
      </c>
    </row>
    <row r="19" spans="1:5" x14ac:dyDescent="0.25">
      <c r="A19" s="127"/>
      <c r="B19" s="128">
        <v>43032</v>
      </c>
      <c r="C19" s="136" t="s">
        <v>282</v>
      </c>
      <c r="D19" s="137"/>
      <c r="E19" s="133">
        <v>8000000</v>
      </c>
    </row>
    <row r="20" spans="1:5" x14ac:dyDescent="0.25">
      <c r="A20" s="127"/>
      <c r="B20" s="128">
        <v>43033</v>
      </c>
      <c r="C20" s="136" t="s">
        <v>825</v>
      </c>
      <c r="D20" s="137"/>
      <c r="E20" s="133">
        <v>26036250</v>
      </c>
    </row>
    <row r="21" spans="1:5" x14ac:dyDescent="0.25">
      <c r="A21" s="127"/>
      <c r="B21" s="128">
        <v>43035</v>
      </c>
      <c r="C21" s="136" t="s">
        <v>307</v>
      </c>
      <c r="D21" s="137"/>
      <c r="E21" s="133">
        <v>8000000</v>
      </c>
    </row>
    <row r="22" spans="1:5" x14ac:dyDescent="0.25">
      <c r="A22" s="127"/>
      <c r="B22" s="128">
        <v>43035</v>
      </c>
      <c r="C22" s="136" t="s">
        <v>308</v>
      </c>
      <c r="D22" s="137"/>
      <c r="E22" s="133">
        <v>8000000</v>
      </c>
    </row>
    <row r="23" spans="1:5" x14ac:dyDescent="0.25">
      <c r="A23" s="127"/>
      <c r="B23" s="128">
        <v>43035</v>
      </c>
      <c r="C23" s="136" t="s">
        <v>312</v>
      </c>
      <c r="D23" s="137"/>
      <c r="E23" s="133">
        <v>8000000</v>
      </c>
    </row>
    <row r="24" spans="1:5" x14ac:dyDescent="0.25">
      <c r="A24" s="127"/>
      <c r="B24" s="128">
        <v>43038</v>
      </c>
      <c r="C24" s="136" t="s">
        <v>339</v>
      </c>
      <c r="D24" s="137"/>
      <c r="E24" s="133">
        <v>7000000</v>
      </c>
    </row>
    <row r="25" spans="1:5" x14ac:dyDescent="0.25">
      <c r="A25" s="127"/>
      <c r="B25" s="128">
        <v>43039</v>
      </c>
      <c r="C25" s="136" t="s">
        <v>838</v>
      </c>
      <c r="D25" s="137"/>
      <c r="E25" s="133">
        <v>6210000</v>
      </c>
    </row>
    <row r="26" spans="1:5" x14ac:dyDescent="0.25">
      <c r="A26" s="127"/>
      <c r="B26" s="128">
        <v>43039</v>
      </c>
      <c r="C26" s="136" t="s">
        <v>826</v>
      </c>
      <c r="D26" s="137"/>
      <c r="E26" s="133">
        <v>56500</v>
      </c>
    </row>
    <row r="27" spans="1:5" x14ac:dyDescent="0.25">
      <c r="A27" s="127"/>
      <c r="B27" s="128">
        <v>43039</v>
      </c>
      <c r="C27" s="136" t="s">
        <v>827</v>
      </c>
      <c r="D27" s="137"/>
      <c r="E27" s="133">
        <v>462500</v>
      </c>
    </row>
    <row r="28" spans="1:5" x14ac:dyDescent="0.25">
      <c r="A28" s="127"/>
      <c r="B28" s="128">
        <v>43039</v>
      </c>
      <c r="C28" s="136" t="s">
        <v>828</v>
      </c>
      <c r="D28" s="137"/>
      <c r="E28" s="133">
        <v>56500</v>
      </c>
    </row>
    <row r="29" spans="1:5" x14ac:dyDescent="0.25">
      <c r="A29" s="127"/>
      <c r="B29" s="128">
        <v>43039</v>
      </c>
      <c r="C29" s="129" t="s">
        <v>829</v>
      </c>
      <c r="D29" s="137"/>
      <c r="E29" s="133">
        <v>22600</v>
      </c>
    </row>
    <row r="30" spans="1:5" x14ac:dyDescent="0.25">
      <c r="A30" s="127"/>
      <c r="B30" s="128">
        <v>43039</v>
      </c>
      <c r="C30" s="136" t="s">
        <v>830</v>
      </c>
      <c r="D30" s="137"/>
      <c r="E30" s="133">
        <v>4576</v>
      </c>
    </row>
    <row r="31" spans="1:5" x14ac:dyDescent="0.25">
      <c r="A31" s="127"/>
      <c r="B31" s="128">
        <v>43039</v>
      </c>
      <c r="C31" s="136" t="s">
        <v>831</v>
      </c>
      <c r="D31" s="137"/>
      <c r="E31" s="133">
        <v>25424</v>
      </c>
    </row>
    <row r="32" spans="1:5" x14ac:dyDescent="0.25">
      <c r="A32" s="138"/>
      <c r="B32" s="128"/>
      <c r="C32" s="139" t="s">
        <v>386</v>
      </c>
      <c r="D32" s="140">
        <f>SUM(D8:D31)</f>
        <v>141399750</v>
      </c>
      <c r="E32" s="140">
        <f>SUM(E8:E31)</f>
        <v>122859450</v>
      </c>
    </row>
    <row r="33" spans="1:5" x14ac:dyDescent="0.25">
      <c r="A33" s="2"/>
      <c r="B33" s="123"/>
      <c r="C33" s="141" t="s">
        <v>890</v>
      </c>
      <c r="D33" s="142">
        <f>+D32-E32</f>
        <v>18540300</v>
      </c>
      <c r="E33" s="14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C21" sqref="C21"/>
    </sheetView>
  </sheetViews>
  <sheetFormatPr baseColWidth="10" defaultRowHeight="15" x14ac:dyDescent="0.25"/>
  <cols>
    <col min="1" max="1" width="21" customWidth="1"/>
    <col min="2" max="2" width="27.140625" bestFit="1" customWidth="1"/>
    <col min="3" max="24" width="23.85546875" bestFit="1" customWidth="1"/>
    <col min="25" max="25" width="12.5703125" bestFit="1" customWidth="1"/>
  </cols>
  <sheetData>
    <row r="3" spans="1:2" x14ac:dyDescent="0.25">
      <c r="A3" s="84" t="s">
        <v>389</v>
      </c>
      <c r="B3" t="s">
        <v>891</v>
      </c>
    </row>
    <row r="4" spans="1:2" x14ac:dyDescent="0.25">
      <c r="A4" s="85" t="s">
        <v>49</v>
      </c>
      <c r="B4" s="86">
        <v>1050500</v>
      </c>
    </row>
    <row r="5" spans="1:2" x14ac:dyDescent="0.25">
      <c r="A5" s="85" t="s">
        <v>840</v>
      </c>
      <c r="B5" s="86">
        <v>46859450</v>
      </c>
    </row>
    <row r="6" spans="1:2" x14ac:dyDescent="0.25">
      <c r="A6" s="85" t="s">
        <v>886</v>
      </c>
      <c r="B6" s="86">
        <v>2880457</v>
      </c>
    </row>
    <row r="7" spans="1:2" x14ac:dyDescent="0.25">
      <c r="A7" s="85" t="s">
        <v>11</v>
      </c>
      <c r="B7" s="86">
        <v>6681000</v>
      </c>
    </row>
    <row r="8" spans="1:2" x14ac:dyDescent="0.25">
      <c r="A8" s="85" t="s">
        <v>309</v>
      </c>
      <c r="B8" s="86">
        <v>15445000</v>
      </c>
    </row>
    <row r="9" spans="1:2" x14ac:dyDescent="0.25">
      <c r="A9" s="85" t="s">
        <v>40</v>
      </c>
      <c r="B9" s="86">
        <v>5510000</v>
      </c>
    </row>
    <row r="10" spans="1:2" x14ac:dyDescent="0.25">
      <c r="A10" s="85" t="s">
        <v>44</v>
      </c>
      <c r="B10" s="86">
        <v>8255000</v>
      </c>
    </row>
    <row r="11" spans="1:2" x14ac:dyDescent="0.25">
      <c r="A11" s="85" t="s">
        <v>24</v>
      </c>
      <c r="B11" s="86">
        <v>1029000</v>
      </c>
    </row>
    <row r="12" spans="1:2" x14ac:dyDescent="0.25">
      <c r="A12" s="85" t="s">
        <v>14</v>
      </c>
      <c r="B12" s="86">
        <v>31971353</v>
      </c>
    </row>
    <row r="13" spans="1:2" x14ac:dyDescent="0.25">
      <c r="A13" s="85" t="s">
        <v>103</v>
      </c>
      <c r="B13" s="86">
        <v>1211500</v>
      </c>
    </row>
    <row r="14" spans="1:2" x14ac:dyDescent="0.25">
      <c r="A14" s="85" t="s">
        <v>787</v>
      </c>
      <c r="B14" s="86">
        <v>2240000</v>
      </c>
    </row>
    <row r="15" spans="1:2" x14ac:dyDescent="0.25">
      <c r="A15" s="85" t="s">
        <v>118</v>
      </c>
      <c r="B15" s="86">
        <v>1729000</v>
      </c>
    </row>
    <row r="16" spans="1:2" x14ac:dyDescent="0.25">
      <c r="A16" s="85" t="s">
        <v>8</v>
      </c>
      <c r="B16" s="86">
        <v>4991000</v>
      </c>
    </row>
    <row r="17" spans="1:2" x14ac:dyDescent="0.25">
      <c r="A17" s="85" t="s">
        <v>135</v>
      </c>
      <c r="B17" s="86">
        <v>600000</v>
      </c>
    </row>
    <row r="18" spans="1:2" x14ac:dyDescent="0.25">
      <c r="A18" s="85" t="s">
        <v>202</v>
      </c>
      <c r="B18" s="86">
        <v>395500</v>
      </c>
    </row>
    <row r="19" spans="1:2" x14ac:dyDescent="0.25">
      <c r="A19" s="85" t="s">
        <v>388</v>
      </c>
      <c r="B19" s="86">
        <v>130848760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G17" sqref="G17"/>
    </sheetView>
  </sheetViews>
  <sheetFormatPr baseColWidth="10" defaultRowHeight="15" x14ac:dyDescent="0.25"/>
  <cols>
    <col min="2" max="2" width="17.28515625" customWidth="1"/>
    <col min="3" max="4" width="15.28515625" customWidth="1"/>
    <col min="5" max="5" width="17.28515625" customWidth="1"/>
    <col min="6" max="6" width="13.85546875" customWidth="1"/>
    <col min="7" max="7" width="15" customWidth="1"/>
    <col min="9" max="9" width="14.42578125" customWidth="1"/>
    <col min="10" max="10" width="19.140625" customWidth="1"/>
  </cols>
  <sheetData>
    <row r="1" spans="1:10" ht="51.75" x14ac:dyDescent="0.25">
      <c r="A1" s="170" t="s">
        <v>892</v>
      </c>
      <c r="B1" s="170" t="s">
        <v>893</v>
      </c>
      <c r="C1" s="171" t="s">
        <v>919</v>
      </c>
      <c r="D1" s="171" t="s">
        <v>894</v>
      </c>
      <c r="E1" s="171" t="s">
        <v>895</v>
      </c>
      <c r="F1" s="171" t="s">
        <v>896</v>
      </c>
      <c r="G1" s="171" t="s">
        <v>897</v>
      </c>
      <c r="H1" s="172" t="s">
        <v>898</v>
      </c>
      <c r="I1" s="172" t="s">
        <v>899</v>
      </c>
      <c r="J1" s="171" t="s">
        <v>920</v>
      </c>
    </row>
    <row r="2" spans="1:10" x14ac:dyDescent="0.25">
      <c r="A2" s="173" t="s">
        <v>49</v>
      </c>
      <c r="B2" s="174" t="s">
        <v>400</v>
      </c>
      <c r="C2" s="175">
        <v>0</v>
      </c>
      <c r="D2" s="176">
        <f>+GETPIVOTDATA("SORTIES",' Montant reçu indivuel'!$A$3,"Nom","Baldé")</f>
        <v>1127500</v>
      </c>
      <c r="E2" s="177">
        <f>+GETPIVOTDATA("Montant dépensé",Individuel!$A$3,"Nom","Baldé")</f>
        <v>1050500</v>
      </c>
      <c r="F2" s="177"/>
      <c r="G2" s="178"/>
      <c r="H2" s="175"/>
      <c r="I2" s="179">
        <v>77000</v>
      </c>
      <c r="J2" s="180">
        <f t="shared" ref="J2:J14" si="0">+C2+D2-E2-I2</f>
        <v>0</v>
      </c>
    </row>
    <row r="3" spans="1:10" x14ac:dyDescent="0.25">
      <c r="A3" s="173" t="s">
        <v>11</v>
      </c>
      <c r="B3" s="174" t="s">
        <v>400</v>
      </c>
      <c r="C3" s="181">
        <v>-2000</v>
      </c>
      <c r="D3" s="176">
        <f>+GETPIVOTDATA("SORTIES",' Montant reçu indivuel'!$A$3,"Nom","Castro")</f>
        <v>6848000</v>
      </c>
      <c r="E3" s="177">
        <f>+GETPIVOTDATA("Montant dépensé",Individuel!$A$3,"Nom","Castro")</f>
        <v>6681000</v>
      </c>
      <c r="F3" s="177"/>
      <c r="G3" s="178"/>
      <c r="H3" s="175"/>
      <c r="I3" s="179">
        <v>35000</v>
      </c>
      <c r="J3" s="180">
        <f t="shared" si="0"/>
        <v>130000</v>
      </c>
    </row>
    <row r="4" spans="1:10" x14ac:dyDescent="0.25">
      <c r="A4" s="173" t="s">
        <v>933</v>
      </c>
      <c r="B4" s="174" t="s">
        <v>788</v>
      </c>
      <c r="C4" s="181"/>
      <c r="D4" s="176">
        <f>+GETPIVOTDATA("SORTIES",' Montant reçu indivuel'!$A$3,"Nom","Charlotte")</f>
        <v>600000</v>
      </c>
      <c r="E4" s="177">
        <f>+GETPIVOTDATA("Montant dépensé",Individuel!$A$3,"Nom","Charlotte")</f>
        <v>600000</v>
      </c>
      <c r="F4" s="177"/>
      <c r="G4" s="178"/>
      <c r="H4" s="175"/>
      <c r="I4" s="178"/>
      <c r="J4" s="180">
        <f t="shared" ref="J4" si="1">+C4+D4-E4-I4</f>
        <v>0</v>
      </c>
    </row>
    <row r="5" spans="1:10" x14ac:dyDescent="0.25">
      <c r="A5" s="173" t="s">
        <v>309</v>
      </c>
      <c r="B5" s="174" t="s">
        <v>723</v>
      </c>
      <c r="C5" s="181"/>
      <c r="D5" s="176">
        <f>+GETPIVOTDATA("SORTIES",' Montant reçu indivuel'!$A$3,"Nom","E1")</f>
        <v>15445000</v>
      </c>
      <c r="E5" s="177">
        <f>+GETPIVOTDATA("Montant dépensé",Individuel!$A$3,"Nom","E1")</f>
        <v>15445000</v>
      </c>
      <c r="F5" s="177"/>
      <c r="G5" s="178"/>
      <c r="H5" s="175"/>
      <c r="I5" s="178"/>
      <c r="J5" s="180">
        <f t="shared" si="0"/>
        <v>0</v>
      </c>
    </row>
    <row r="6" spans="1:10" x14ac:dyDescent="0.25">
      <c r="A6" s="173" t="s">
        <v>40</v>
      </c>
      <c r="B6" s="174" t="s">
        <v>723</v>
      </c>
      <c r="C6" s="181">
        <v>3500000</v>
      </c>
      <c r="D6" s="174">
        <f>+GETPIVOTDATA("SORTIES",' Montant reçu indivuel'!$A$3,"Nom","E17")+GETPIVOTDATA("SORTIES",' Montant reçu indivuel'!$A$3,"Nom","E17 ")</f>
        <v>2023000</v>
      </c>
      <c r="E6" s="177">
        <f>+GETPIVOTDATA("Montant dépensé",Individuel!$A$3,"Nom","E17")</f>
        <v>5510000</v>
      </c>
      <c r="F6" s="177"/>
      <c r="G6" s="178"/>
      <c r="H6" s="175"/>
      <c r="I6" s="178"/>
      <c r="J6" s="180">
        <f t="shared" si="0"/>
        <v>13000</v>
      </c>
    </row>
    <row r="7" spans="1:10" x14ac:dyDescent="0.25">
      <c r="A7" s="173" t="s">
        <v>44</v>
      </c>
      <c r="B7" s="174" t="s">
        <v>723</v>
      </c>
      <c r="C7" s="181">
        <v>5500000</v>
      </c>
      <c r="D7" s="176">
        <f>+GETPIVOTDATA("SORTIES",' Montant reçu indivuel'!$A$3,"Nom","E19")</f>
        <v>3105000</v>
      </c>
      <c r="E7" s="177">
        <f>+GETPIVOTDATA("Montant dépensé",Individuel!$A$3,"Nom","E19")</f>
        <v>8255000</v>
      </c>
      <c r="F7" s="177"/>
      <c r="G7" s="178"/>
      <c r="H7" s="175"/>
      <c r="I7" s="178">
        <v>355000</v>
      </c>
      <c r="J7" s="180">
        <f t="shared" si="0"/>
        <v>-5000</v>
      </c>
    </row>
    <row r="8" spans="1:10" x14ac:dyDescent="0.25">
      <c r="A8" s="173" t="s">
        <v>24</v>
      </c>
      <c r="B8" s="174" t="s">
        <v>723</v>
      </c>
      <c r="C8" s="181"/>
      <c r="D8" s="174">
        <f>+GETPIVOTDATA("SORTIES",' Montant reçu indivuel'!$A$3,"Nom","E37")</f>
        <v>1074000</v>
      </c>
      <c r="E8" s="177">
        <f>+GETPIVOTDATA("Montant dépensé",Individuel!$A$3,"Nom","E37")</f>
        <v>1029000</v>
      </c>
      <c r="F8" s="177"/>
      <c r="G8" s="178"/>
      <c r="H8" s="175"/>
      <c r="I8" s="178"/>
      <c r="J8" s="180">
        <f t="shared" si="0"/>
        <v>45000</v>
      </c>
    </row>
    <row r="9" spans="1:10" x14ac:dyDescent="0.25">
      <c r="A9" s="173" t="s">
        <v>202</v>
      </c>
      <c r="B9" s="174" t="s">
        <v>723</v>
      </c>
      <c r="C9" s="181"/>
      <c r="D9" s="174">
        <f>+GETPIVOTDATA("SORTIES",' Montant reçu indivuel'!$A$3,"Nom","E14")+GETPIVOTDATA("SORTIES",' Montant reçu indivuel'!$A$3,"Nom","E14 ")</f>
        <v>395500</v>
      </c>
      <c r="E9" s="177">
        <f>+GETPIVOTDATA("Montant dépensé",Individuel!$A$3,"Nom","E14")</f>
        <v>395500</v>
      </c>
      <c r="F9" s="177"/>
      <c r="G9" s="178"/>
      <c r="H9" s="175"/>
      <c r="I9" s="178"/>
      <c r="J9" s="180">
        <f t="shared" si="0"/>
        <v>0</v>
      </c>
    </row>
    <row r="10" spans="1:10" x14ac:dyDescent="0.25">
      <c r="A10" s="173" t="s">
        <v>14</v>
      </c>
      <c r="B10" s="174" t="s">
        <v>736</v>
      </c>
      <c r="C10" s="181">
        <v>463500</v>
      </c>
      <c r="D10" s="174">
        <f>+GETPIVOTDATA("SORTIES",' Montant reçu indivuel'!$A$3,"Nom","Moné")</f>
        <v>31507853</v>
      </c>
      <c r="E10" s="177">
        <f>+GETPIVOTDATA("Montant dépensé",Individuel!$A$3,"Nom","Moné")</f>
        <v>31971353</v>
      </c>
      <c r="F10" s="177"/>
      <c r="G10" s="178"/>
      <c r="H10" s="175"/>
      <c r="I10" s="178"/>
      <c r="J10" s="180">
        <f t="shared" si="0"/>
        <v>0</v>
      </c>
    </row>
    <row r="11" spans="1:10" x14ac:dyDescent="0.25">
      <c r="A11" s="173" t="s">
        <v>103</v>
      </c>
      <c r="B11" s="174" t="s">
        <v>400</v>
      </c>
      <c r="C11" s="181">
        <v>0</v>
      </c>
      <c r="D11" s="174">
        <f>+GETPIVOTDATA("SORTIES",' Montant reçu indivuel'!$A$3,"Nom","Odette")</f>
        <v>1218000</v>
      </c>
      <c r="E11" s="177">
        <f>+GETPIVOTDATA("Montant dépensé",Individuel!$A$3,"Nom","Odette")</f>
        <v>1211500</v>
      </c>
      <c r="F11" s="177"/>
      <c r="G11" s="178"/>
      <c r="H11" s="175"/>
      <c r="I11" s="178"/>
      <c r="J11" s="180">
        <f t="shared" si="0"/>
        <v>6500</v>
      </c>
    </row>
    <row r="12" spans="1:10" x14ac:dyDescent="0.25">
      <c r="A12" s="173" t="s">
        <v>787</v>
      </c>
      <c r="B12" s="174" t="s">
        <v>788</v>
      </c>
      <c r="C12" s="181"/>
      <c r="D12" s="174">
        <f>+GETPIVOTDATA("SORTIES",' Montant reçu indivuel'!$A$3,"Nom","Saidou ")</f>
        <v>2240000</v>
      </c>
      <c r="E12" s="177">
        <f>+GETPIVOTDATA("Montant dépensé",Individuel!$A$3,"Nom","Saidou")</f>
        <v>2240000</v>
      </c>
      <c r="F12" s="177"/>
      <c r="G12" s="178"/>
      <c r="H12" s="175"/>
      <c r="I12" s="178"/>
      <c r="J12" s="180">
        <f t="shared" si="0"/>
        <v>0</v>
      </c>
    </row>
    <row r="13" spans="1:10" x14ac:dyDescent="0.25">
      <c r="A13" s="173" t="s">
        <v>118</v>
      </c>
      <c r="B13" s="174" t="s">
        <v>400</v>
      </c>
      <c r="C13" s="181">
        <v>32000</v>
      </c>
      <c r="D13" s="174">
        <f>+GETPIVOTDATA("SORTIES",' Montant reçu indivuel'!$A$3,"Nom","Sessou")</f>
        <v>1763000</v>
      </c>
      <c r="E13" s="177">
        <f>+GETPIVOTDATA("Montant dépensé",Individuel!$A$3,"Nom","Sessou")</f>
        <v>1729000</v>
      </c>
      <c r="F13" s="177"/>
      <c r="G13" s="178"/>
      <c r="H13" s="175"/>
      <c r="I13" s="178"/>
      <c r="J13" s="180">
        <f t="shared" si="0"/>
        <v>66000</v>
      </c>
    </row>
    <row r="14" spans="1:10" x14ac:dyDescent="0.25">
      <c r="A14" s="173" t="s">
        <v>8</v>
      </c>
      <c r="B14" s="174" t="s">
        <v>398</v>
      </c>
      <c r="C14" s="181">
        <v>200000</v>
      </c>
      <c r="D14" s="174">
        <f>+GETPIVOTDATA("SORTIES",' Montant reçu indivuel'!$A$3,"Nom","Tamba")</f>
        <v>5741000</v>
      </c>
      <c r="E14" s="177">
        <f>+GETPIVOTDATA("Montant dépensé",Individuel!$A$3,"Nom","Tamba")</f>
        <v>4991000</v>
      </c>
      <c r="F14" s="177"/>
      <c r="G14" s="178"/>
      <c r="H14" s="175"/>
      <c r="I14" s="178"/>
      <c r="J14" s="180">
        <f t="shared" si="0"/>
        <v>950000</v>
      </c>
    </row>
    <row r="15" spans="1:10" x14ac:dyDescent="0.25">
      <c r="A15" s="182" t="s">
        <v>900</v>
      </c>
      <c r="B15" s="183"/>
      <c r="C15" s="184">
        <f>SUM(C3:C14)</f>
        <v>9693500</v>
      </c>
      <c r="D15" s="185">
        <f>SUM(D2:D14)</f>
        <v>73087853</v>
      </c>
      <c r="E15" s="185">
        <f>SUM(E2:E14)</f>
        <v>81108853</v>
      </c>
      <c r="F15" s="185"/>
      <c r="G15" s="184">
        <f>SUM(G3:G14)</f>
        <v>0</v>
      </c>
      <c r="H15" s="184">
        <f>SUM(H3:H14)</f>
        <v>0</v>
      </c>
      <c r="I15" s="184">
        <f>SUM(I3:I14)</f>
        <v>390000</v>
      </c>
      <c r="J15" s="186">
        <f>SUM(J3:J14)</f>
        <v>1205500</v>
      </c>
    </row>
    <row r="16" spans="1:10" x14ac:dyDescent="0.25">
      <c r="A16" s="187" t="s">
        <v>901</v>
      </c>
      <c r="B16" s="188" t="s">
        <v>902</v>
      </c>
      <c r="C16" s="189">
        <v>10942867</v>
      </c>
      <c r="D16" s="189"/>
      <c r="E16" s="189">
        <f>+GETPIVOTDATA("Montant dépensé",Individuel!$A$3,"Nom","BPMG GNF")</f>
        <v>46859450</v>
      </c>
      <c r="F16" s="189">
        <f>40495500+89931383</f>
        <v>130426883</v>
      </c>
      <c r="G16" s="189">
        <f>9000000+10000000+10000000+8000000+8000000+8000000+8000000+8000000+7000000</f>
        <v>76000000</v>
      </c>
      <c r="H16" s="190"/>
      <c r="I16" s="189">
        <v>0</v>
      </c>
      <c r="J16" s="191">
        <f>+C16+D16-E16+F16-G16+H16</f>
        <v>18510300</v>
      </c>
    </row>
    <row r="17" spans="1:10" x14ac:dyDescent="0.25">
      <c r="A17" s="192" t="s">
        <v>903</v>
      </c>
      <c r="B17" s="193" t="s">
        <v>904</v>
      </c>
      <c r="C17" s="194">
        <v>41637996</v>
      </c>
      <c r="D17" s="195">
        <f>24699.7*8950</f>
        <v>221062315</v>
      </c>
      <c r="E17" s="196">
        <f>+GETPIVOTDATA("Montant dépensé",Individuel!$A$3,"Nom","BPMG USD")</f>
        <v>2880457</v>
      </c>
      <c r="F17" s="196">
        <v>-130426883</v>
      </c>
      <c r="G17" s="197"/>
      <c r="H17" s="195"/>
      <c r="I17" s="196"/>
      <c r="J17" s="198">
        <f>+C17+D17-E17+F17-G17+H17</f>
        <v>129392971</v>
      </c>
    </row>
    <row r="18" spans="1:10" x14ac:dyDescent="0.25">
      <c r="A18" s="199"/>
      <c r="B18" s="200">
        <v>0</v>
      </c>
      <c r="C18" s="200"/>
      <c r="D18" s="200"/>
      <c r="E18" s="200"/>
      <c r="F18" s="200"/>
      <c r="G18" s="201"/>
      <c r="H18" s="200"/>
      <c r="I18" s="200"/>
      <c r="J18" s="198">
        <f>+C18+D18-E18+G18</f>
        <v>0</v>
      </c>
    </row>
    <row r="19" spans="1:10" ht="15.75" thickBot="1" x14ac:dyDescent="0.3">
      <c r="A19" s="202" t="s">
        <v>905</v>
      </c>
      <c r="B19" s="202"/>
      <c r="C19" s="203">
        <f t="shared" ref="C19:J19" si="2">SUM(C16:C18)</f>
        <v>52580863</v>
      </c>
      <c r="D19" s="203">
        <f t="shared" si="2"/>
        <v>221062315</v>
      </c>
      <c r="E19" s="203">
        <f t="shared" si="2"/>
        <v>49739907</v>
      </c>
      <c r="F19" s="203">
        <f t="shared" si="2"/>
        <v>0</v>
      </c>
      <c r="G19" s="203">
        <f t="shared" si="2"/>
        <v>76000000</v>
      </c>
      <c r="H19" s="204">
        <f t="shared" si="2"/>
        <v>0</v>
      </c>
      <c r="I19" s="205">
        <f t="shared" si="2"/>
        <v>0</v>
      </c>
      <c r="J19" s="206">
        <f t="shared" si="2"/>
        <v>147903271</v>
      </c>
    </row>
    <row r="20" spans="1:10" ht="15.75" thickBot="1" x14ac:dyDescent="0.3">
      <c r="A20" s="207" t="s">
        <v>906</v>
      </c>
      <c r="B20" s="208"/>
      <c r="C20" s="209">
        <f>+C15+C19</f>
        <v>62274363</v>
      </c>
      <c r="D20" s="209">
        <f>+D15+D19</f>
        <v>294150168</v>
      </c>
      <c r="E20" s="209">
        <f>+E15+E19</f>
        <v>130848760</v>
      </c>
      <c r="F20" s="209"/>
      <c r="G20" s="209">
        <f>+G15+G19</f>
        <v>76000000</v>
      </c>
      <c r="H20" s="209">
        <f>+H15+H19</f>
        <v>0</v>
      </c>
      <c r="I20" s="209">
        <f>+I15+I19</f>
        <v>390000</v>
      </c>
      <c r="J20" s="210">
        <f>+J15+J19</f>
        <v>149108771</v>
      </c>
    </row>
    <row r="21" spans="1:10" x14ac:dyDescent="0.25">
      <c r="A21" s="211"/>
      <c r="B21" s="211"/>
      <c r="C21" s="211"/>
      <c r="D21" s="211"/>
      <c r="E21" s="212"/>
      <c r="F21" s="211"/>
      <c r="G21" s="211"/>
      <c r="H21" s="211"/>
      <c r="I21" s="211"/>
      <c r="J21" s="211"/>
    </row>
    <row r="22" spans="1:10" x14ac:dyDescent="0.25">
      <c r="A22" s="213" t="s">
        <v>907</v>
      </c>
      <c r="B22" s="214"/>
      <c r="C22" s="42">
        <v>11187220</v>
      </c>
      <c r="D22" s="214">
        <v>76467000</v>
      </c>
      <c r="E22" s="214">
        <v>73087853</v>
      </c>
      <c r="F22" s="214"/>
      <c r="G22" s="214"/>
      <c r="H22" s="214"/>
      <c r="I22" s="214">
        <f>C22+D22-E22</f>
        <v>14566367</v>
      </c>
      <c r="J22" s="211"/>
    </row>
    <row r="23" spans="1:10" x14ac:dyDescent="0.25">
      <c r="A23" s="215"/>
      <c r="B23" s="215"/>
      <c r="C23" s="215"/>
      <c r="D23" s="215"/>
      <c r="E23" s="215"/>
      <c r="F23" s="215"/>
      <c r="G23" s="215"/>
      <c r="H23" s="215"/>
      <c r="I23" s="215"/>
      <c r="J23" s="211"/>
    </row>
    <row r="24" spans="1:10" x14ac:dyDescent="0.25">
      <c r="A24" s="216" t="s">
        <v>935</v>
      </c>
      <c r="B24" s="217"/>
      <c r="C24" s="215"/>
      <c r="D24" s="216" t="s">
        <v>908</v>
      </c>
      <c r="E24" s="217"/>
      <c r="F24" s="218"/>
      <c r="G24" s="215"/>
      <c r="H24" s="216" t="s">
        <v>936</v>
      </c>
      <c r="I24" s="217"/>
      <c r="J24" s="219"/>
    </row>
    <row r="25" spans="1:10" x14ac:dyDescent="0.25">
      <c r="A25" s="220" t="s">
        <v>909</v>
      </c>
      <c r="B25" s="221">
        <f>+C22</f>
        <v>11187220</v>
      </c>
      <c r="C25" s="215"/>
      <c r="D25" s="220" t="s">
        <v>910</v>
      </c>
      <c r="E25" s="222">
        <f>+D19</f>
        <v>221062315</v>
      </c>
      <c r="F25" s="218"/>
      <c r="G25" s="215"/>
      <c r="H25" s="220" t="s">
        <v>909</v>
      </c>
      <c r="I25" s="222">
        <f>+I22</f>
        <v>14566367</v>
      </c>
      <c r="J25" s="211"/>
    </row>
    <row r="26" spans="1:10" x14ac:dyDescent="0.25">
      <c r="A26" s="220" t="s">
        <v>911</v>
      </c>
      <c r="B26" s="222">
        <f>+C19</f>
        <v>52580863</v>
      </c>
      <c r="C26" s="215"/>
      <c r="D26" s="220" t="s">
        <v>912</v>
      </c>
      <c r="E26" s="222">
        <f>+E20</f>
        <v>130848760</v>
      </c>
      <c r="F26" s="218"/>
      <c r="G26" s="215"/>
      <c r="H26" s="220" t="s">
        <v>911</v>
      </c>
      <c r="I26" s="222">
        <f>+J19</f>
        <v>147903271</v>
      </c>
      <c r="J26" s="211"/>
    </row>
    <row r="27" spans="1:10" x14ac:dyDescent="0.25">
      <c r="A27" s="220" t="s">
        <v>913</v>
      </c>
      <c r="B27" s="222">
        <f>+C15</f>
        <v>9693500</v>
      </c>
      <c r="C27" s="215"/>
      <c r="D27" s="220"/>
      <c r="E27" s="222"/>
      <c r="F27" s="218"/>
      <c r="G27" s="215"/>
      <c r="H27" s="220" t="s">
        <v>914</v>
      </c>
      <c r="I27" s="222">
        <f>+J15</f>
        <v>1205500</v>
      </c>
      <c r="J27" s="211"/>
    </row>
    <row r="28" spans="1:10" x14ac:dyDescent="0.25">
      <c r="A28" s="223" t="s">
        <v>915</v>
      </c>
      <c r="B28" s="224">
        <f>SUM(B25:B27)</f>
        <v>73461583</v>
      </c>
      <c r="C28" s="215"/>
      <c r="D28" s="223"/>
      <c r="E28" s="224">
        <f>+E25-E26-E27</f>
        <v>90213555</v>
      </c>
      <c r="F28" s="218"/>
      <c r="G28" s="215"/>
      <c r="H28" s="223" t="s">
        <v>915</v>
      </c>
      <c r="I28" s="224">
        <f>SUM(I25:I27)</f>
        <v>163675138</v>
      </c>
      <c r="J28" s="211"/>
    </row>
    <row r="29" spans="1:10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1"/>
    </row>
    <row r="30" spans="1:10" x14ac:dyDescent="0.25">
      <c r="A30" s="215" t="s">
        <v>916</v>
      </c>
      <c r="B30" s="215">
        <f>+B28+E28</f>
        <v>163675138</v>
      </c>
      <c r="C30" s="215"/>
      <c r="D30" s="215"/>
      <c r="E30" s="215"/>
      <c r="F30" s="215"/>
      <c r="G30" s="215"/>
      <c r="H30" s="215"/>
      <c r="I30" s="215"/>
      <c r="J30" s="225"/>
    </row>
    <row r="31" spans="1:10" x14ac:dyDescent="0.25">
      <c r="A31" s="215" t="s">
        <v>917</v>
      </c>
      <c r="B31" s="215">
        <f>+I28</f>
        <v>163675138</v>
      </c>
    </row>
    <row r="32" spans="1:10" x14ac:dyDescent="0.25">
      <c r="A32" s="226" t="s">
        <v>918</v>
      </c>
      <c r="B32" s="226">
        <f>+B30-B31</f>
        <v>0</v>
      </c>
      <c r="C32" s="227"/>
      <c r="D32" s="2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"/>
  <sheetViews>
    <sheetView topLeftCell="J1" workbookViewId="0">
      <selection activeCell="N7" sqref="N7"/>
    </sheetView>
  </sheetViews>
  <sheetFormatPr baseColWidth="10" defaultRowHeight="15" x14ac:dyDescent="0.25"/>
  <cols>
    <col min="1" max="1" width="27.140625" customWidth="1"/>
    <col min="2" max="2" width="23.85546875" customWidth="1"/>
    <col min="3" max="4" width="8" customWidth="1"/>
    <col min="5" max="5" width="8.28515625" customWidth="1"/>
    <col min="6" max="6" width="7.85546875" customWidth="1"/>
    <col min="7" max="7" width="11.85546875" customWidth="1"/>
    <col min="8" max="8" width="15.28515625" bestFit="1" customWidth="1"/>
    <col min="9" max="9" width="10" customWidth="1"/>
    <col min="10" max="10" width="8.28515625" customWidth="1"/>
    <col min="11" max="11" width="8.7109375" customWidth="1"/>
    <col min="12" max="12" width="13.5703125" customWidth="1"/>
    <col min="13" max="13" width="10.5703125" customWidth="1"/>
    <col min="14" max="14" width="12.85546875" customWidth="1"/>
    <col min="15" max="15" width="9.42578125" customWidth="1"/>
    <col min="16" max="16" width="9.85546875" customWidth="1"/>
    <col min="17" max="17" width="17.42578125" customWidth="1"/>
    <col min="18" max="18" width="13.140625" customWidth="1"/>
    <col min="19" max="19" width="8" customWidth="1"/>
    <col min="20" max="20" width="12.5703125" customWidth="1"/>
    <col min="21" max="21" width="9.85546875" customWidth="1"/>
    <col min="22" max="22" width="16.5703125" bestFit="1" customWidth="1"/>
    <col min="23" max="23" width="17.28515625" bestFit="1" customWidth="1"/>
    <col min="24" max="24" width="13.140625" bestFit="1" customWidth="1"/>
    <col min="25" max="25" width="8" customWidth="1"/>
    <col min="26" max="26" width="12.5703125" bestFit="1" customWidth="1"/>
  </cols>
  <sheetData>
    <row r="3" spans="1:20" x14ac:dyDescent="0.25">
      <c r="A3" s="84" t="s">
        <v>891</v>
      </c>
      <c r="B3" s="84" t="s">
        <v>992</v>
      </c>
    </row>
    <row r="4" spans="1:20" x14ac:dyDescent="0.25">
      <c r="A4" s="84" t="s">
        <v>389</v>
      </c>
      <c r="B4" t="s">
        <v>842</v>
      </c>
      <c r="C4" t="s">
        <v>403</v>
      </c>
      <c r="D4" t="s">
        <v>782</v>
      </c>
      <c r="E4" t="s">
        <v>780</v>
      </c>
      <c r="F4" t="s">
        <v>743</v>
      </c>
      <c r="G4" t="s">
        <v>784</v>
      </c>
      <c r="H4" t="s">
        <v>592</v>
      </c>
      <c r="I4" t="s">
        <v>783</v>
      </c>
      <c r="J4" t="s">
        <v>739</v>
      </c>
      <c r="K4" t="s">
        <v>507</v>
      </c>
      <c r="L4" t="s">
        <v>590</v>
      </c>
      <c r="M4" t="s">
        <v>399</v>
      </c>
      <c r="N4" t="s">
        <v>781</v>
      </c>
      <c r="O4" t="s">
        <v>397</v>
      </c>
      <c r="P4" t="s">
        <v>732</v>
      </c>
      <c r="Q4" t="s">
        <v>991</v>
      </c>
      <c r="R4" t="s">
        <v>512</v>
      </c>
      <c r="S4" t="s">
        <v>387</v>
      </c>
      <c r="T4" t="s">
        <v>388</v>
      </c>
    </row>
    <row r="5" spans="1:20" x14ac:dyDescent="0.25">
      <c r="A5" s="85" t="s">
        <v>778</v>
      </c>
      <c r="B5" s="86">
        <v>3068657</v>
      </c>
      <c r="C5" s="86">
        <v>6520000</v>
      </c>
      <c r="D5" s="86">
        <v>2965000</v>
      </c>
      <c r="E5" s="86">
        <v>6000000</v>
      </c>
      <c r="F5" s="86">
        <v>258000</v>
      </c>
      <c r="G5" s="86">
        <v>1750000</v>
      </c>
      <c r="H5" s="86">
        <v>11208853</v>
      </c>
      <c r="I5" s="86">
        <v>41548750</v>
      </c>
      <c r="J5" s="86">
        <v>4340000</v>
      </c>
      <c r="K5" s="86">
        <v>2185000</v>
      </c>
      <c r="L5" s="86">
        <v>478000</v>
      </c>
      <c r="M5" s="86">
        <v>3445000</v>
      </c>
      <c r="N5" s="86">
        <v>88000</v>
      </c>
      <c r="O5" s="86">
        <v>27642500</v>
      </c>
      <c r="P5" s="86">
        <v>15000</v>
      </c>
      <c r="Q5" s="86">
        <v>10200000</v>
      </c>
      <c r="R5" s="86">
        <v>85000</v>
      </c>
      <c r="S5" s="86">
        <v>9051000</v>
      </c>
      <c r="T5" s="86">
        <v>130848760</v>
      </c>
    </row>
    <row r="6" spans="1:20" x14ac:dyDescent="0.25">
      <c r="A6" s="349" t="s">
        <v>723</v>
      </c>
      <c r="B6" s="86"/>
      <c r="C6" s="86"/>
      <c r="D6" s="86"/>
      <c r="E6" s="86"/>
      <c r="F6" s="86"/>
      <c r="G6" s="86"/>
      <c r="H6" s="86"/>
      <c r="I6" s="86">
        <v>21845000</v>
      </c>
      <c r="J6" s="86"/>
      <c r="K6" s="86">
        <v>145000</v>
      </c>
      <c r="L6" s="86"/>
      <c r="M6" s="86">
        <v>1445000</v>
      </c>
      <c r="N6" s="86"/>
      <c r="O6" s="86">
        <v>4210500</v>
      </c>
      <c r="P6" s="86">
        <v>15000</v>
      </c>
      <c r="Q6" s="86">
        <v>9440000</v>
      </c>
      <c r="R6" s="86">
        <v>85000</v>
      </c>
      <c r="S6" s="86">
        <v>41000</v>
      </c>
      <c r="T6" s="86">
        <v>37226500</v>
      </c>
    </row>
    <row r="7" spans="1:20" x14ac:dyDescent="0.25">
      <c r="A7" s="349" t="s">
        <v>400</v>
      </c>
      <c r="B7" s="86"/>
      <c r="C7" s="86">
        <v>3400000</v>
      </c>
      <c r="D7" s="86"/>
      <c r="E7" s="86"/>
      <c r="F7" s="86">
        <v>258000</v>
      </c>
      <c r="G7" s="86">
        <v>1750000</v>
      </c>
      <c r="H7" s="86">
        <v>70000</v>
      </c>
      <c r="I7" s="86">
        <v>9955000</v>
      </c>
      <c r="J7" s="86">
        <v>180000</v>
      </c>
      <c r="K7" s="86"/>
      <c r="L7" s="86">
        <v>50000</v>
      </c>
      <c r="M7" s="86"/>
      <c r="N7" s="86"/>
      <c r="O7" s="86">
        <v>6459000</v>
      </c>
      <c r="P7" s="86"/>
      <c r="Q7" s="86">
        <v>160000</v>
      </c>
      <c r="R7" s="86"/>
      <c r="S7" s="86">
        <v>9010000</v>
      </c>
      <c r="T7" s="86">
        <v>31292000</v>
      </c>
    </row>
    <row r="8" spans="1:20" x14ac:dyDescent="0.25">
      <c r="A8" s="349" t="s">
        <v>788</v>
      </c>
      <c r="B8" s="86"/>
      <c r="C8" s="86"/>
      <c r="D8" s="86"/>
      <c r="E8" s="86"/>
      <c r="F8" s="86"/>
      <c r="G8" s="86"/>
      <c r="H8" s="86"/>
      <c r="I8" s="86"/>
      <c r="J8" s="86"/>
      <c r="K8" s="86">
        <v>2040000</v>
      </c>
      <c r="L8" s="86"/>
      <c r="M8" s="86"/>
      <c r="N8" s="86"/>
      <c r="O8" s="86">
        <v>13667500</v>
      </c>
      <c r="P8" s="86"/>
      <c r="Q8" s="86">
        <v>600000</v>
      </c>
      <c r="R8" s="86"/>
      <c r="S8" s="86"/>
      <c r="T8" s="86">
        <v>16307500</v>
      </c>
    </row>
    <row r="9" spans="1:20" x14ac:dyDescent="0.25">
      <c r="A9" s="349" t="s">
        <v>398</v>
      </c>
      <c r="B9" s="86"/>
      <c r="C9" s="86">
        <v>2870000</v>
      </c>
      <c r="D9" s="86"/>
      <c r="E9" s="86"/>
      <c r="F9" s="86"/>
      <c r="G9" s="86"/>
      <c r="H9" s="86">
        <v>6150000</v>
      </c>
      <c r="I9" s="86">
        <v>2613750</v>
      </c>
      <c r="J9" s="86"/>
      <c r="K9" s="86"/>
      <c r="L9" s="86"/>
      <c r="M9" s="86"/>
      <c r="N9" s="86"/>
      <c r="O9" s="86">
        <v>521000</v>
      </c>
      <c r="P9" s="86"/>
      <c r="Q9" s="86"/>
      <c r="R9" s="86"/>
      <c r="S9" s="86"/>
      <c r="T9" s="86">
        <v>12154750</v>
      </c>
    </row>
    <row r="10" spans="1:20" x14ac:dyDescent="0.25">
      <c r="A10" s="349" t="s">
        <v>736</v>
      </c>
      <c r="B10" s="86">
        <v>3068657</v>
      </c>
      <c r="C10" s="86">
        <v>250000</v>
      </c>
      <c r="D10" s="86">
        <v>2965000</v>
      </c>
      <c r="E10" s="86">
        <v>6000000</v>
      </c>
      <c r="F10" s="86"/>
      <c r="G10" s="86"/>
      <c r="H10" s="86">
        <v>4988853</v>
      </c>
      <c r="I10" s="86">
        <v>7135000</v>
      </c>
      <c r="J10" s="86">
        <v>4160000</v>
      </c>
      <c r="K10" s="86"/>
      <c r="L10" s="86">
        <v>428000</v>
      </c>
      <c r="M10" s="86">
        <v>2000000</v>
      </c>
      <c r="N10" s="86">
        <v>88000</v>
      </c>
      <c r="O10" s="86">
        <v>2784500</v>
      </c>
      <c r="P10" s="86"/>
      <c r="Q10" s="86"/>
      <c r="R10" s="86"/>
      <c r="S10" s="86"/>
      <c r="T10" s="86">
        <v>33868010</v>
      </c>
    </row>
    <row r="11" spans="1:20" x14ac:dyDescent="0.25">
      <c r="A11" s="85" t="s">
        <v>388</v>
      </c>
      <c r="B11" s="86">
        <v>3068657</v>
      </c>
      <c r="C11" s="86">
        <v>6520000</v>
      </c>
      <c r="D11" s="86">
        <v>2965000</v>
      </c>
      <c r="E11" s="86">
        <v>6000000</v>
      </c>
      <c r="F11" s="86">
        <v>258000</v>
      </c>
      <c r="G11" s="86">
        <v>1750000</v>
      </c>
      <c r="H11" s="86">
        <v>11208853</v>
      </c>
      <c r="I11" s="86">
        <v>41548750</v>
      </c>
      <c r="J11" s="86">
        <v>4340000</v>
      </c>
      <c r="K11" s="86">
        <v>2185000</v>
      </c>
      <c r="L11" s="86">
        <v>478000</v>
      </c>
      <c r="M11" s="86">
        <v>3445000</v>
      </c>
      <c r="N11" s="86">
        <v>88000</v>
      </c>
      <c r="O11" s="86">
        <v>27642500</v>
      </c>
      <c r="P11" s="86">
        <v>15000</v>
      </c>
      <c r="Q11" s="86">
        <v>10200000</v>
      </c>
      <c r="R11" s="86">
        <v>85000</v>
      </c>
      <c r="S11" s="86">
        <v>9051000</v>
      </c>
      <c r="T11" s="86">
        <v>130848760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6"/>
  <sheetViews>
    <sheetView tabSelected="1" workbookViewId="0">
      <selection activeCell="I12" sqref="I12"/>
    </sheetView>
  </sheetViews>
  <sheetFormatPr baseColWidth="10" defaultRowHeight="15" x14ac:dyDescent="0.25"/>
  <cols>
    <col min="1" max="1" width="10.42578125" customWidth="1"/>
    <col min="2" max="2" width="30.42578125" customWidth="1"/>
    <col min="3" max="3" width="17.5703125" customWidth="1"/>
    <col min="4" max="4" width="13" customWidth="1"/>
    <col min="5" max="5" width="11.7109375" bestFit="1" customWidth="1"/>
    <col min="6" max="6" width="9" customWidth="1"/>
    <col min="8" max="8" width="19" customWidth="1"/>
    <col min="11" max="11" width="11.7109375" bestFit="1" customWidth="1"/>
  </cols>
  <sheetData>
    <row r="1" spans="1:9" ht="30" x14ac:dyDescent="0.25">
      <c r="A1" s="87" t="s">
        <v>391</v>
      </c>
      <c r="B1" s="88" t="s">
        <v>392</v>
      </c>
      <c r="C1" s="88" t="s">
        <v>990</v>
      </c>
      <c r="D1" s="88" t="s">
        <v>989</v>
      </c>
      <c r="E1" s="89" t="s">
        <v>393</v>
      </c>
      <c r="F1" s="88" t="s">
        <v>3</v>
      </c>
      <c r="G1" s="88" t="s">
        <v>394</v>
      </c>
      <c r="H1" s="88" t="s">
        <v>395</v>
      </c>
      <c r="I1" s="88" t="s">
        <v>396</v>
      </c>
    </row>
    <row r="2" spans="1:9" ht="15" customHeight="1" x14ac:dyDescent="0.25">
      <c r="A2" s="114">
        <v>43009</v>
      </c>
      <c r="B2" s="91" t="s">
        <v>593</v>
      </c>
      <c r="C2" s="91" t="s">
        <v>507</v>
      </c>
      <c r="D2" s="91" t="s">
        <v>723</v>
      </c>
      <c r="E2" s="155">
        <v>10000</v>
      </c>
      <c r="F2" s="91" t="s">
        <v>40</v>
      </c>
      <c r="G2" s="92" t="s">
        <v>778</v>
      </c>
      <c r="H2" s="107" t="s">
        <v>524</v>
      </c>
      <c r="I2" s="95" t="s">
        <v>779</v>
      </c>
    </row>
    <row r="3" spans="1:9" ht="15" customHeight="1" x14ac:dyDescent="0.25">
      <c r="A3" s="114">
        <v>43009</v>
      </c>
      <c r="B3" s="91" t="s">
        <v>596</v>
      </c>
      <c r="C3" s="91" t="s">
        <v>507</v>
      </c>
      <c r="D3" s="91" t="s">
        <v>723</v>
      </c>
      <c r="E3" s="155">
        <v>130000</v>
      </c>
      <c r="F3" s="91" t="s">
        <v>40</v>
      </c>
      <c r="G3" s="92" t="s">
        <v>778</v>
      </c>
      <c r="H3" s="107" t="s">
        <v>530</v>
      </c>
      <c r="I3" s="95" t="s">
        <v>779</v>
      </c>
    </row>
    <row r="4" spans="1:9" ht="15" customHeight="1" x14ac:dyDescent="0.25">
      <c r="A4" s="114">
        <v>43009</v>
      </c>
      <c r="B4" s="91" t="s">
        <v>594</v>
      </c>
      <c r="C4" s="91" t="s">
        <v>991</v>
      </c>
      <c r="D4" s="91" t="s">
        <v>723</v>
      </c>
      <c r="E4" s="155">
        <v>80000</v>
      </c>
      <c r="F4" s="91" t="s">
        <v>40</v>
      </c>
      <c r="G4" s="92" t="s">
        <v>778</v>
      </c>
      <c r="H4" s="107" t="s">
        <v>526</v>
      </c>
      <c r="I4" s="95" t="s">
        <v>779</v>
      </c>
    </row>
    <row r="5" spans="1:9" ht="15" customHeight="1" x14ac:dyDescent="0.25">
      <c r="A5" s="114">
        <v>43009</v>
      </c>
      <c r="B5" s="91" t="s">
        <v>595</v>
      </c>
      <c r="C5" s="91" t="s">
        <v>507</v>
      </c>
      <c r="D5" s="91" t="s">
        <v>723</v>
      </c>
      <c r="E5" s="155">
        <v>5000</v>
      </c>
      <c r="F5" s="91" t="s">
        <v>40</v>
      </c>
      <c r="G5" s="92" t="s">
        <v>778</v>
      </c>
      <c r="H5" s="107" t="s">
        <v>531</v>
      </c>
      <c r="I5" s="95" t="s">
        <v>779</v>
      </c>
    </row>
    <row r="6" spans="1:9" ht="15" customHeight="1" x14ac:dyDescent="0.25">
      <c r="A6" s="114">
        <v>43009</v>
      </c>
      <c r="B6" s="91" t="s">
        <v>508</v>
      </c>
      <c r="C6" s="91" t="s">
        <v>991</v>
      </c>
      <c r="D6" s="91" t="s">
        <v>723</v>
      </c>
      <c r="E6" s="155">
        <v>80000</v>
      </c>
      <c r="F6" s="91" t="s">
        <v>40</v>
      </c>
      <c r="G6" s="92" t="s">
        <v>778</v>
      </c>
      <c r="H6" s="107" t="s">
        <v>532</v>
      </c>
      <c r="I6" s="95" t="s">
        <v>779</v>
      </c>
    </row>
    <row r="7" spans="1:9" ht="15" customHeight="1" x14ac:dyDescent="0.25">
      <c r="A7" s="114">
        <v>43009</v>
      </c>
      <c r="B7" s="91" t="s">
        <v>597</v>
      </c>
      <c r="C7" s="91" t="s">
        <v>991</v>
      </c>
      <c r="D7" s="91" t="s">
        <v>723</v>
      </c>
      <c r="E7" s="155">
        <v>200000</v>
      </c>
      <c r="F7" s="91" t="s">
        <v>40</v>
      </c>
      <c r="G7" s="92" t="s">
        <v>778</v>
      </c>
      <c r="H7" s="107" t="s">
        <v>528</v>
      </c>
      <c r="I7" s="95" t="s">
        <v>779</v>
      </c>
    </row>
    <row r="8" spans="1:9" ht="15" customHeight="1" x14ac:dyDescent="0.25">
      <c r="A8" s="114">
        <v>43009</v>
      </c>
      <c r="B8" s="91" t="s">
        <v>598</v>
      </c>
      <c r="C8" s="91" t="s">
        <v>991</v>
      </c>
      <c r="D8" s="91" t="s">
        <v>723</v>
      </c>
      <c r="E8" s="155">
        <v>80000</v>
      </c>
      <c r="F8" s="91" t="s">
        <v>40</v>
      </c>
      <c r="G8" s="92" t="s">
        <v>778</v>
      </c>
      <c r="H8" s="107" t="s">
        <v>533</v>
      </c>
      <c r="I8" s="95" t="s">
        <v>779</v>
      </c>
    </row>
    <row r="9" spans="1:9" ht="15" customHeight="1" x14ac:dyDescent="0.25">
      <c r="A9" s="114">
        <v>43009</v>
      </c>
      <c r="B9" s="91" t="s">
        <v>599</v>
      </c>
      <c r="C9" s="91" t="s">
        <v>397</v>
      </c>
      <c r="D9" s="91" t="s">
        <v>723</v>
      </c>
      <c r="E9" s="155">
        <v>20000</v>
      </c>
      <c r="F9" s="91" t="s">
        <v>40</v>
      </c>
      <c r="G9" s="92" t="s">
        <v>778</v>
      </c>
      <c r="H9" s="107" t="s">
        <v>534</v>
      </c>
      <c r="I9" s="95" t="s">
        <v>779</v>
      </c>
    </row>
    <row r="10" spans="1:9" ht="15" customHeight="1" x14ac:dyDescent="0.25">
      <c r="A10" s="114">
        <v>43009</v>
      </c>
      <c r="B10" s="91" t="s">
        <v>600</v>
      </c>
      <c r="C10" s="91" t="s">
        <v>991</v>
      </c>
      <c r="D10" s="91" t="s">
        <v>723</v>
      </c>
      <c r="E10" s="155">
        <v>200000</v>
      </c>
      <c r="F10" s="91" t="s">
        <v>40</v>
      </c>
      <c r="G10" s="92" t="s">
        <v>778</v>
      </c>
      <c r="H10" s="107" t="s">
        <v>528</v>
      </c>
      <c r="I10" s="95" t="s">
        <v>779</v>
      </c>
    </row>
    <row r="11" spans="1:9" ht="15" customHeight="1" x14ac:dyDescent="0.25">
      <c r="A11" s="114">
        <v>43009</v>
      </c>
      <c r="B11" s="91" t="s">
        <v>601</v>
      </c>
      <c r="C11" s="91" t="s">
        <v>512</v>
      </c>
      <c r="D11" s="91" t="s">
        <v>723</v>
      </c>
      <c r="E11" s="155">
        <v>20000</v>
      </c>
      <c r="F11" s="91" t="s">
        <v>40</v>
      </c>
      <c r="G11" s="92" t="s">
        <v>778</v>
      </c>
      <c r="H11" s="107" t="s">
        <v>239</v>
      </c>
      <c r="I11" s="95" t="s">
        <v>779</v>
      </c>
    </row>
    <row r="12" spans="1:9" ht="15" customHeight="1" x14ac:dyDescent="0.25">
      <c r="A12" s="114">
        <v>43009</v>
      </c>
      <c r="B12" s="91" t="s">
        <v>602</v>
      </c>
      <c r="C12" s="91" t="s">
        <v>399</v>
      </c>
      <c r="D12" s="91" t="s">
        <v>723</v>
      </c>
      <c r="E12" s="155">
        <v>15000</v>
      </c>
      <c r="F12" s="91" t="s">
        <v>40</v>
      </c>
      <c r="G12" s="92" t="s">
        <v>778</v>
      </c>
      <c r="H12" s="107" t="s">
        <v>535</v>
      </c>
      <c r="I12" s="95" t="s">
        <v>779</v>
      </c>
    </row>
    <row r="13" spans="1:9" ht="15" customHeight="1" x14ac:dyDescent="0.25">
      <c r="A13" s="114">
        <v>43009</v>
      </c>
      <c r="B13" s="91" t="s">
        <v>598</v>
      </c>
      <c r="C13" s="91" t="s">
        <v>991</v>
      </c>
      <c r="D13" s="91" t="s">
        <v>723</v>
      </c>
      <c r="E13" s="155">
        <v>80000</v>
      </c>
      <c r="F13" s="91" t="s">
        <v>40</v>
      </c>
      <c r="G13" s="92" t="s">
        <v>778</v>
      </c>
      <c r="H13" s="107" t="s">
        <v>536</v>
      </c>
      <c r="I13" s="95" t="s">
        <v>779</v>
      </c>
    </row>
    <row r="14" spans="1:9" ht="15" customHeight="1" x14ac:dyDescent="0.25">
      <c r="A14" s="114">
        <v>43009</v>
      </c>
      <c r="B14" s="91" t="s">
        <v>603</v>
      </c>
      <c r="C14" s="91" t="s">
        <v>991</v>
      </c>
      <c r="D14" s="91" t="s">
        <v>723</v>
      </c>
      <c r="E14" s="155">
        <v>200000</v>
      </c>
      <c r="F14" s="91" t="s">
        <v>40</v>
      </c>
      <c r="G14" s="92" t="s">
        <v>778</v>
      </c>
      <c r="H14" s="107" t="s">
        <v>528</v>
      </c>
      <c r="I14" s="95" t="s">
        <v>779</v>
      </c>
    </row>
    <row r="15" spans="1:9" ht="15" customHeight="1" x14ac:dyDescent="0.25">
      <c r="A15" s="114">
        <v>43009</v>
      </c>
      <c r="B15" s="91" t="s">
        <v>604</v>
      </c>
      <c r="C15" s="91" t="s">
        <v>397</v>
      </c>
      <c r="D15" s="91" t="s">
        <v>723</v>
      </c>
      <c r="E15" s="155">
        <v>30000</v>
      </c>
      <c r="F15" s="91" t="s">
        <v>40</v>
      </c>
      <c r="G15" s="92" t="s">
        <v>778</v>
      </c>
      <c r="H15" s="107" t="s">
        <v>537</v>
      </c>
      <c r="I15" s="95" t="s">
        <v>779</v>
      </c>
    </row>
    <row r="16" spans="1:9" ht="15" customHeight="1" x14ac:dyDescent="0.25">
      <c r="A16" s="114">
        <v>43009</v>
      </c>
      <c r="B16" s="91" t="s">
        <v>605</v>
      </c>
      <c r="C16" s="91" t="s">
        <v>512</v>
      </c>
      <c r="D16" s="91" t="s">
        <v>723</v>
      </c>
      <c r="E16" s="155">
        <v>30000</v>
      </c>
      <c r="F16" s="91" t="s">
        <v>40</v>
      </c>
      <c r="G16" s="92" t="s">
        <v>778</v>
      </c>
      <c r="H16" s="107" t="s">
        <v>538</v>
      </c>
      <c r="I16" s="95" t="s">
        <v>779</v>
      </c>
    </row>
    <row r="17" spans="1:10" ht="15" customHeight="1" x14ac:dyDescent="0.25">
      <c r="A17" s="114">
        <v>43009</v>
      </c>
      <c r="B17" s="91" t="s">
        <v>606</v>
      </c>
      <c r="C17" s="91" t="s">
        <v>991</v>
      </c>
      <c r="D17" s="91" t="s">
        <v>723</v>
      </c>
      <c r="E17" s="155">
        <v>80000</v>
      </c>
      <c r="F17" s="91" t="s">
        <v>40</v>
      </c>
      <c r="G17" s="92" t="s">
        <v>778</v>
      </c>
      <c r="H17" s="107" t="s">
        <v>539</v>
      </c>
      <c r="I17" s="95" t="s">
        <v>779</v>
      </c>
    </row>
    <row r="18" spans="1:10" ht="15" customHeight="1" x14ac:dyDescent="0.25">
      <c r="A18" s="114">
        <v>43009</v>
      </c>
      <c r="B18" s="91" t="s">
        <v>607</v>
      </c>
      <c r="C18" s="91" t="s">
        <v>991</v>
      </c>
      <c r="D18" s="91" t="s">
        <v>723</v>
      </c>
      <c r="E18" s="155">
        <v>200000</v>
      </c>
      <c r="F18" s="91" t="s">
        <v>40</v>
      </c>
      <c r="G18" s="92" t="s">
        <v>778</v>
      </c>
      <c r="H18" s="107" t="s">
        <v>528</v>
      </c>
      <c r="I18" s="95" t="s">
        <v>779</v>
      </c>
    </row>
    <row r="19" spans="1:10" ht="15" customHeight="1" x14ac:dyDescent="0.25">
      <c r="A19" s="114">
        <v>43009</v>
      </c>
      <c r="B19" s="91" t="s">
        <v>608</v>
      </c>
      <c r="C19" s="91" t="s">
        <v>397</v>
      </c>
      <c r="D19" s="91" t="s">
        <v>723</v>
      </c>
      <c r="E19" s="155">
        <v>30000</v>
      </c>
      <c r="F19" s="91" t="s">
        <v>40</v>
      </c>
      <c r="G19" s="92" t="s">
        <v>778</v>
      </c>
      <c r="H19" s="107" t="s">
        <v>540</v>
      </c>
      <c r="I19" s="95" t="s">
        <v>779</v>
      </c>
    </row>
    <row r="20" spans="1:10" ht="15" customHeight="1" x14ac:dyDescent="0.25">
      <c r="A20" s="114">
        <v>43009</v>
      </c>
      <c r="B20" s="91" t="s">
        <v>609</v>
      </c>
      <c r="C20" s="91" t="s">
        <v>399</v>
      </c>
      <c r="D20" s="91" t="s">
        <v>723</v>
      </c>
      <c r="E20" s="155">
        <v>15000</v>
      </c>
      <c r="F20" s="91" t="s">
        <v>40</v>
      </c>
      <c r="G20" s="92" t="s">
        <v>778</v>
      </c>
      <c r="H20" s="107" t="s">
        <v>545</v>
      </c>
      <c r="I20" s="95" t="s">
        <v>779</v>
      </c>
    </row>
    <row r="21" spans="1:10" ht="15" customHeight="1" x14ac:dyDescent="0.25">
      <c r="A21" s="114">
        <v>43009</v>
      </c>
      <c r="B21" s="91" t="s">
        <v>610</v>
      </c>
      <c r="C21" s="91" t="s">
        <v>991</v>
      </c>
      <c r="D21" s="91" t="s">
        <v>723</v>
      </c>
      <c r="E21" s="155">
        <v>80000</v>
      </c>
      <c r="F21" s="91" t="s">
        <v>40</v>
      </c>
      <c r="G21" s="92" t="s">
        <v>778</v>
      </c>
      <c r="H21" s="107" t="s">
        <v>541</v>
      </c>
      <c r="I21" s="95" t="s">
        <v>779</v>
      </c>
    </row>
    <row r="22" spans="1:10" ht="15" customHeight="1" x14ac:dyDescent="0.25">
      <c r="A22" s="114">
        <v>43009</v>
      </c>
      <c r="B22" s="91" t="s">
        <v>611</v>
      </c>
      <c r="C22" s="91" t="s">
        <v>991</v>
      </c>
      <c r="D22" s="91" t="s">
        <v>723</v>
      </c>
      <c r="E22" s="155">
        <v>200000</v>
      </c>
      <c r="F22" s="91" t="s">
        <v>40</v>
      </c>
      <c r="G22" s="92" t="s">
        <v>778</v>
      </c>
      <c r="H22" s="107" t="s">
        <v>528</v>
      </c>
      <c r="I22" s="95" t="s">
        <v>779</v>
      </c>
    </row>
    <row r="23" spans="1:10" ht="15" customHeight="1" x14ac:dyDescent="0.25">
      <c r="A23" s="114">
        <v>43009</v>
      </c>
      <c r="B23" s="91" t="s">
        <v>612</v>
      </c>
      <c r="C23" s="91" t="s">
        <v>397</v>
      </c>
      <c r="D23" s="91" t="s">
        <v>723</v>
      </c>
      <c r="E23" s="155">
        <v>30000</v>
      </c>
      <c r="F23" s="91" t="s">
        <v>40</v>
      </c>
      <c r="G23" s="92" t="s">
        <v>778</v>
      </c>
      <c r="H23" s="107" t="s">
        <v>546</v>
      </c>
      <c r="I23" s="95" t="s">
        <v>779</v>
      </c>
    </row>
    <row r="24" spans="1:10" ht="15" customHeight="1" x14ac:dyDescent="0.25">
      <c r="A24" s="114">
        <v>43009</v>
      </c>
      <c r="B24" s="91" t="s">
        <v>613</v>
      </c>
      <c r="C24" s="91" t="s">
        <v>991</v>
      </c>
      <c r="D24" s="91" t="s">
        <v>723</v>
      </c>
      <c r="E24" s="155">
        <v>80000</v>
      </c>
      <c r="F24" s="91" t="s">
        <v>40</v>
      </c>
      <c r="G24" s="92" t="s">
        <v>778</v>
      </c>
      <c r="H24" s="107" t="s">
        <v>547</v>
      </c>
      <c r="I24" s="95" t="s">
        <v>779</v>
      </c>
    </row>
    <row r="25" spans="1:10" ht="15" customHeight="1" x14ac:dyDescent="0.25">
      <c r="A25" s="114">
        <v>43009</v>
      </c>
      <c r="B25" s="91" t="s">
        <v>614</v>
      </c>
      <c r="C25" s="91" t="s">
        <v>991</v>
      </c>
      <c r="D25" s="91" t="s">
        <v>723</v>
      </c>
      <c r="E25" s="155">
        <v>200000</v>
      </c>
      <c r="F25" s="91" t="s">
        <v>40</v>
      </c>
      <c r="G25" s="92" t="s">
        <v>778</v>
      </c>
      <c r="H25" s="107" t="s">
        <v>527</v>
      </c>
      <c r="I25" s="95" t="s">
        <v>779</v>
      </c>
    </row>
    <row r="26" spans="1:10" ht="15" customHeight="1" x14ac:dyDescent="0.25">
      <c r="A26" s="114">
        <v>43009</v>
      </c>
      <c r="B26" s="91" t="s">
        <v>615</v>
      </c>
      <c r="C26" s="91" t="s">
        <v>397</v>
      </c>
      <c r="D26" s="91" t="s">
        <v>723</v>
      </c>
      <c r="E26" s="155">
        <v>60000</v>
      </c>
      <c r="F26" s="91" t="s">
        <v>40</v>
      </c>
      <c r="G26" s="92" t="s">
        <v>778</v>
      </c>
      <c r="H26" s="107" t="s">
        <v>347</v>
      </c>
      <c r="I26" s="95" t="s">
        <v>779</v>
      </c>
    </row>
    <row r="27" spans="1:10" ht="15" customHeight="1" x14ac:dyDescent="0.25">
      <c r="A27" s="114">
        <v>43009</v>
      </c>
      <c r="B27" s="91" t="s">
        <v>616</v>
      </c>
      <c r="C27" s="91" t="s">
        <v>397</v>
      </c>
      <c r="D27" s="91" t="s">
        <v>723</v>
      </c>
      <c r="E27" s="155">
        <v>5000</v>
      </c>
      <c r="F27" s="91" t="s">
        <v>40</v>
      </c>
      <c r="G27" s="92" t="s">
        <v>778</v>
      </c>
      <c r="H27" s="107" t="s">
        <v>548</v>
      </c>
      <c r="I27" s="95" t="s">
        <v>779</v>
      </c>
    </row>
    <row r="28" spans="1:10" ht="15" customHeight="1" x14ac:dyDescent="0.25">
      <c r="A28" s="114">
        <v>43009</v>
      </c>
      <c r="B28" s="91" t="s">
        <v>617</v>
      </c>
      <c r="C28" s="91" t="s">
        <v>991</v>
      </c>
      <c r="D28" s="91" t="s">
        <v>723</v>
      </c>
      <c r="E28" s="155">
        <v>80000</v>
      </c>
      <c r="F28" s="91" t="s">
        <v>40</v>
      </c>
      <c r="G28" s="92" t="s">
        <v>778</v>
      </c>
      <c r="H28" s="107" t="s">
        <v>549</v>
      </c>
      <c r="I28" s="95" t="s">
        <v>779</v>
      </c>
      <c r="J28" s="94"/>
    </row>
    <row r="29" spans="1:10" ht="15" customHeight="1" x14ac:dyDescent="0.25">
      <c r="A29" s="114">
        <v>43009</v>
      </c>
      <c r="B29" s="91" t="s">
        <v>618</v>
      </c>
      <c r="C29" s="91" t="s">
        <v>991</v>
      </c>
      <c r="D29" s="91" t="s">
        <v>723</v>
      </c>
      <c r="E29" s="155">
        <v>200000</v>
      </c>
      <c r="F29" s="91" t="s">
        <v>40</v>
      </c>
      <c r="G29" s="92" t="s">
        <v>778</v>
      </c>
      <c r="H29" s="107" t="s">
        <v>527</v>
      </c>
      <c r="I29" s="95" t="s">
        <v>779</v>
      </c>
      <c r="J29" s="93"/>
    </row>
    <row r="30" spans="1:10" ht="15" customHeight="1" x14ac:dyDescent="0.25">
      <c r="A30" s="114">
        <v>43009</v>
      </c>
      <c r="B30" s="91" t="s">
        <v>619</v>
      </c>
      <c r="C30" s="91" t="s">
        <v>397</v>
      </c>
      <c r="D30" s="91" t="s">
        <v>723</v>
      </c>
      <c r="E30" s="155">
        <v>25000</v>
      </c>
      <c r="F30" s="91" t="s">
        <v>40</v>
      </c>
      <c r="G30" s="92" t="s">
        <v>778</v>
      </c>
      <c r="H30" s="107" t="s">
        <v>342</v>
      </c>
      <c r="I30" s="95" t="s">
        <v>779</v>
      </c>
      <c r="J30" s="94"/>
    </row>
    <row r="31" spans="1:10" ht="15" customHeight="1" x14ac:dyDescent="0.25">
      <c r="A31" s="114">
        <v>43009</v>
      </c>
      <c r="B31" s="91" t="s">
        <v>620</v>
      </c>
      <c r="C31" s="91" t="s">
        <v>399</v>
      </c>
      <c r="D31" s="91" t="s">
        <v>723</v>
      </c>
      <c r="E31" s="155">
        <v>5000</v>
      </c>
      <c r="F31" s="91" t="s">
        <v>40</v>
      </c>
      <c r="G31" s="92" t="s">
        <v>778</v>
      </c>
      <c r="H31" s="107" t="s">
        <v>545</v>
      </c>
      <c r="I31" s="95" t="s">
        <v>779</v>
      </c>
      <c r="J31" s="94"/>
    </row>
    <row r="32" spans="1:10" ht="15" customHeight="1" x14ac:dyDescent="0.25">
      <c r="A32" s="114">
        <v>43009</v>
      </c>
      <c r="B32" s="91" t="s">
        <v>624</v>
      </c>
      <c r="C32" s="91" t="s">
        <v>991</v>
      </c>
      <c r="D32" s="91" t="s">
        <v>723</v>
      </c>
      <c r="E32" s="155">
        <v>80000</v>
      </c>
      <c r="F32" s="91" t="s">
        <v>40</v>
      </c>
      <c r="G32" s="92" t="s">
        <v>778</v>
      </c>
      <c r="H32" s="107" t="s">
        <v>550</v>
      </c>
      <c r="I32" s="95" t="s">
        <v>779</v>
      </c>
      <c r="J32" s="93"/>
    </row>
    <row r="33" spans="1:10" ht="15" customHeight="1" x14ac:dyDescent="0.25">
      <c r="A33" s="114">
        <v>43009</v>
      </c>
      <c r="B33" s="91" t="s">
        <v>621</v>
      </c>
      <c r="C33" s="91" t="s">
        <v>991</v>
      </c>
      <c r="D33" s="91" t="s">
        <v>723</v>
      </c>
      <c r="E33" s="155">
        <v>200000</v>
      </c>
      <c r="F33" s="91" t="s">
        <v>40</v>
      </c>
      <c r="G33" s="92" t="s">
        <v>778</v>
      </c>
      <c r="H33" s="107" t="s">
        <v>527</v>
      </c>
      <c r="I33" s="95" t="s">
        <v>779</v>
      </c>
      <c r="J33" s="94"/>
    </row>
    <row r="34" spans="1:10" ht="15" customHeight="1" x14ac:dyDescent="0.25">
      <c r="A34" s="114">
        <v>43009</v>
      </c>
      <c r="B34" s="91" t="s">
        <v>623</v>
      </c>
      <c r="C34" s="91" t="s">
        <v>397</v>
      </c>
      <c r="D34" s="91" t="s">
        <v>723</v>
      </c>
      <c r="E34" s="155">
        <v>25000</v>
      </c>
      <c r="F34" s="91" t="s">
        <v>40</v>
      </c>
      <c r="G34" s="92" t="s">
        <v>778</v>
      </c>
      <c r="H34" s="107" t="s">
        <v>525</v>
      </c>
      <c r="I34" s="95" t="s">
        <v>779</v>
      </c>
      <c r="J34" s="93"/>
    </row>
    <row r="35" spans="1:10" ht="15" customHeight="1" x14ac:dyDescent="0.25">
      <c r="A35" s="114">
        <v>43009</v>
      </c>
      <c r="B35" s="91" t="s">
        <v>622</v>
      </c>
      <c r="C35" s="91" t="s">
        <v>399</v>
      </c>
      <c r="D35" s="91" t="s">
        <v>723</v>
      </c>
      <c r="E35" s="155">
        <v>10000</v>
      </c>
      <c r="F35" s="91" t="s">
        <v>40</v>
      </c>
      <c r="G35" s="92" t="s">
        <v>778</v>
      </c>
      <c r="H35" s="107" t="s">
        <v>545</v>
      </c>
      <c r="I35" s="95" t="s">
        <v>779</v>
      </c>
      <c r="J35" s="93"/>
    </row>
    <row r="36" spans="1:10" ht="15" customHeight="1" x14ac:dyDescent="0.25">
      <c r="A36" s="114">
        <v>43009</v>
      </c>
      <c r="B36" s="91" t="s">
        <v>509</v>
      </c>
      <c r="C36" s="91" t="s">
        <v>991</v>
      </c>
      <c r="D36" s="91" t="s">
        <v>723</v>
      </c>
      <c r="E36" s="155">
        <v>80000</v>
      </c>
      <c r="F36" s="91" t="s">
        <v>40</v>
      </c>
      <c r="G36" s="92" t="s">
        <v>778</v>
      </c>
      <c r="H36" s="107" t="s">
        <v>551</v>
      </c>
      <c r="I36" s="95" t="s">
        <v>779</v>
      </c>
      <c r="J36" s="94"/>
    </row>
    <row r="37" spans="1:10" ht="15" customHeight="1" x14ac:dyDescent="0.25">
      <c r="A37" s="114">
        <v>43009</v>
      </c>
      <c r="B37" s="91" t="s">
        <v>513</v>
      </c>
      <c r="C37" s="91" t="s">
        <v>991</v>
      </c>
      <c r="D37" s="91" t="s">
        <v>723</v>
      </c>
      <c r="E37" s="155">
        <v>200000</v>
      </c>
      <c r="F37" s="91" t="s">
        <v>40</v>
      </c>
      <c r="G37" s="92" t="s">
        <v>778</v>
      </c>
      <c r="H37" s="107" t="s">
        <v>527</v>
      </c>
      <c r="I37" s="95" t="s">
        <v>779</v>
      </c>
      <c r="J37" s="93"/>
    </row>
    <row r="38" spans="1:10" ht="15" customHeight="1" x14ac:dyDescent="0.25">
      <c r="A38" s="114">
        <v>43009</v>
      </c>
      <c r="B38" s="91" t="s">
        <v>510</v>
      </c>
      <c r="C38" s="91" t="s">
        <v>397</v>
      </c>
      <c r="D38" s="91" t="s">
        <v>723</v>
      </c>
      <c r="E38" s="155">
        <v>20000</v>
      </c>
      <c r="F38" s="91" t="s">
        <v>40</v>
      </c>
      <c r="G38" s="92" t="s">
        <v>778</v>
      </c>
      <c r="H38" s="107" t="s">
        <v>552</v>
      </c>
      <c r="I38" s="95" t="s">
        <v>779</v>
      </c>
      <c r="J38" s="94"/>
    </row>
    <row r="39" spans="1:10" ht="15" customHeight="1" x14ac:dyDescent="0.25">
      <c r="A39" s="114">
        <v>43009</v>
      </c>
      <c r="B39" s="91" t="s">
        <v>511</v>
      </c>
      <c r="C39" s="91" t="s">
        <v>399</v>
      </c>
      <c r="D39" s="91" t="s">
        <v>723</v>
      </c>
      <c r="E39" s="155">
        <v>10000</v>
      </c>
      <c r="F39" s="91" t="s">
        <v>40</v>
      </c>
      <c r="G39" s="92" t="s">
        <v>778</v>
      </c>
      <c r="H39" s="107" t="s">
        <v>545</v>
      </c>
      <c r="I39" s="95" t="s">
        <v>779</v>
      </c>
      <c r="J39" s="94"/>
    </row>
    <row r="40" spans="1:10" ht="15" customHeight="1" x14ac:dyDescent="0.25">
      <c r="A40" s="114">
        <v>43009</v>
      </c>
      <c r="B40" s="91" t="s">
        <v>626</v>
      </c>
      <c r="C40" s="91" t="s">
        <v>397</v>
      </c>
      <c r="D40" s="91" t="s">
        <v>723</v>
      </c>
      <c r="E40" s="155">
        <v>15000</v>
      </c>
      <c r="F40" s="91" t="s">
        <v>44</v>
      </c>
      <c r="G40" s="92" t="s">
        <v>778</v>
      </c>
      <c r="H40" s="107" t="s">
        <v>344</v>
      </c>
      <c r="I40" s="95" t="s">
        <v>779</v>
      </c>
      <c r="J40" s="93"/>
    </row>
    <row r="41" spans="1:10" ht="15" customHeight="1" x14ac:dyDescent="0.25">
      <c r="A41" s="114">
        <v>43009</v>
      </c>
      <c r="B41" s="91" t="s">
        <v>627</v>
      </c>
      <c r="C41" s="91" t="s">
        <v>397</v>
      </c>
      <c r="D41" s="91" t="s">
        <v>723</v>
      </c>
      <c r="E41" s="155">
        <v>20000</v>
      </c>
      <c r="F41" s="91" t="s">
        <v>44</v>
      </c>
      <c r="G41" s="92" t="s">
        <v>778</v>
      </c>
      <c r="H41" s="107" t="s">
        <v>664</v>
      </c>
      <c r="I41" s="95" t="s">
        <v>779</v>
      </c>
      <c r="J41" s="94"/>
    </row>
    <row r="42" spans="1:10" ht="15" customHeight="1" x14ac:dyDescent="0.25">
      <c r="A42" s="114">
        <v>43009</v>
      </c>
      <c r="B42" s="91" t="s">
        <v>665</v>
      </c>
      <c r="C42" s="91" t="s">
        <v>399</v>
      </c>
      <c r="D42" s="91" t="s">
        <v>723</v>
      </c>
      <c r="E42" s="155">
        <v>780000</v>
      </c>
      <c r="F42" s="91" t="s">
        <v>44</v>
      </c>
      <c r="G42" s="92" t="s">
        <v>778</v>
      </c>
      <c r="H42" s="107" t="s">
        <v>666</v>
      </c>
      <c r="I42" s="95" t="s">
        <v>779</v>
      </c>
      <c r="J42" s="93"/>
    </row>
    <row r="43" spans="1:10" ht="15" customHeight="1" x14ac:dyDescent="0.25">
      <c r="A43" s="114">
        <v>43009</v>
      </c>
      <c r="B43" s="91" t="s">
        <v>628</v>
      </c>
      <c r="C43" s="91" t="s">
        <v>399</v>
      </c>
      <c r="D43" s="91" t="s">
        <v>723</v>
      </c>
      <c r="E43" s="155">
        <v>125000</v>
      </c>
      <c r="F43" s="91" t="s">
        <v>44</v>
      </c>
      <c r="G43" s="92" t="s">
        <v>778</v>
      </c>
      <c r="H43" s="107" t="s">
        <v>667</v>
      </c>
      <c r="I43" s="95" t="s">
        <v>779</v>
      </c>
      <c r="J43" s="94"/>
    </row>
    <row r="44" spans="1:10" ht="15" customHeight="1" x14ac:dyDescent="0.25">
      <c r="A44" s="114">
        <v>43009</v>
      </c>
      <c r="B44" s="91" t="s">
        <v>629</v>
      </c>
      <c r="C44" s="91" t="s">
        <v>397</v>
      </c>
      <c r="D44" s="91" t="s">
        <v>723</v>
      </c>
      <c r="E44" s="155">
        <v>10000</v>
      </c>
      <c r="F44" s="91" t="s">
        <v>44</v>
      </c>
      <c r="G44" s="92" t="s">
        <v>778</v>
      </c>
      <c r="H44" s="107" t="s">
        <v>349</v>
      </c>
      <c r="I44" s="95" t="s">
        <v>779</v>
      </c>
      <c r="J44" s="94"/>
    </row>
    <row r="45" spans="1:10" ht="15" customHeight="1" x14ac:dyDescent="0.25">
      <c r="A45" s="114">
        <v>43009</v>
      </c>
      <c r="B45" s="91" t="s">
        <v>630</v>
      </c>
      <c r="C45" s="91" t="s">
        <v>397</v>
      </c>
      <c r="D45" s="91" t="s">
        <v>723</v>
      </c>
      <c r="E45" s="155">
        <v>165000</v>
      </c>
      <c r="F45" s="91" t="s">
        <v>44</v>
      </c>
      <c r="G45" s="92" t="s">
        <v>778</v>
      </c>
      <c r="H45" s="107" t="s">
        <v>678</v>
      </c>
      <c r="I45" s="95" t="s">
        <v>779</v>
      </c>
      <c r="J45" s="93"/>
    </row>
    <row r="46" spans="1:10" ht="15" customHeight="1" x14ac:dyDescent="0.25">
      <c r="A46" s="114">
        <v>43009</v>
      </c>
      <c r="B46" s="91" t="s">
        <v>631</v>
      </c>
      <c r="C46" s="91" t="s">
        <v>991</v>
      </c>
      <c r="D46" s="91" t="s">
        <v>723</v>
      </c>
      <c r="E46" s="155">
        <v>80000</v>
      </c>
      <c r="F46" s="91" t="s">
        <v>44</v>
      </c>
      <c r="G46" s="92" t="s">
        <v>778</v>
      </c>
      <c r="H46" s="107" t="s">
        <v>551</v>
      </c>
      <c r="I46" s="95" t="s">
        <v>779</v>
      </c>
      <c r="J46" s="93"/>
    </row>
    <row r="47" spans="1:10" ht="15" customHeight="1" x14ac:dyDescent="0.25">
      <c r="A47" s="114">
        <v>43009</v>
      </c>
      <c r="B47" s="91" t="s">
        <v>632</v>
      </c>
      <c r="C47" s="91" t="s">
        <v>991</v>
      </c>
      <c r="D47" s="91" t="s">
        <v>723</v>
      </c>
      <c r="E47" s="155">
        <v>80000</v>
      </c>
      <c r="F47" s="91" t="s">
        <v>44</v>
      </c>
      <c r="G47" s="92" t="s">
        <v>778</v>
      </c>
      <c r="H47" s="91" t="s">
        <v>677</v>
      </c>
      <c r="I47" s="95" t="s">
        <v>779</v>
      </c>
      <c r="J47" s="93"/>
    </row>
    <row r="48" spans="1:10" ht="15" customHeight="1" x14ac:dyDescent="0.25">
      <c r="A48" s="114">
        <v>43009</v>
      </c>
      <c r="B48" s="91" t="s">
        <v>633</v>
      </c>
      <c r="C48" s="91" t="s">
        <v>397</v>
      </c>
      <c r="D48" s="91" t="s">
        <v>723</v>
      </c>
      <c r="E48" s="155">
        <v>10000</v>
      </c>
      <c r="F48" s="91" t="s">
        <v>44</v>
      </c>
      <c r="G48" s="92" t="s">
        <v>778</v>
      </c>
      <c r="H48" s="91" t="s">
        <v>676</v>
      </c>
      <c r="I48" s="95" t="s">
        <v>779</v>
      </c>
      <c r="J48" s="93"/>
    </row>
    <row r="49" spans="1:10" ht="15" customHeight="1" x14ac:dyDescent="0.25">
      <c r="A49" s="114">
        <v>43009</v>
      </c>
      <c r="B49" s="91" t="s">
        <v>635</v>
      </c>
      <c r="C49" s="91" t="s">
        <v>991</v>
      </c>
      <c r="D49" s="91" t="s">
        <v>723</v>
      </c>
      <c r="E49" s="155">
        <v>200000</v>
      </c>
      <c r="F49" s="91" t="s">
        <v>44</v>
      </c>
      <c r="G49" s="92" t="s">
        <v>778</v>
      </c>
      <c r="H49" s="91" t="s">
        <v>671</v>
      </c>
      <c r="I49" s="95" t="s">
        <v>779</v>
      </c>
      <c r="J49" s="93"/>
    </row>
    <row r="50" spans="1:10" ht="15" customHeight="1" x14ac:dyDescent="0.25">
      <c r="A50" s="114">
        <v>43009</v>
      </c>
      <c r="B50" s="91" t="s">
        <v>636</v>
      </c>
      <c r="C50" s="91" t="s">
        <v>991</v>
      </c>
      <c r="D50" s="91" t="s">
        <v>723</v>
      </c>
      <c r="E50" s="155">
        <v>80000</v>
      </c>
      <c r="F50" s="91" t="s">
        <v>44</v>
      </c>
      <c r="G50" s="92" t="s">
        <v>778</v>
      </c>
      <c r="H50" s="91" t="s">
        <v>566</v>
      </c>
      <c r="I50" s="95" t="s">
        <v>779</v>
      </c>
      <c r="J50" s="93"/>
    </row>
    <row r="51" spans="1:10" ht="15" customHeight="1" x14ac:dyDescent="0.25">
      <c r="A51" s="114">
        <v>43009</v>
      </c>
      <c r="B51" s="91" t="s">
        <v>670</v>
      </c>
      <c r="C51" s="91" t="s">
        <v>397</v>
      </c>
      <c r="D51" s="91" t="s">
        <v>723</v>
      </c>
      <c r="E51" s="155">
        <v>200000</v>
      </c>
      <c r="F51" s="91" t="s">
        <v>44</v>
      </c>
      <c r="G51" s="92" t="s">
        <v>778</v>
      </c>
      <c r="H51" s="91" t="s">
        <v>671</v>
      </c>
      <c r="I51" s="95" t="s">
        <v>779</v>
      </c>
      <c r="J51" s="93"/>
    </row>
    <row r="52" spans="1:10" ht="15" customHeight="1" x14ac:dyDescent="0.25">
      <c r="A52" s="114">
        <v>43009</v>
      </c>
      <c r="B52" s="91" t="s">
        <v>637</v>
      </c>
      <c r="C52" s="91" t="s">
        <v>991</v>
      </c>
      <c r="D52" s="91" t="s">
        <v>723</v>
      </c>
      <c r="E52" s="155">
        <v>80000</v>
      </c>
      <c r="F52" s="91" t="s">
        <v>44</v>
      </c>
      <c r="G52" s="92" t="s">
        <v>778</v>
      </c>
      <c r="H52" s="91" t="s">
        <v>680</v>
      </c>
      <c r="I52" s="95" t="s">
        <v>779</v>
      </c>
      <c r="J52" s="93"/>
    </row>
    <row r="53" spans="1:10" ht="15" customHeight="1" x14ac:dyDescent="0.25">
      <c r="A53" s="114">
        <v>43009</v>
      </c>
      <c r="B53" s="91" t="s">
        <v>669</v>
      </c>
      <c r="C53" s="91" t="s">
        <v>991</v>
      </c>
      <c r="D53" s="91" t="s">
        <v>723</v>
      </c>
      <c r="E53" s="155">
        <v>200000</v>
      </c>
      <c r="F53" s="91" t="s">
        <v>44</v>
      </c>
      <c r="G53" s="92" t="s">
        <v>778</v>
      </c>
      <c r="H53" s="91" t="s">
        <v>671</v>
      </c>
      <c r="I53" s="95" t="s">
        <v>779</v>
      </c>
      <c r="J53" s="93"/>
    </row>
    <row r="54" spans="1:10" ht="15" customHeight="1" x14ac:dyDescent="0.25">
      <c r="A54" s="114">
        <v>43009</v>
      </c>
      <c r="B54" s="91" t="s">
        <v>638</v>
      </c>
      <c r="C54" s="91" t="s">
        <v>397</v>
      </c>
      <c r="D54" s="91" t="s">
        <v>723</v>
      </c>
      <c r="E54" s="155">
        <v>30000</v>
      </c>
      <c r="F54" s="91" t="s">
        <v>44</v>
      </c>
      <c r="G54" s="92" t="s">
        <v>778</v>
      </c>
      <c r="H54" s="91" t="s">
        <v>199</v>
      </c>
      <c r="I54" s="95" t="s">
        <v>779</v>
      </c>
      <c r="J54" s="93"/>
    </row>
    <row r="55" spans="1:10" ht="15" customHeight="1" x14ac:dyDescent="0.25">
      <c r="A55" s="114">
        <v>43009</v>
      </c>
      <c r="B55" s="91" t="s">
        <v>639</v>
      </c>
      <c r="C55" s="91" t="s">
        <v>991</v>
      </c>
      <c r="D55" s="91" t="s">
        <v>723</v>
      </c>
      <c r="E55" s="155">
        <v>80000</v>
      </c>
      <c r="F55" s="91" t="s">
        <v>44</v>
      </c>
      <c r="G55" s="92" t="s">
        <v>778</v>
      </c>
      <c r="H55" s="91" t="s">
        <v>554</v>
      </c>
      <c r="I55" s="95" t="s">
        <v>779</v>
      </c>
      <c r="J55" s="93"/>
    </row>
    <row r="56" spans="1:10" ht="15" customHeight="1" x14ac:dyDescent="0.25">
      <c r="A56" s="114">
        <v>43009</v>
      </c>
      <c r="B56" s="91" t="s">
        <v>640</v>
      </c>
      <c r="C56" s="91" t="s">
        <v>991</v>
      </c>
      <c r="D56" s="91" t="s">
        <v>723</v>
      </c>
      <c r="E56" s="155">
        <v>200000</v>
      </c>
      <c r="F56" s="91" t="s">
        <v>44</v>
      </c>
      <c r="G56" s="92" t="s">
        <v>778</v>
      </c>
      <c r="H56" s="91" t="s">
        <v>671</v>
      </c>
      <c r="I56" s="95" t="s">
        <v>779</v>
      </c>
      <c r="J56" s="93"/>
    </row>
    <row r="57" spans="1:10" ht="15" customHeight="1" x14ac:dyDescent="0.25">
      <c r="A57" s="114">
        <v>43009</v>
      </c>
      <c r="B57" s="91" t="s">
        <v>703</v>
      </c>
      <c r="C57" s="91" t="s">
        <v>397</v>
      </c>
      <c r="D57" s="91" t="s">
        <v>723</v>
      </c>
      <c r="E57" s="155">
        <v>70000</v>
      </c>
      <c r="F57" s="91" t="s">
        <v>44</v>
      </c>
      <c r="G57" s="92" t="s">
        <v>778</v>
      </c>
      <c r="H57" s="91" t="s">
        <v>525</v>
      </c>
      <c r="I57" s="95" t="s">
        <v>779</v>
      </c>
      <c r="J57" s="94"/>
    </row>
    <row r="58" spans="1:10" ht="15" customHeight="1" x14ac:dyDescent="0.25">
      <c r="A58" s="114">
        <v>43009</v>
      </c>
      <c r="B58" s="91" t="s">
        <v>641</v>
      </c>
      <c r="C58" s="91" t="s">
        <v>991</v>
      </c>
      <c r="D58" s="91" t="s">
        <v>723</v>
      </c>
      <c r="E58" s="155">
        <v>80000</v>
      </c>
      <c r="F58" s="91" t="s">
        <v>44</v>
      </c>
      <c r="G58" s="92" t="s">
        <v>778</v>
      </c>
      <c r="H58" s="91" t="s">
        <v>557</v>
      </c>
      <c r="I58" s="95" t="s">
        <v>779</v>
      </c>
      <c r="J58" s="93"/>
    </row>
    <row r="59" spans="1:10" ht="15" customHeight="1" x14ac:dyDescent="0.25">
      <c r="A59" s="114">
        <v>43009</v>
      </c>
      <c r="B59" s="91" t="s">
        <v>642</v>
      </c>
      <c r="C59" s="91" t="s">
        <v>991</v>
      </c>
      <c r="D59" s="91" t="s">
        <v>723</v>
      </c>
      <c r="E59" s="155">
        <v>200000</v>
      </c>
      <c r="F59" s="91" t="s">
        <v>44</v>
      </c>
      <c r="G59" s="92" t="s">
        <v>778</v>
      </c>
      <c r="H59" s="91" t="s">
        <v>671</v>
      </c>
      <c r="I59" s="95" t="s">
        <v>779</v>
      </c>
      <c r="J59" s="94"/>
    </row>
    <row r="60" spans="1:10" ht="15" customHeight="1" x14ac:dyDescent="0.25">
      <c r="A60" s="114">
        <v>43009</v>
      </c>
      <c r="B60" s="91" t="s">
        <v>643</v>
      </c>
      <c r="C60" s="91" t="s">
        <v>397</v>
      </c>
      <c r="D60" s="91" t="s">
        <v>723</v>
      </c>
      <c r="E60" s="155">
        <v>10000</v>
      </c>
      <c r="F60" s="91" t="s">
        <v>44</v>
      </c>
      <c r="G60" s="92" t="s">
        <v>778</v>
      </c>
      <c r="H60" s="91" t="s">
        <v>681</v>
      </c>
      <c r="I60" s="95" t="s">
        <v>779</v>
      </c>
      <c r="J60" s="93"/>
    </row>
    <row r="61" spans="1:10" ht="15" customHeight="1" x14ac:dyDescent="0.25">
      <c r="A61" s="114">
        <v>43009</v>
      </c>
      <c r="B61" s="91" t="s">
        <v>644</v>
      </c>
      <c r="C61" s="91" t="s">
        <v>991</v>
      </c>
      <c r="D61" s="91" t="s">
        <v>723</v>
      </c>
      <c r="E61" s="155">
        <v>80000</v>
      </c>
      <c r="F61" s="91" t="s">
        <v>44</v>
      </c>
      <c r="G61" s="92" t="s">
        <v>778</v>
      </c>
      <c r="H61" s="91" t="s">
        <v>525</v>
      </c>
      <c r="I61" s="95" t="s">
        <v>779</v>
      </c>
      <c r="J61" s="93"/>
    </row>
    <row r="62" spans="1:10" ht="15" customHeight="1" x14ac:dyDescent="0.25">
      <c r="A62" s="114">
        <v>43009</v>
      </c>
      <c r="B62" s="91" t="s">
        <v>645</v>
      </c>
      <c r="C62" s="91" t="s">
        <v>991</v>
      </c>
      <c r="D62" s="91" t="s">
        <v>723</v>
      </c>
      <c r="E62" s="155">
        <v>200000</v>
      </c>
      <c r="F62" s="91" t="s">
        <v>44</v>
      </c>
      <c r="G62" s="92" t="s">
        <v>778</v>
      </c>
      <c r="H62" s="91" t="s">
        <v>671</v>
      </c>
      <c r="I62" s="95" t="s">
        <v>779</v>
      </c>
      <c r="J62" s="93"/>
    </row>
    <row r="63" spans="1:10" ht="15" customHeight="1" x14ac:dyDescent="0.25">
      <c r="A63" s="114">
        <v>43009</v>
      </c>
      <c r="B63" s="91" t="s">
        <v>646</v>
      </c>
      <c r="C63" s="91" t="s">
        <v>397</v>
      </c>
      <c r="D63" s="91" t="s">
        <v>723</v>
      </c>
      <c r="E63" s="155">
        <v>10000</v>
      </c>
      <c r="F63" s="91" t="s">
        <v>44</v>
      </c>
      <c r="G63" s="92" t="s">
        <v>778</v>
      </c>
      <c r="H63" s="91" t="s">
        <v>560</v>
      </c>
      <c r="I63" s="95" t="s">
        <v>779</v>
      </c>
      <c r="J63" s="93"/>
    </row>
    <row r="64" spans="1:10" ht="15" customHeight="1" x14ac:dyDescent="0.25">
      <c r="A64" s="114">
        <v>43009</v>
      </c>
      <c r="B64" s="91" t="s">
        <v>647</v>
      </c>
      <c r="C64" s="91" t="s">
        <v>397</v>
      </c>
      <c r="D64" s="91" t="s">
        <v>723</v>
      </c>
      <c r="E64" s="155">
        <v>35000</v>
      </c>
      <c r="F64" s="91" t="s">
        <v>44</v>
      </c>
      <c r="G64" s="92" t="s">
        <v>778</v>
      </c>
      <c r="H64" s="91" t="s">
        <v>695</v>
      </c>
      <c r="I64" s="95" t="s">
        <v>779</v>
      </c>
      <c r="J64" s="93"/>
    </row>
    <row r="65" spans="1:10" ht="15" customHeight="1" x14ac:dyDescent="0.25">
      <c r="A65" s="114">
        <v>43009</v>
      </c>
      <c r="B65" s="91" t="s">
        <v>648</v>
      </c>
      <c r="C65" s="91" t="s">
        <v>397</v>
      </c>
      <c r="D65" s="91" t="s">
        <v>723</v>
      </c>
      <c r="E65" s="155">
        <v>10000</v>
      </c>
      <c r="F65" s="91" t="s">
        <v>44</v>
      </c>
      <c r="G65" s="92" t="s">
        <v>778</v>
      </c>
      <c r="H65" s="91" t="s">
        <v>525</v>
      </c>
      <c r="I65" s="95" t="s">
        <v>779</v>
      </c>
      <c r="J65" s="93"/>
    </row>
    <row r="66" spans="1:10" ht="15" customHeight="1" x14ac:dyDescent="0.25">
      <c r="A66" s="114">
        <v>43009</v>
      </c>
      <c r="B66" s="91" t="s">
        <v>649</v>
      </c>
      <c r="C66" s="91" t="s">
        <v>991</v>
      </c>
      <c r="D66" s="91" t="s">
        <v>723</v>
      </c>
      <c r="E66" s="155">
        <v>200000</v>
      </c>
      <c r="F66" s="91" t="s">
        <v>44</v>
      </c>
      <c r="G66" s="92" t="s">
        <v>778</v>
      </c>
      <c r="H66" s="91" t="s">
        <v>672</v>
      </c>
      <c r="I66" s="95" t="s">
        <v>779</v>
      </c>
      <c r="J66" s="93"/>
    </row>
    <row r="67" spans="1:10" ht="15" customHeight="1" x14ac:dyDescent="0.25">
      <c r="A67" s="114">
        <v>43009</v>
      </c>
      <c r="B67" s="91" t="s">
        <v>650</v>
      </c>
      <c r="C67" s="91" t="s">
        <v>991</v>
      </c>
      <c r="D67" s="91" t="s">
        <v>723</v>
      </c>
      <c r="E67" s="155">
        <v>80000</v>
      </c>
      <c r="F67" s="91" t="s">
        <v>44</v>
      </c>
      <c r="G67" s="92" t="s">
        <v>778</v>
      </c>
      <c r="H67" s="91" t="s">
        <v>561</v>
      </c>
      <c r="I67" s="95" t="s">
        <v>779</v>
      </c>
      <c r="J67" s="93"/>
    </row>
    <row r="68" spans="1:10" ht="15" customHeight="1" x14ac:dyDescent="0.25">
      <c r="A68" s="114">
        <v>43009</v>
      </c>
      <c r="B68" s="91" t="s">
        <v>704</v>
      </c>
      <c r="C68" s="91" t="s">
        <v>397</v>
      </c>
      <c r="D68" s="91" t="s">
        <v>723</v>
      </c>
      <c r="E68" s="155">
        <v>20000</v>
      </c>
      <c r="F68" s="91" t="s">
        <v>44</v>
      </c>
      <c r="G68" s="92" t="s">
        <v>778</v>
      </c>
      <c r="H68" s="91" t="s">
        <v>675</v>
      </c>
      <c r="I68" s="95" t="s">
        <v>779</v>
      </c>
      <c r="J68" s="93"/>
    </row>
    <row r="69" spans="1:10" ht="15" customHeight="1" x14ac:dyDescent="0.25">
      <c r="A69" s="114">
        <v>43009</v>
      </c>
      <c r="B69" s="91" t="s">
        <v>705</v>
      </c>
      <c r="C69" s="91" t="s">
        <v>397</v>
      </c>
      <c r="D69" s="91" t="s">
        <v>723</v>
      </c>
      <c r="E69" s="155">
        <v>20000</v>
      </c>
      <c r="F69" s="91" t="s">
        <v>44</v>
      </c>
      <c r="G69" s="92" t="s">
        <v>778</v>
      </c>
      <c r="H69" s="91" t="s">
        <v>706</v>
      </c>
      <c r="I69" s="95" t="s">
        <v>779</v>
      </c>
      <c r="J69" s="93"/>
    </row>
    <row r="70" spans="1:10" ht="15" customHeight="1" x14ac:dyDescent="0.25">
      <c r="A70" s="114">
        <v>43009</v>
      </c>
      <c r="B70" s="91" t="s">
        <v>651</v>
      </c>
      <c r="C70" s="91" t="s">
        <v>397</v>
      </c>
      <c r="D70" s="91" t="s">
        <v>723</v>
      </c>
      <c r="E70" s="155">
        <v>17000</v>
      </c>
      <c r="F70" s="91" t="s">
        <v>44</v>
      </c>
      <c r="G70" s="92" t="s">
        <v>778</v>
      </c>
      <c r="H70" s="91" t="s">
        <v>214</v>
      </c>
      <c r="I70" s="95" t="s">
        <v>779</v>
      </c>
      <c r="J70" s="93"/>
    </row>
    <row r="71" spans="1:10" ht="15" customHeight="1" x14ac:dyDescent="0.25">
      <c r="A71" s="114">
        <v>43009</v>
      </c>
      <c r="B71" s="91" t="s">
        <v>652</v>
      </c>
      <c r="C71" s="91" t="s">
        <v>991</v>
      </c>
      <c r="D71" s="91" t="s">
        <v>723</v>
      </c>
      <c r="E71" s="155">
        <v>80000</v>
      </c>
      <c r="F71" s="91" t="s">
        <v>44</v>
      </c>
      <c r="G71" s="92" t="s">
        <v>778</v>
      </c>
      <c r="H71" s="91" t="s">
        <v>692</v>
      </c>
      <c r="I71" s="95" t="s">
        <v>779</v>
      </c>
      <c r="J71" s="93"/>
    </row>
    <row r="72" spans="1:10" ht="15" customHeight="1" x14ac:dyDescent="0.25">
      <c r="A72" s="114">
        <v>43009</v>
      </c>
      <c r="B72" s="91" t="s">
        <v>653</v>
      </c>
      <c r="C72" s="91" t="s">
        <v>991</v>
      </c>
      <c r="D72" s="91" t="s">
        <v>723</v>
      </c>
      <c r="E72" s="155">
        <v>200000</v>
      </c>
      <c r="F72" s="91" t="s">
        <v>44</v>
      </c>
      <c r="G72" s="92" t="s">
        <v>778</v>
      </c>
      <c r="H72" s="91" t="s">
        <v>672</v>
      </c>
      <c r="I72" s="95" t="s">
        <v>779</v>
      </c>
      <c r="J72" s="93"/>
    </row>
    <row r="73" spans="1:10" ht="15" customHeight="1" x14ac:dyDescent="0.25">
      <c r="A73" s="114">
        <v>43009</v>
      </c>
      <c r="B73" s="91" t="s">
        <v>693</v>
      </c>
      <c r="C73" s="91" t="s">
        <v>397</v>
      </c>
      <c r="D73" s="91" t="s">
        <v>723</v>
      </c>
      <c r="E73" s="155">
        <v>20000</v>
      </c>
      <c r="F73" s="91" t="s">
        <v>44</v>
      </c>
      <c r="G73" s="92" t="s">
        <v>778</v>
      </c>
      <c r="H73" s="91" t="s">
        <v>563</v>
      </c>
      <c r="I73" s="95" t="s">
        <v>779</v>
      </c>
      <c r="J73" s="93"/>
    </row>
    <row r="74" spans="1:10" ht="15" customHeight="1" x14ac:dyDescent="0.25">
      <c r="A74" s="114">
        <v>43009</v>
      </c>
      <c r="B74" s="91" t="s">
        <v>654</v>
      </c>
      <c r="C74" s="91" t="s">
        <v>991</v>
      </c>
      <c r="D74" s="91" t="s">
        <v>723</v>
      </c>
      <c r="E74" s="155">
        <v>80000</v>
      </c>
      <c r="F74" s="91" t="s">
        <v>44</v>
      </c>
      <c r="G74" s="92" t="s">
        <v>778</v>
      </c>
      <c r="H74" s="91" t="s">
        <v>694</v>
      </c>
      <c r="I74" s="95" t="s">
        <v>779</v>
      </c>
      <c r="J74" s="93"/>
    </row>
    <row r="75" spans="1:10" ht="15" customHeight="1" x14ac:dyDescent="0.25">
      <c r="A75" s="114">
        <v>43009</v>
      </c>
      <c r="B75" s="91" t="s">
        <v>655</v>
      </c>
      <c r="C75" s="91" t="s">
        <v>991</v>
      </c>
      <c r="D75" s="91" t="s">
        <v>723</v>
      </c>
      <c r="E75" s="155">
        <v>200000</v>
      </c>
      <c r="F75" s="91" t="s">
        <v>44</v>
      </c>
      <c r="G75" s="92" t="s">
        <v>778</v>
      </c>
      <c r="H75" s="91" t="s">
        <v>672</v>
      </c>
      <c r="I75" s="95" t="s">
        <v>779</v>
      </c>
      <c r="J75" s="93"/>
    </row>
    <row r="76" spans="1:10" ht="15" customHeight="1" x14ac:dyDescent="0.25">
      <c r="A76" s="114">
        <v>43009</v>
      </c>
      <c r="B76" s="91" t="s">
        <v>656</v>
      </c>
      <c r="C76" s="91" t="s">
        <v>397</v>
      </c>
      <c r="D76" s="91" t="s">
        <v>723</v>
      </c>
      <c r="E76" s="155">
        <v>28000</v>
      </c>
      <c r="F76" s="91" t="s">
        <v>44</v>
      </c>
      <c r="G76" s="92" t="s">
        <v>778</v>
      </c>
      <c r="H76" s="91" t="s">
        <v>524</v>
      </c>
      <c r="I76" s="95" t="s">
        <v>779</v>
      </c>
      <c r="J76" s="93"/>
    </row>
    <row r="77" spans="1:10" ht="15" customHeight="1" x14ac:dyDescent="0.25">
      <c r="A77" s="114">
        <v>43009</v>
      </c>
      <c r="B77" s="91" t="s">
        <v>657</v>
      </c>
      <c r="C77" s="91" t="s">
        <v>991</v>
      </c>
      <c r="D77" s="91" t="s">
        <v>723</v>
      </c>
      <c r="E77" s="155">
        <v>80000</v>
      </c>
      <c r="F77" s="91" t="s">
        <v>44</v>
      </c>
      <c r="G77" s="92" t="s">
        <v>778</v>
      </c>
      <c r="H77" s="91" t="s">
        <v>691</v>
      </c>
      <c r="I77" s="95" t="s">
        <v>779</v>
      </c>
      <c r="J77" s="93"/>
    </row>
    <row r="78" spans="1:10" ht="15" customHeight="1" x14ac:dyDescent="0.25">
      <c r="A78" s="114">
        <v>43009</v>
      </c>
      <c r="B78" s="91" t="s">
        <v>658</v>
      </c>
      <c r="C78" s="91" t="s">
        <v>991</v>
      </c>
      <c r="D78" s="91" t="s">
        <v>723</v>
      </c>
      <c r="E78" s="155">
        <v>200000</v>
      </c>
      <c r="F78" s="91" t="s">
        <v>44</v>
      </c>
      <c r="G78" s="92" t="s">
        <v>778</v>
      </c>
      <c r="H78" s="91" t="s">
        <v>672</v>
      </c>
      <c r="I78" s="95" t="s">
        <v>779</v>
      </c>
      <c r="J78" s="93"/>
    </row>
    <row r="79" spans="1:10" ht="15" customHeight="1" x14ac:dyDescent="0.25">
      <c r="A79" s="114">
        <v>43009</v>
      </c>
      <c r="B79" s="91" t="s">
        <v>659</v>
      </c>
      <c r="C79" s="91" t="s">
        <v>397</v>
      </c>
      <c r="D79" s="91" t="s">
        <v>723</v>
      </c>
      <c r="E79" s="155">
        <v>10000</v>
      </c>
      <c r="F79" s="91" t="s">
        <v>44</v>
      </c>
      <c r="G79" s="92" t="s">
        <v>778</v>
      </c>
      <c r="H79" s="91" t="s">
        <v>370</v>
      </c>
      <c r="I79" s="95" t="s">
        <v>779</v>
      </c>
      <c r="J79" s="93"/>
    </row>
    <row r="80" spans="1:10" ht="15" customHeight="1" x14ac:dyDescent="0.25">
      <c r="A80" s="114">
        <v>43009</v>
      </c>
      <c r="B80" s="91" t="s">
        <v>660</v>
      </c>
      <c r="C80" s="91" t="s">
        <v>991</v>
      </c>
      <c r="D80" s="91" t="s">
        <v>723</v>
      </c>
      <c r="E80" s="155">
        <v>80000</v>
      </c>
      <c r="F80" s="91" t="s">
        <v>44</v>
      </c>
      <c r="G80" s="92" t="s">
        <v>778</v>
      </c>
      <c r="H80" s="91" t="s">
        <v>690</v>
      </c>
      <c r="I80" s="95" t="s">
        <v>779</v>
      </c>
      <c r="J80" s="93"/>
    </row>
    <row r="81" spans="1:10" ht="15" customHeight="1" x14ac:dyDescent="0.25">
      <c r="A81" s="114">
        <v>43009</v>
      </c>
      <c r="B81" s="91" t="s">
        <v>661</v>
      </c>
      <c r="C81" s="91" t="s">
        <v>991</v>
      </c>
      <c r="D81" s="91" t="s">
        <v>723</v>
      </c>
      <c r="E81" s="155">
        <v>200000</v>
      </c>
      <c r="F81" s="91" t="s">
        <v>44</v>
      </c>
      <c r="G81" s="92" t="s">
        <v>778</v>
      </c>
      <c r="H81" s="91" t="s">
        <v>672</v>
      </c>
      <c r="I81" s="95" t="s">
        <v>779</v>
      </c>
      <c r="J81" s="93"/>
    </row>
    <row r="82" spans="1:10" ht="15" customHeight="1" x14ac:dyDescent="0.25">
      <c r="A82" s="114">
        <v>43009</v>
      </c>
      <c r="B82" s="91" t="s">
        <v>662</v>
      </c>
      <c r="C82" s="91" t="s">
        <v>991</v>
      </c>
      <c r="D82" s="91" t="s">
        <v>723</v>
      </c>
      <c r="E82" s="155">
        <v>200000</v>
      </c>
      <c r="F82" s="91" t="s">
        <v>44</v>
      </c>
      <c r="G82" s="92" t="s">
        <v>778</v>
      </c>
      <c r="H82" s="91" t="s">
        <v>672</v>
      </c>
      <c r="I82" s="95" t="s">
        <v>779</v>
      </c>
      <c r="J82" s="93"/>
    </row>
    <row r="83" spans="1:10" ht="15" customHeight="1" x14ac:dyDescent="0.25">
      <c r="A83" s="114">
        <v>43009</v>
      </c>
      <c r="B83" s="91" t="s">
        <v>668</v>
      </c>
      <c r="C83" s="91" t="s">
        <v>397</v>
      </c>
      <c r="D83" s="91" t="s">
        <v>723</v>
      </c>
      <c r="E83" s="155">
        <v>20000</v>
      </c>
      <c r="F83" s="91" t="s">
        <v>44</v>
      </c>
      <c r="G83" s="92" t="s">
        <v>778</v>
      </c>
      <c r="H83" s="91" t="s">
        <v>689</v>
      </c>
      <c r="I83" s="95" t="s">
        <v>779</v>
      </c>
      <c r="J83" s="93"/>
    </row>
    <row r="84" spans="1:10" ht="15" customHeight="1" x14ac:dyDescent="0.25">
      <c r="A84" s="114">
        <v>43009</v>
      </c>
      <c r="B84" s="91" t="s">
        <v>663</v>
      </c>
      <c r="C84" s="91" t="s">
        <v>991</v>
      </c>
      <c r="D84" s="91" t="s">
        <v>723</v>
      </c>
      <c r="E84" s="155">
        <v>80000</v>
      </c>
      <c r="F84" s="91" t="s">
        <v>44</v>
      </c>
      <c r="G84" s="92" t="s">
        <v>778</v>
      </c>
      <c r="H84" s="91" t="s">
        <v>688</v>
      </c>
      <c r="I84" s="95" t="s">
        <v>779</v>
      </c>
      <c r="J84" s="93"/>
    </row>
    <row r="85" spans="1:10" ht="15" customHeight="1" x14ac:dyDescent="0.25">
      <c r="A85" s="114">
        <v>43009</v>
      </c>
      <c r="B85" s="91" t="s">
        <v>573</v>
      </c>
      <c r="C85" s="91" t="s">
        <v>397</v>
      </c>
      <c r="D85" s="91" t="s">
        <v>723</v>
      </c>
      <c r="E85" s="155">
        <v>10000</v>
      </c>
      <c r="F85" s="91" t="s">
        <v>44</v>
      </c>
      <c r="G85" s="92" t="s">
        <v>778</v>
      </c>
      <c r="H85" s="91" t="s">
        <v>699</v>
      </c>
      <c r="I85" s="95" t="s">
        <v>779</v>
      </c>
      <c r="J85" s="93"/>
    </row>
    <row r="86" spans="1:10" ht="15" customHeight="1" x14ac:dyDescent="0.25">
      <c r="A86" s="114">
        <v>43009</v>
      </c>
      <c r="B86" s="91" t="s">
        <v>697</v>
      </c>
      <c r="C86" s="91" t="s">
        <v>397</v>
      </c>
      <c r="D86" s="91" t="s">
        <v>723</v>
      </c>
      <c r="E86" s="155">
        <v>10000</v>
      </c>
      <c r="F86" s="91" t="s">
        <v>44</v>
      </c>
      <c r="G86" s="92" t="s">
        <v>778</v>
      </c>
      <c r="H86" s="91" t="s">
        <v>698</v>
      </c>
      <c r="I86" s="95" t="s">
        <v>779</v>
      </c>
      <c r="J86" s="93"/>
    </row>
    <row r="87" spans="1:10" ht="15" customHeight="1" x14ac:dyDescent="0.25">
      <c r="A87" s="114">
        <v>43009</v>
      </c>
      <c r="B87" s="91" t="s">
        <v>574</v>
      </c>
      <c r="C87" s="91" t="s">
        <v>991</v>
      </c>
      <c r="D87" s="91" t="s">
        <v>723</v>
      </c>
      <c r="E87" s="155">
        <v>80000</v>
      </c>
      <c r="F87" s="91" t="s">
        <v>44</v>
      </c>
      <c r="G87" s="92" t="s">
        <v>778</v>
      </c>
      <c r="H87" s="91" t="s">
        <v>700</v>
      </c>
      <c r="I87" s="95" t="s">
        <v>779</v>
      </c>
      <c r="J87" s="93"/>
    </row>
    <row r="88" spans="1:10" ht="15" customHeight="1" x14ac:dyDescent="0.25">
      <c r="A88" s="114">
        <v>43009</v>
      </c>
      <c r="B88" s="91" t="s">
        <v>634</v>
      </c>
      <c r="C88" s="91" t="s">
        <v>991</v>
      </c>
      <c r="D88" s="91" t="s">
        <v>723</v>
      </c>
      <c r="E88" s="155">
        <v>200000</v>
      </c>
      <c r="F88" s="91" t="s">
        <v>44</v>
      </c>
      <c r="G88" s="92" t="s">
        <v>778</v>
      </c>
      <c r="H88" s="91" t="s">
        <v>671</v>
      </c>
      <c r="I88" s="95" t="s">
        <v>779</v>
      </c>
      <c r="J88" s="93"/>
    </row>
    <row r="89" spans="1:10" ht="15" customHeight="1" x14ac:dyDescent="0.25">
      <c r="A89" s="114">
        <v>43009</v>
      </c>
      <c r="B89" s="91" t="s">
        <v>575</v>
      </c>
      <c r="C89" s="91" t="s">
        <v>397</v>
      </c>
      <c r="D89" s="91" t="s">
        <v>723</v>
      </c>
      <c r="E89" s="155">
        <v>35000</v>
      </c>
      <c r="F89" s="91" t="s">
        <v>44</v>
      </c>
      <c r="G89" s="92" t="s">
        <v>778</v>
      </c>
      <c r="H89" s="91" t="s">
        <v>673</v>
      </c>
      <c r="I89" s="95" t="s">
        <v>779</v>
      </c>
      <c r="J89" s="93"/>
    </row>
    <row r="90" spans="1:10" ht="15" customHeight="1" x14ac:dyDescent="0.25">
      <c r="A90" s="114">
        <v>43010</v>
      </c>
      <c r="B90" s="91" t="s">
        <v>452</v>
      </c>
      <c r="C90" s="107" t="s">
        <v>397</v>
      </c>
      <c r="D90" s="91" t="s">
        <v>398</v>
      </c>
      <c r="E90" s="167">
        <v>10000</v>
      </c>
      <c r="F90" s="91" t="s">
        <v>8</v>
      </c>
      <c r="G90" s="92" t="s">
        <v>778</v>
      </c>
      <c r="H90" s="107" t="s">
        <v>32</v>
      </c>
      <c r="I90" s="95" t="s">
        <v>779</v>
      </c>
      <c r="J90" s="93"/>
    </row>
    <row r="91" spans="1:10" ht="15" customHeight="1" x14ac:dyDescent="0.25">
      <c r="A91" s="114">
        <v>43010</v>
      </c>
      <c r="B91" s="91" t="s">
        <v>509</v>
      </c>
      <c r="C91" s="107" t="s">
        <v>991</v>
      </c>
      <c r="D91" s="91" t="s">
        <v>723</v>
      </c>
      <c r="E91" s="155">
        <v>80000</v>
      </c>
      <c r="F91" s="91" t="s">
        <v>40</v>
      </c>
      <c r="G91" s="92" t="s">
        <v>778</v>
      </c>
      <c r="H91" s="107" t="s">
        <v>566</v>
      </c>
      <c r="I91" s="95" t="s">
        <v>779</v>
      </c>
      <c r="J91" s="93"/>
    </row>
    <row r="92" spans="1:10" ht="15" customHeight="1" x14ac:dyDescent="0.25">
      <c r="A92" s="114">
        <v>43010</v>
      </c>
      <c r="B92" s="91" t="s">
        <v>513</v>
      </c>
      <c r="C92" s="107" t="s">
        <v>991</v>
      </c>
      <c r="D92" s="91" t="s">
        <v>723</v>
      </c>
      <c r="E92" s="155">
        <v>200000</v>
      </c>
      <c r="F92" s="91" t="s">
        <v>40</v>
      </c>
      <c r="G92" s="92" t="s">
        <v>778</v>
      </c>
      <c r="H92" s="107" t="s">
        <v>527</v>
      </c>
      <c r="I92" s="95" t="s">
        <v>779</v>
      </c>
      <c r="J92" s="93"/>
    </row>
    <row r="93" spans="1:10" ht="15" customHeight="1" x14ac:dyDescent="0.25">
      <c r="A93" s="114">
        <v>43010</v>
      </c>
      <c r="B93" s="91" t="s">
        <v>514</v>
      </c>
      <c r="C93" s="91" t="s">
        <v>397</v>
      </c>
      <c r="D93" s="91" t="s">
        <v>723</v>
      </c>
      <c r="E93" s="155">
        <v>120000</v>
      </c>
      <c r="F93" s="91" t="s">
        <v>40</v>
      </c>
      <c r="G93" s="92" t="s">
        <v>778</v>
      </c>
      <c r="H93" s="107" t="s">
        <v>553</v>
      </c>
      <c r="I93" s="95" t="s">
        <v>779</v>
      </c>
      <c r="J93" s="93"/>
    </row>
    <row r="94" spans="1:10" ht="15" customHeight="1" x14ac:dyDescent="0.25">
      <c r="A94" s="114">
        <v>43010</v>
      </c>
      <c r="B94" s="91" t="s">
        <v>510</v>
      </c>
      <c r="C94" s="91" t="s">
        <v>397</v>
      </c>
      <c r="D94" s="91" t="s">
        <v>723</v>
      </c>
      <c r="E94" s="155">
        <v>20000</v>
      </c>
      <c r="F94" s="91" t="s">
        <v>40</v>
      </c>
      <c r="G94" s="92" t="s">
        <v>778</v>
      </c>
      <c r="H94" s="107" t="s">
        <v>199</v>
      </c>
      <c r="I94" s="95" t="s">
        <v>779</v>
      </c>
      <c r="J94" s="93"/>
    </row>
    <row r="95" spans="1:10" ht="15" customHeight="1" x14ac:dyDescent="0.25">
      <c r="A95" s="114">
        <v>43010</v>
      </c>
      <c r="B95" s="91" t="s">
        <v>674</v>
      </c>
      <c r="C95" s="91" t="s">
        <v>397</v>
      </c>
      <c r="D95" s="91" t="s">
        <v>723</v>
      </c>
      <c r="E95" s="155">
        <v>10000</v>
      </c>
      <c r="F95" s="91" t="s">
        <v>44</v>
      </c>
      <c r="G95" s="92" t="s">
        <v>778</v>
      </c>
      <c r="H95" s="91" t="s">
        <v>524</v>
      </c>
      <c r="I95" s="95" t="s">
        <v>779</v>
      </c>
      <c r="J95" s="93"/>
    </row>
    <row r="96" spans="1:10" ht="15" customHeight="1" x14ac:dyDescent="0.25">
      <c r="A96" s="114">
        <v>43010</v>
      </c>
      <c r="B96" s="91" t="s">
        <v>576</v>
      </c>
      <c r="C96" s="91" t="s">
        <v>397</v>
      </c>
      <c r="D96" s="91" t="s">
        <v>723</v>
      </c>
      <c r="E96" s="155">
        <v>30000</v>
      </c>
      <c r="F96" s="91" t="s">
        <v>44</v>
      </c>
      <c r="G96" s="92" t="s">
        <v>778</v>
      </c>
      <c r="H96" s="91" t="s">
        <v>531</v>
      </c>
      <c r="I96" s="95" t="s">
        <v>779</v>
      </c>
      <c r="J96" s="93"/>
    </row>
    <row r="97" spans="1:10" ht="15" customHeight="1" x14ac:dyDescent="0.25">
      <c r="A97" s="114">
        <v>43010</v>
      </c>
      <c r="B97" s="91" t="s">
        <v>574</v>
      </c>
      <c r="C97" s="91" t="s">
        <v>991</v>
      </c>
      <c r="D97" s="91" t="s">
        <v>723</v>
      </c>
      <c r="E97" s="155">
        <v>80000</v>
      </c>
      <c r="F97" s="91" t="s">
        <v>44</v>
      </c>
      <c r="G97" s="92" t="s">
        <v>778</v>
      </c>
      <c r="H97" s="91" t="s">
        <v>526</v>
      </c>
      <c r="I97" s="95" t="s">
        <v>779</v>
      </c>
      <c r="J97" s="93"/>
    </row>
    <row r="98" spans="1:10" ht="15" customHeight="1" x14ac:dyDescent="0.25">
      <c r="A98" s="114">
        <v>43010</v>
      </c>
      <c r="B98" s="91" t="s">
        <v>577</v>
      </c>
      <c r="C98" s="91" t="s">
        <v>397</v>
      </c>
      <c r="D98" s="91" t="s">
        <v>723</v>
      </c>
      <c r="E98" s="155">
        <v>45000</v>
      </c>
      <c r="F98" s="91" t="s">
        <v>44</v>
      </c>
      <c r="G98" s="92" t="s">
        <v>778</v>
      </c>
      <c r="H98" s="91" t="s">
        <v>675</v>
      </c>
      <c r="I98" s="95" t="s">
        <v>779</v>
      </c>
      <c r="J98" s="93"/>
    </row>
    <row r="99" spans="1:10" ht="15" customHeight="1" x14ac:dyDescent="0.25">
      <c r="A99" s="114">
        <v>43010</v>
      </c>
      <c r="B99" s="91" t="s">
        <v>710</v>
      </c>
      <c r="C99" s="91" t="s">
        <v>397</v>
      </c>
      <c r="D99" s="91" t="s">
        <v>723</v>
      </c>
      <c r="E99" s="155">
        <v>20000</v>
      </c>
      <c r="F99" s="91" t="s">
        <v>44</v>
      </c>
      <c r="G99" s="92" t="s">
        <v>778</v>
      </c>
      <c r="H99" s="91" t="s">
        <v>675</v>
      </c>
      <c r="I99" s="95" t="s">
        <v>779</v>
      </c>
      <c r="J99" s="93"/>
    </row>
    <row r="100" spans="1:10" ht="15" customHeight="1" x14ac:dyDescent="0.25">
      <c r="A100" s="114">
        <v>43010</v>
      </c>
      <c r="B100" s="91" t="s">
        <v>634</v>
      </c>
      <c r="C100" s="91" t="s">
        <v>991</v>
      </c>
      <c r="D100" s="91" t="s">
        <v>723</v>
      </c>
      <c r="E100" s="155">
        <v>200000</v>
      </c>
      <c r="F100" s="91" t="s">
        <v>44</v>
      </c>
      <c r="G100" s="92" t="s">
        <v>778</v>
      </c>
      <c r="H100" s="91" t="s">
        <v>671</v>
      </c>
      <c r="I100" s="95" t="s">
        <v>779</v>
      </c>
      <c r="J100" s="93"/>
    </row>
    <row r="101" spans="1:10" ht="15" customHeight="1" x14ac:dyDescent="0.25">
      <c r="A101" s="114">
        <v>43010</v>
      </c>
      <c r="B101" s="91" t="s">
        <v>577</v>
      </c>
      <c r="C101" s="91" t="s">
        <v>397</v>
      </c>
      <c r="D101" s="91" t="s">
        <v>723</v>
      </c>
      <c r="E101" s="155">
        <v>45000</v>
      </c>
      <c r="F101" s="91" t="s">
        <v>44</v>
      </c>
      <c r="G101" s="92" t="s">
        <v>778</v>
      </c>
      <c r="H101" s="91" t="s">
        <v>696</v>
      </c>
      <c r="I101" s="95" t="s">
        <v>779</v>
      </c>
      <c r="J101" s="93"/>
    </row>
    <row r="102" spans="1:10" ht="15" customHeight="1" x14ac:dyDescent="0.25">
      <c r="A102" s="114">
        <v>43010</v>
      </c>
      <c r="B102" s="91" t="s">
        <v>928</v>
      </c>
      <c r="C102" s="91" t="s">
        <v>592</v>
      </c>
      <c r="D102" s="91" t="s">
        <v>736</v>
      </c>
      <c r="E102" s="155">
        <v>285000</v>
      </c>
      <c r="F102" s="91" t="s">
        <v>14</v>
      </c>
      <c r="G102" s="92" t="s">
        <v>778</v>
      </c>
      <c r="H102" s="91" t="s">
        <v>929</v>
      </c>
      <c r="I102" s="95" t="s">
        <v>779</v>
      </c>
      <c r="J102" s="93"/>
    </row>
    <row r="103" spans="1:10" ht="15" customHeight="1" x14ac:dyDescent="0.25">
      <c r="A103" s="114">
        <v>43010</v>
      </c>
      <c r="B103" s="91" t="s">
        <v>930</v>
      </c>
      <c r="C103" s="91" t="s">
        <v>739</v>
      </c>
      <c r="D103" s="91" t="s">
        <v>736</v>
      </c>
      <c r="E103" s="155">
        <v>125000</v>
      </c>
      <c r="F103" s="91" t="s">
        <v>14</v>
      </c>
      <c r="G103" s="92" t="s">
        <v>778</v>
      </c>
      <c r="H103" s="91" t="s">
        <v>931</v>
      </c>
      <c r="I103" s="95" t="s">
        <v>779</v>
      </c>
      <c r="J103" s="93"/>
    </row>
    <row r="104" spans="1:10" ht="15" customHeight="1" x14ac:dyDescent="0.25">
      <c r="A104" s="114">
        <v>43010</v>
      </c>
      <c r="B104" s="91" t="s">
        <v>932</v>
      </c>
      <c r="C104" s="91" t="s">
        <v>397</v>
      </c>
      <c r="D104" s="91" t="s">
        <v>736</v>
      </c>
      <c r="E104" s="155">
        <v>53500</v>
      </c>
      <c r="F104" s="91" t="s">
        <v>14</v>
      </c>
      <c r="G104" s="92" t="s">
        <v>778</v>
      </c>
      <c r="H104" s="91" t="s">
        <v>535</v>
      </c>
      <c r="I104" s="95" t="s">
        <v>779</v>
      </c>
      <c r="J104" s="93"/>
    </row>
    <row r="105" spans="1:10" ht="15" customHeight="1" x14ac:dyDescent="0.25">
      <c r="A105" s="114">
        <v>43011</v>
      </c>
      <c r="B105" s="156" t="s">
        <v>856</v>
      </c>
      <c r="C105" s="92" t="s">
        <v>842</v>
      </c>
      <c r="D105" s="92" t="s">
        <v>736</v>
      </c>
      <c r="E105" s="155">
        <v>22600</v>
      </c>
      <c r="F105" s="92" t="s">
        <v>840</v>
      </c>
      <c r="G105" s="92" t="s">
        <v>778</v>
      </c>
      <c r="H105" s="91" t="s">
        <v>535</v>
      </c>
      <c r="I105" s="92" t="s">
        <v>779</v>
      </c>
      <c r="J105" s="93"/>
    </row>
    <row r="106" spans="1:10" ht="15" customHeight="1" x14ac:dyDescent="0.25">
      <c r="A106" s="114">
        <v>43011</v>
      </c>
      <c r="B106" s="91" t="s">
        <v>435</v>
      </c>
      <c r="C106" s="91" t="s">
        <v>397</v>
      </c>
      <c r="D106" s="91" t="s">
        <v>400</v>
      </c>
      <c r="E106" s="159">
        <v>15000</v>
      </c>
      <c r="F106" s="91" t="s">
        <v>11</v>
      </c>
      <c r="G106" s="92" t="s">
        <v>778</v>
      </c>
      <c r="H106" s="107" t="s">
        <v>28</v>
      </c>
      <c r="I106" s="95" t="s">
        <v>779</v>
      </c>
      <c r="J106" s="93"/>
    </row>
    <row r="107" spans="1:10" ht="15" customHeight="1" x14ac:dyDescent="0.25">
      <c r="A107" s="114">
        <v>43011</v>
      </c>
      <c r="B107" s="91" t="s">
        <v>436</v>
      </c>
      <c r="C107" s="91" t="s">
        <v>397</v>
      </c>
      <c r="D107" s="91" t="s">
        <v>400</v>
      </c>
      <c r="E107" s="159">
        <v>15000</v>
      </c>
      <c r="F107" s="91" t="s">
        <v>11</v>
      </c>
      <c r="G107" s="92" t="s">
        <v>778</v>
      </c>
      <c r="H107" s="107" t="s">
        <v>28</v>
      </c>
      <c r="I107" s="95" t="s">
        <v>779</v>
      </c>
      <c r="J107" s="93"/>
    </row>
    <row r="108" spans="1:10" ht="15" customHeight="1" x14ac:dyDescent="0.25">
      <c r="A108" s="114">
        <v>43011</v>
      </c>
      <c r="B108" s="91" t="s">
        <v>437</v>
      </c>
      <c r="C108" s="91" t="s">
        <v>397</v>
      </c>
      <c r="D108" s="91" t="s">
        <v>400</v>
      </c>
      <c r="E108" s="159">
        <v>65000</v>
      </c>
      <c r="F108" s="91" t="s">
        <v>11</v>
      </c>
      <c r="G108" s="92" t="s">
        <v>778</v>
      </c>
      <c r="H108" s="107" t="s">
        <v>13</v>
      </c>
      <c r="I108" s="95" t="s">
        <v>779</v>
      </c>
      <c r="J108" s="93"/>
    </row>
    <row r="109" spans="1:10" ht="15" customHeight="1" x14ac:dyDescent="0.25">
      <c r="A109" s="114">
        <v>43011</v>
      </c>
      <c r="B109" s="91" t="s">
        <v>993</v>
      </c>
      <c r="C109" s="91" t="s">
        <v>397</v>
      </c>
      <c r="D109" s="91" t="s">
        <v>400</v>
      </c>
      <c r="E109" s="159">
        <v>65000</v>
      </c>
      <c r="F109" s="91" t="s">
        <v>11</v>
      </c>
      <c r="G109" s="92" t="s">
        <v>778</v>
      </c>
      <c r="H109" s="107" t="s">
        <v>30</v>
      </c>
      <c r="I109" s="95" t="s">
        <v>779</v>
      </c>
      <c r="J109" s="93"/>
    </row>
    <row r="110" spans="1:10" ht="15" customHeight="1" x14ac:dyDescent="0.25">
      <c r="A110" s="114">
        <v>43011</v>
      </c>
      <c r="B110" s="91" t="s">
        <v>438</v>
      </c>
      <c r="C110" s="91" t="s">
        <v>397</v>
      </c>
      <c r="D110" s="91" t="s">
        <v>400</v>
      </c>
      <c r="E110" s="155">
        <v>24000</v>
      </c>
      <c r="F110" s="91" t="s">
        <v>11</v>
      </c>
      <c r="G110" s="92" t="s">
        <v>778</v>
      </c>
      <c r="H110" s="107" t="s">
        <v>20</v>
      </c>
      <c r="I110" s="95" t="s">
        <v>779</v>
      </c>
      <c r="J110" s="93"/>
    </row>
    <row r="111" spans="1:10" ht="15" customHeight="1" x14ac:dyDescent="0.25">
      <c r="A111" s="355">
        <v>43011</v>
      </c>
      <c r="B111" s="356" t="s">
        <v>589</v>
      </c>
      <c r="C111" s="356" t="s">
        <v>783</v>
      </c>
      <c r="D111" s="356" t="s">
        <v>735</v>
      </c>
      <c r="E111" s="363">
        <v>50000</v>
      </c>
      <c r="F111" s="356" t="s">
        <v>11</v>
      </c>
      <c r="G111" s="359" t="s">
        <v>778</v>
      </c>
      <c r="H111" s="357" t="s">
        <v>18</v>
      </c>
      <c r="I111" s="360" t="s">
        <v>779</v>
      </c>
      <c r="J111" s="93"/>
    </row>
    <row r="112" spans="1:10" ht="15" customHeight="1" x14ac:dyDescent="0.25">
      <c r="A112" s="114">
        <v>43011</v>
      </c>
      <c r="B112" s="91" t="s">
        <v>9</v>
      </c>
      <c r="C112" s="107" t="s">
        <v>397</v>
      </c>
      <c r="D112" s="91" t="s">
        <v>398</v>
      </c>
      <c r="E112" s="167">
        <v>50000</v>
      </c>
      <c r="F112" s="91" t="s">
        <v>8</v>
      </c>
      <c r="G112" s="92" t="s">
        <v>778</v>
      </c>
      <c r="H112" s="107" t="s">
        <v>10</v>
      </c>
      <c r="I112" s="95" t="s">
        <v>779</v>
      </c>
      <c r="J112" s="93"/>
    </row>
    <row r="113" spans="1:10" ht="15" customHeight="1" x14ac:dyDescent="0.25">
      <c r="A113" s="114">
        <v>43011</v>
      </c>
      <c r="B113" s="91" t="s">
        <v>452</v>
      </c>
      <c r="C113" s="107" t="s">
        <v>397</v>
      </c>
      <c r="D113" s="91" t="s">
        <v>398</v>
      </c>
      <c r="E113" s="167">
        <v>10000</v>
      </c>
      <c r="F113" s="91" t="s">
        <v>8</v>
      </c>
      <c r="G113" s="92" t="s">
        <v>778</v>
      </c>
      <c r="H113" s="107" t="s">
        <v>32</v>
      </c>
      <c r="I113" s="95" t="s">
        <v>779</v>
      </c>
      <c r="J113" s="93"/>
    </row>
    <row r="114" spans="1:10" ht="15" customHeight="1" x14ac:dyDescent="0.25">
      <c r="A114" s="114">
        <v>43011</v>
      </c>
      <c r="B114" s="91" t="s">
        <v>509</v>
      </c>
      <c r="C114" s="91" t="s">
        <v>991</v>
      </c>
      <c r="D114" s="91" t="s">
        <v>723</v>
      </c>
      <c r="E114" s="155">
        <v>80000</v>
      </c>
      <c r="F114" s="91" t="s">
        <v>40</v>
      </c>
      <c r="G114" s="92" t="s">
        <v>778</v>
      </c>
      <c r="H114" s="107" t="s">
        <v>554</v>
      </c>
      <c r="I114" s="95" t="s">
        <v>779</v>
      </c>
      <c r="J114" s="93"/>
    </row>
    <row r="115" spans="1:10" ht="15" customHeight="1" x14ac:dyDescent="0.25">
      <c r="A115" s="114">
        <v>43011</v>
      </c>
      <c r="B115" s="91" t="s">
        <v>513</v>
      </c>
      <c r="C115" s="91" t="s">
        <v>991</v>
      </c>
      <c r="D115" s="91" t="s">
        <v>723</v>
      </c>
      <c r="E115" s="155">
        <v>200000</v>
      </c>
      <c r="F115" s="91" t="s">
        <v>40</v>
      </c>
      <c r="G115" s="92" t="s">
        <v>778</v>
      </c>
      <c r="H115" s="107" t="s">
        <v>527</v>
      </c>
      <c r="I115" s="95" t="s">
        <v>779</v>
      </c>
      <c r="J115" s="93"/>
    </row>
    <row r="116" spans="1:10" ht="15" customHeight="1" x14ac:dyDescent="0.25">
      <c r="A116" s="114">
        <v>43011</v>
      </c>
      <c r="B116" s="91" t="s">
        <v>515</v>
      </c>
      <c r="C116" s="91" t="s">
        <v>397</v>
      </c>
      <c r="D116" s="91" t="s">
        <v>723</v>
      </c>
      <c r="E116" s="155">
        <v>65000</v>
      </c>
      <c r="F116" s="91" t="s">
        <v>40</v>
      </c>
      <c r="G116" s="92" t="s">
        <v>778</v>
      </c>
      <c r="H116" s="107" t="s">
        <v>529</v>
      </c>
      <c r="I116" s="95" t="s">
        <v>779</v>
      </c>
      <c r="J116" s="93"/>
    </row>
    <row r="117" spans="1:10" ht="15" customHeight="1" x14ac:dyDescent="0.25">
      <c r="A117" s="114">
        <v>43011</v>
      </c>
      <c r="B117" s="91" t="s">
        <v>859</v>
      </c>
      <c r="C117" s="91" t="s">
        <v>397</v>
      </c>
      <c r="D117" s="91" t="s">
        <v>723</v>
      </c>
      <c r="E117" s="155">
        <v>10000</v>
      </c>
      <c r="F117" s="91" t="s">
        <v>40</v>
      </c>
      <c r="G117" s="92" t="s">
        <v>778</v>
      </c>
      <c r="H117" s="107" t="s">
        <v>555</v>
      </c>
      <c r="I117" s="95" t="s">
        <v>779</v>
      </c>
      <c r="J117" s="93"/>
    </row>
    <row r="118" spans="1:10" ht="15" customHeight="1" x14ac:dyDescent="0.25">
      <c r="A118" s="114">
        <v>43011</v>
      </c>
      <c r="B118" s="91" t="s">
        <v>926</v>
      </c>
      <c r="C118" s="91" t="s">
        <v>991</v>
      </c>
      <c r="D118" s="91" t="s">
        <v>723</v>
      </c>
      <c r="E118" s="155">
        <v>200000</v>
      </c>
      <c r="F118" s="91" t="s">
        <v>40</v>
      </c>
      <c r="G118" s="92" t="s">
        <v>778</v>
      </c>
      <c r="H118" s="107" t="s">
        <v>528</v>
      </c>
      <c r="I118" s="95" t="s">
        <v>779</v>
      </c>
      <c r="J118" s="93"/>
    </row>
    <row r="119" spans="1:10" ht="15" customHeight="1" x14ac:dyDescent="0.25">
      <c r="A119" s="114">
        <v>43011</v>
      </c>
      <c r="B119" s="91" t="s">
        <v>574</v>
      </c>
      <c r="C119" s="91" t="s">
        <v>991</v>
      </c>
      <c r="D119" s="91" t="s">
        <v>723</v>
      </c>
      <c r="E119" s="155">
        <v>80000</v>
      </c>
      <c r="F119" s="91" t="s">
        <v>44</v>
      </c>
      <c r="G119" s="92" t="s">
        <v>778</v>
      </c>
      <c r="H119" s="91" t="s">
        <v>533</v>
      </c>
      <c r="I119" s="95" t="s">
        <v>779</v>
      </c>
      <c r="J119" s="93"/>
    </row>
    <row r="120" spans="1:10" ht="15" customHeight="1" x14ac:dyDescent="0.25">
      <c r="A120" s="114">
        <v>43011</v>
      </c>
      <c r="B120" s="91" t="s">
        <v>634</v>
      </c>
      <c r="C120" s="91" t="s">
        <v>991</v>
      </c>
      <c r="D120" s="91" t="s">
        <v>723</v>
      </c>
      <c r="E120" s="155">
        <v>200000</v>
      </c>
      <c r="F120" s="91" t="s">
        <v>44</v>
      </c>
      <c r="G120" s="92" t="s">
        <v>778</v>
      </c>
      <c r="H120" s="91" t="s">
        <v>671</v>
      </c>
      <c r="I120" s="95" t="s">
        <v>779</v>
      </c>
      <c r="J120" s="93"/>
    </row>
    <row r="121" spans="1:10" ht="15" customHeight="1" x14ac:dyDescent="0.25">
      <c r="A121" s="114">
        <v>43011</v>
      </c>
      <c r="B121" s="91" t="s">
        <v>860</v>
      </c>
      <c r="C121" s="91" t="s">
        <v>512</v>
      </c>
      <c r="D121" s="91" t="s">
        <v>723</v>
      </c>
      <c r="E121" s="155">
        <v>5000</v>
      </c>
      <c r="F121" s="91" t="s">
        <v>44</v>
      </c>
      <c r="G121" s="92" t="s">
        <v>778</v>
      </c>
      <c r="H121" s="91" t="s">
        <v>545</v>
      </c>
      <c r="I121" s="95" t="s">
        <v>779</v>
      </c>
      <c r="J121" s="93"/>
    </row>
    <row r="122" spans="1:10" ht="15" customHeight="1" x14ac:dyDescent="0.25">
      <c r="A122" s="114">
        <v>43011</v>
      </c>
      <c r="B122" s="91" t="s">
        <v>707</v>
      </c>
      <c r="C122" s="91" t="s">
        <v>397</v>
      </c>
      <c r="D122" s="91" t="s">
        <v>723</v>
      </c>
      <c r="E122" s="155">
        <v>20000</v>
      </c>
      <c r="F122" s="91" t="s">
        <v>44</v>
      </c>
      <c r="G122" s="92" t="s">
        <v>778</v>
      </c>
      <c r="H122" s="91" t="s">
        <v>708</v>
      </c>
      <c r="I122" s="95" t="s">
        <v>779</v>
      </c>
      <c r="J122" s="93"/>
    </row>
    <row r="123" spans="1:10" ht="15" customHeight="1" x14ac:dyDescent="0.25">
      <c r="A123" s="114">
        <v>43011</v>
      </c>
      <c r="B123" s="91" t="s">
        <v>711</v>
      </c>
      <c r="C123" s="91" t="s">
        <v>397</v>
      </c>
      <c r="D123" s="91" t="s">
        <v>723</v>
      </c>
      <c r="E123" s="155">
        <v>20000</v>
      </c>
      <c r="F123" s="91" t="s">
        <v>44</v>
      </c>
      <c r="G123" s="92" t="s">
        <v>778</v>
      </c>
      <c r="H123" s="91" t="s">
        <v>709</v>
      </c>
      <c r="I123" s="95" t="s">
        <v>779</v>
      </c>
      <c r="J123" s="93"/>
    </row>
    <row r="124" spans="1:10" ht="15" customHeight="1" x14ac:dyDescent="0.25">
      <c r="A124" s="114">
        <v>43011</v>
      </c>
      <c r="B124" s="91" t="s">
        <v>861</v>
      </c>
      <c r="C124" s="91" t="s">
        <v>397</v>
      </c>
      <c r="D124" s="91" t="s">
        <v>723</v>
      </c>
      <c r="E124" s="155">
        <v>40000</v>
      </c>
      <c r="F124" s="91" t="s">
        <v>44</v>
      </c>
      <c r="G124" s="92" t="s">
        <v>778</v>
      </c>
      <c r="H124" s="91" t="s">
        <v>701</v>
      </c>
      <c r="I124" s="95" t="s">
        <v>779</v>
      </c>
      <c r="J124" s="93"/>
    </row>
    <row r="125" spans="1:10" ht="15" customHeight="1" x14ac:dyDescent="0.25">
      <c r="A125" s="114">
        <v>43011</v>
      </c>
      <c r="B125" s="91" t="s">
        <v>724</v>
      </c>
      <c r="C125" s="91" t="s">
        <v>397</v>
      </c>
      <c r="D125" s="91" t="s">
        <v>723</v>
      </c>
      <c r="E125" s="158">
        <v>15000</v>
      </c>
      <c r="F125" s="91" t="s">
        <v>24</v>
      </c>
      <c r="G125" s="92" t="s">
        <v>778</v>
      </c>
      <c r="H125" s="107" t="s">
        <v>26</v>
      </c>
      <c r="I125" s="95" t="s">
        <v>779</v>
      </c>
      <c r="J125" s="93"/>
    </row>
    <row r="126" spans="1:10" ht="15" customHeight="1" x14ac:dyDescent="0.25">
      <c r="A126" s="100">
        <v>43011</v>
      </c>
      <c r="B126" s="102" t="s">
        <v>994</v>
      </c>
      <c r="C126" t="s">
        <v>397</v>
      </c>
      <c r="D126" t="s">
        <v>736</v>
      </c>
      <c r="E126" s="160">
        <v>150000</v>
      </c>
      <c r="F126" t="s">
        <v>14</v>
      </c>
      <c r="G126" s="92" t="s">
        <v>778</v>
      </c>
      <c r="H126" s="96" t="s">
        <v>16</v>
      </c>
      <c r="I126" s="95" t="s">
        <v>779</v>
      </c>
      <c r="J126" s="93"/>
    </row>
    <row r="127" spans="1:10" ht="15" customHeight="1" x14ac:dyDescent="0.25">
      <c r="A127" s="99">
        <v>43011</v>
      </c>
      <c r="B127" s="98" t="s">
        <v>33</v>
      </c>
      <c r="C127" t="s">
        <v>397</v>
      </c>
      <c r="D127" t="s">
        <v>736</v>
      </c>
      <c r="E127" s="161">
        <v>120000</v>
      </c>
      <c r="F127" t="s">
        <v>14</v>
      </c>
      <c r="G127" s="92" t="s">
        <v>778</v>
      </c>
      <c r="H127" s="96" t="s">
        <v>34</v>
      </c>
      <c r="I127" s="95" t="s">
        <v>779</v>
      </c>
      <c r="J127" s="93"/>
    </row>
    <row r="128" spans="1:10" ht="15" customHeight="1" x14ac:dyDescent="0.25">
      <c r="A128" s="100">
        <v>43011</v>
      </c>
      <c r="B128" s="102" t="s">
        <v>36</v>
      </c>
      <c r="C128" t="s">
        <v>739</v>
      </c>
      <c r="D128" t="s">
        <v>736</v>
      </c>
      <c r="E128" s="162">
        <v>1050000</v>
      </c>
      <c r="F128" t="s">
        <v>14</v>
      </c>
      <c r="G128" s="92" t="s">
        <v>778</v>
      </c>
      <c r="H128" s="98" t="s">
        <v>37</v>
      </c>
      <c r="I128" s="95" t="s">
        <v>779</v>
      </c>
      <c r="J128" s="93"/>
    </row>
    <row r="129" spans="1:12" ht="15" customHeight="1" x14ac:dyDescent="0.25">
      <c r="A129" s="100">
        <v>43011</v>
      </c>
      <c r="B129" s="102" t="s">
        <v>38</v>
      </c>
      <c r="C129" t="s">
        <v>780</v>
      </c>
      <c r="D129" t="s">
        <v>736</v>
      </c>
      <c r="E129" s="162">
        <v>3000000</v>
      </c>
      <c r="F129" t="s">
        <v>14</v>
      </c>
      <c r="G129" s="92" t="s">
        <v>778</v>
      </c>
      <c r="H129" s="98" t="s">
        <v>39</v>
      </c>
      <c r="I129" s="95" t="s">
        <v>779</v>
      </c>
      <c r="J129" s="93"/>
    </row>
    <row r="130" spans="1:12" ht="15" customHeight="1" x14ac:dyDescent="0.25">
      <c r="A130" s="100">
        <v>43011</v>
      </c>
      <c r="B130" s="102" t="s">
        <v>42</v>
      </c>
      <c r="C130" s="91" t="s">
        <v>781</v>
      </c>
      <c r="D130" s="92" t="s">
        <v>736</v>
      </c>
      <c r="E130" s="162">
        <v>34000</v>
      </c>
      <c r="F130" t="s">
        <v>14</v>
      </c>
      <c r="G130" s="92" t="s">
        <v>778</v>
      </c>
      <c r="H130" s="98" t="s">
        <v>43</v>
      </c>
      <c r="I130" s="95" t="s">
        <v>779</v>
      </c>
      <c r="J130" s="93"/>
    </row>
    <row r="131" spans="1:12" ht="15" customHeight="1" x14ac:dyDescent="0.25">
      <c r="A131" s="100">
        <v>43011</v>
      </c>
      <c r="B131" s="102" t="s">
        <v>45</v>
      </c>
      <c r="C131" t="s">
        <v>781</v>
      </c>
      <c r="D131" t="s">
        <v>736</v>
      </c>
      <c r="E131" s="162">
        <v>34000</v>
      </c>
      <c r="F131" t="s">
        <v>14</v>
      </c>
      <c r="G131" s="92" t="s">
        <v>778</v>
      </c>
      <c r="H131" s="98" t="s">
        <v>46</v>
      </c>
      <c r="I131" s="95" t="s">
        <v>779</v>
      </c>
      <c r="J131" s="93"/>
    </row>
    <row r="132" spans="1:12" ht="15" customHeight="1" x14ac:dyDescent="0.25">
      <c r="A132" s="100">
        <v>43011</v>
      </c>
      <c r="B132" s="102" t="s">
        <v>22</v>
      </c>
      <c r="C132" t="s">
        <v>397</v>
      </c>
      <c r="D132" t="s">
        <v>788</v>
      </c>
      <c r="E132" s="160">
        <v>200000</v>
      </c>
      <c r="F132" t="s">
        <v>787</v>
      </c>
      <c r="G132" s="92" t="s">
        <v>778</v>
      </c>
      <c r="H132" s="96" t="s">
        <v>23</v>
      </c>
      <c r="I132" s="95" t="s">
        <v>779</v>
      </c>
      <c r="J132" s="93"/>
    </row>
    <row r="133" spans="1:12" ht="15" customHeight="1" x14ac:dyDescent="0.25">
      <c r="A133" s="114">
        <v>43012</v>
      </c>
      <c r="B133" s="154" t="s">
        <v>889</v>
      </c>
      <c r="C133" s="92" t="s">
        <v>783</v>
      </c>
      <c r="D133" s="92" t="s">
        <v>736</v>
      </c>
      <c r="E133" s="163">
        <v>462500</v>
      </c>
      <c r="F133" s="92" t="s">
        <v>840</v>
      </c>
      <c r="G133" s="92" t="s">
        <v>778</v>
      </c>
      <c r="H133" s="91" t="s">
        <v>535</v>
      </c>
      <c r="I133" s="92" t="s">
        <v>779</v>
      </c>
      <c r="J133" s="93"/>
    </row>
    <row r="134" spans="1:12" ht="15" customHeight="1" x14ac:dyDescent="0.25">
      <c r="A134" s="114">
        <v>43012</v>
      </c>
      <c r="B134" s="91" t="s">
        <v>50</v>
      </c>
      <c r="C134" s="91" t="s">
        <v>397</v>
      </c>
      <c r="D134" s="91" t="s">
        <v>400</v>
      </c>
      <c r="E134" s="155">
        <v>65000</v>
      </c>
      <c r="F134" s="115" t="s">
        <v>49</v>
      </c>
      <c r="G134" s="92" t="s">
        <v>778</v>
      </c>
      <c r="H134" s="107" t="s">
        <v>51</v>
      </c>
      <c r="I134" t="s">
        <v>779</v>
      </c>
      <c r="J134" s="93"/>
    </row>
    <row r="135" spans="1:12" ht="15" customHeight="1" x14ac:dyDescent="0.25">
      <c r="A135" s="114">
        <v>43012</v>
      </c>
      <c r="B135" s="91" t="s">
        <v>402</v>
      </c>
      <c r="C135" s="91" t="s">
        <v>397</v>
      </c>
      <c r="D135" s="91" t="s">
        <v>400</v>
      </c>
      <c r="E135" s="159">
        <v>30000</v>
      </c>
      <c r="F135" s="91" t="s">
        <v>11</v>
      </c>
      <c r="G135" s="92" t="s">
        <v>778</v>
      </c>
      <c r="H135" s="107" t="s">
        <v>28</v>
      </c>
      <c r="I135" s="95" t="s">
        <v>779</v>
      </c>
      <c r="J135" s="93"/>
    </row>
    <row r="136" spans="1:12" ht="15" customHeight="1" x14ac:dyDescent="0.25">
      <c r="A136" s="114">
        <v>43012</v>
      </c>
      <c r="B136" s="91" t="s">
        <v>750</v>
      </c>
      <c r="C136" s="91" t="s">
        <v>397</v>
      </c>
      <c r="D136" s="91" t="s">
        <v>400</v>
      </c>
      <c r="E136" s="159">
        <v>65000</v>
      </c>
      <c r="F136" s="91" t="s">
        <v>11</v>
      </c>
      <c r="G136" s="92" t="s">
        <v>778</v>
      </c>
      <c r="H136" s="107" t="s">
        <v>48</v>
      </c>
      <c r="I136" s="95" t="s">
        <v>779</v>
      </c>
      <c r="J136" s="93"/>
    </row>
    <row r="137" spans="1:12" ht="15" customHeight="1" x14ac:dyDescent="0.25">
      <c r="A137" s="114">
        <v>43012</v>
      </c>
      <c r="B137" s="91" t="s">
        <v>452</v>
      </c>
      <c r="C137" s="107" t="s">
        <v>397</v>
      </c>
      <c r="D137" s="91" t="s">
        <v>398</v>
      </c>
      <c r="E137" s="167">
        <v>10000</v>
      </c>
      <c r="F137" s="91" t="s">
        <v>8</v>
      </c>
      <c r="G137" s="92" t="s">
        <v>778</v>
      </c>
      <c r="H137" s="107" t="s">
        <v>32</v>
      </c>
      <c r="I137" s="95" t="s">
        <v>779</v>
      </c>
      <c r="J137" s="93"/>
    </row>
    <row r="138" spans="1:12" ht="15" customHeight="1" x14ac:dyDescent="0.25">
      <c r="A138" s="116">
        <v>43012</v>
      </c>
      <c r="B138" s="91" t="s">
        <v>509</v>
      </c>
      <c r="C138" s="91" t="s">
        <v>991</v>
      </c>
      <c r="D138" s="91" t="s">
        <v>723</v>
      </c>
      <c r="E138" s="155">
        <v>80000</v>
      </c>
      <c r="F138" s="91" t="s">
        <v>40</v>
      </c>
      <c r="G138" s="92" t="s">
        <v>778</v>
      </c>
      <c r="H138" s="107" t="s">
        <v>557</v>
      </c>
      <c r="I138" s="95" t="s">
        <v>779</v>
      </c>
      <c r="J138" s="93"/>
    </row>
    <row r="139" spans="1:12" ht="15" customHeight="1" x14ac:dyDescent="0.25">
      <c r="A139" s="114">
        <v>43012</v>
      </c>
      <c r="B139" s="91" t="s">
        <v>926</v>
      </c>
      <c r="C139" s="91" t="s">
        <v>991</v>
      </c>
      <c r="D139" s="91" t="s">
        <v>723</v>
      </c>
      <c r="E139" s="155">
        <v>200000</v>
      </c>
      <c r="F139" s="91" t="s">
        <v>40</v>
      </c>
      <c r="G139" s="92" t="s">
        <v>778</v>
      </c>
      <c r="H139" s="107" t="s">
        <v>528</v>
      </c>
      <c r="I139" s="95" t="s">
        <v>779</v>
      </c>
      <c r="J139" s="93"/>
    </row>
    <row r="140" spans="1:12" ht="15" customHeight="1" x14ac:dyDescent="0.25">
      <c r="A140" s="114">
        <v>43012</v>
      </c>
      <c r="B140" s="91" t="s">
        <v>578</v>
      </c>
      <c r="C140" s="91" t="s">
        <v>579</v>
      </c>
      <c r="D140" s="91" t="s">
        <v>723</v>
      </c>
      <c r="E140" s="155">
        <v>10000</v>
      </c>
      <c r="F140" s="91" t="s">
        <v>44</v>
      </c>
      <c r="G140" s="92" t="s">
        <v>778</v>
      </c>
      <c r="H140" s="91" t="s">
        <v>687</v>
      </c>
      <c r="I140" s="95" t="s">
        <v>779</v>
      </c>
      <c r="J140" s="93"/>
    </row>
    <row r="141" spans="1:12" ht="15" customHeight="1" x14ac:dyDescent="0.25">
      <c r="A141" s="114">
        <v>43012</v>
      </c>
      <c r="B141" s="91" t="s">
        <v>625</v>
      </c>
      <c r="C141" s="91" t="s">
        <v>397</v>
      </c>
      <c r="D141" s="91" t="s">
        <v>723</v>
      </c>
      <c r="E141" s="155">
        <v>30000</v>
      </c>
      <c r="F141" s="91" t="s">
        <v>44</v>
      </c>
      <c r="G141" s="92" t="s">
        <v>778</v>
      </c>
      <c r="H141" s="91" t="s">
        <v>534</v>
      </c>
      <c r="I141" s="95" t="s">
        <v>779</v>
      </c>
    </row>
    <row r="142" spans="1:12" ht="15" customHeight="1" x14ac:dyDescent="0.25">
      <c r="A142" s="114">
        <v>43012</v>
      </c>
      <c r="B142" s="91" t="s">
        <v>574</v>
      </c>
      <c r="C142" s="91" t="s">
        <v>991</v>
      </c>
      <c r="D142" s="91" t="s">
        <v>723</v>
      </c>
      <c r="E142" s="155">
        <v>80000</v>
      </c>
      <c r="F142" s="91" t="s">
        <v>44</v>
      </c>
      <c r="G142" s="92" t="s">
        <v>778</v>
      </c>
      <c r="H142" s="91" t="s">
        <v>702</v>
      </c>
      <c r="I142" s="95" t="s">
        <v>779</v>
      </c>
    </row>
    <row r="143" spans="1:12" ht="15" customHeight="1" x14ac:dyDescent="0.25">
      <c r="A143" s="114">
        <v>43012</v>
      </c>
      <c r="B143" s="91" t="s">
        <v>724</v>
      </c>
      <c r="C143" s="91" t="s">
        <v>397</v>
      </c>
      <c r="D143" s="91" t="s">
        <v>723</v>
      </c>
      <c r="E143" s="155">
        <v>15000</v>
      </c>
      <c r="F143" s="91" t="s">
        <v>24</v>
      </c>
      <c r="G143" s="92" t="s">
        <v>778</v>
      </c>
      <c r="H143" s="107" t="s">
        <v>26</v>
      </c>
      <c r="I143" s="95" t="s">
        <v>779</v>
      </c>
      <c r="J143" s="93"/>
      <c r="K143" s="93"/>
      <c r="L143" s="93"/>
    </row>
    <row r="144" spans="1:12" ht="15" customHeight="1" x14ac:dyDescent="0.25">
      <c r="A144" s="114">
        <v>43013</v>
      </c>
      <c r="B144" s="91" t="s">
        <v>61</v>
      </c>
      <c r="C144" s="91" t="s">
        <v>397</v>
      </c>
      <c r="D144" s="91" t="s">
        <v>400</v>
      </c>
      <c r="E144" s="155">
        <v>60000</v>
      </c>
      <c r="F144" s="115" t="s">
        <v>49</v>
      </c>
      <c r="G144" s="92" t="s">
        <v>778</v>
      </c>
      <c r="H144" s="107" t="s">
        <v>62</v>
      </c>
      <c r="I144" s="95" t="s">
        <v>779</v>
      </c>
      <c r="J144" s="93"/>
      <c r="K144" s="93"/>
      <c r="L144" s="93"/>
    </row>
    <row r="145" spans="1:12" ht="15" customHeight="1" x14ac:dyDescent="0.25">
      <c r="A145" s="114">
        <v>43013</v>
      </c>
      <c r="B145" s="91" t="s">
        <v>405</v>
      </c>
      <c r="C145" s="91" t="s">
        <v>401</v>
      </c>
      <c r="D145" s="91" t="s">
        <v>400</v>
      </c>
      <c r="E145" s="155">
        <v>17000</v>
      </c>
      <c r="F145" s="115" t="s">
        <v>49</v>
      </c>
      <c r="G145" s="92" t="s">
        <v>778</v>
      </c>
      <c r="H145" s="107" t="s">
        <v>64</v>
      </c>
      <c r="I145" s="95" t="s">
        <v>779</v>
      </c>
      <c r="J145" s="93"/>
      <c r="K145" s="93"/>
      <c r="L145" s="93"/>
    </row>
    <row r="146" spans="1:12" ht="15" customHeight="1" x14ac:dyDescent="0.25">
      <c r="A146" s="114">
        <v>43013</v>
      </c>
      <c r="B146" s="91" t="s">
        <v>67</v>
      </c>
      <c r="C146" s="91" t="s">
        <v>397</v>
      </c>
      <c r="D146" s="91" t="s">
        <v>400</v>
      </c>
      <c r="E146" s="155">
        <v>60000</v>
      </c>
      <c r="F146" s="115" t="s">
        <v>49</v>
      </c>
      <c r="G146" s="92" t="s">
        <v>778</v>
      </c>
      <c r="H146" s="107" t="s">
        <v>68</v>
      </c>
      <c r="I146" s="95" t="s">
        <v>779</v>
      </c>
      <c r="J146" s="93"/>
      <c r="K146" s="93"/>
      <c r="L146" s="93"/>
    </row>
    <row r="147" spans="1:12" ht="15" customHeight="1" x14ac:dyDescent="0.25">
      <c r="A147" s="114">
        <v>43013</v>
      </c>
      <c r="B147" s="91" t="s">
        <v>405</v>
      </c>
      <c r="C147" s="91" t="s">
        <v>401</v>
      </c>
      <c r="D147" s="91" t="s">
        <v>400</v>
      </c>
      <c r="E147" s="155">
        <v>17000</v>
      </c>
      <c r="F147" s="115" t="s">
        <v>49</v>
      </c>
      <c r="G147" s="92" t="s">
        <v>778</v>
      </c>
      <c r="H147" s="107" t="s">
        <v>66</v>
      </c>
      <c r="I147" s="95" t="s">
        <v>779</v>
      </c>
      <c r="J147" s="93"/>
      <c r="K147" s="93"/>
      <c r="L147" s="93"/>
    </row>
    <row r="148" spans="1:12" ht="15" customHeight="1" x14ac:dyDescent="0.25">
      <c r="A148" s="114">
        <v>43013</v>
      </c>
      <c r="B148" s="91" t="s">
        <v>439</v>
      </c>
      <c r="C148" s="91" t="s">
        <v>397</v>
      </c>
      <c r="D148" s="91" t="s">
        <v>400</v>
      </c>
      <c r="E148" s="159">
        <v>30000</v>
      </c>
      <c r="F148" s="91" t="s">
        <v>11</v>
      </c>
      <c r="G148" s="92" t="s">
        <v>778</v>
      </c>
      <c r="H148" s="107" t="s">
        <v>28</v>
      </c>
      <c r="I148" s="95" t="s">
        <v>779</v>
      </c>
      <c r="J148" s="93"/>
      <c r="K148" s="93"/>
      <c r="L148" s="93"/>
    </row>
    <row r="149" spans="1:12" ht="15" customHeight="1" x14ac:dyDescent="0.25">
      <c r="A149" s="114">
        <v>43013</v>
      </c>
      <c r="B149" s="91" t="s">
        <v>440</v>
      </c>
      <c r="C149" s="91" t="s">
        <v>403</v>
      </c>
      <c r="D149" s="91" t="s">
        <v>400</v>
      </c>
      <c r="E149" s="159">
        <v>300000</v>
      </c>
      <c r="F149" s="91" t="s">
        <v>11</v>
      </c>
      <c r="G149" s="92" t="s">
        <v>778</v>
      </c>
      <c r="H149" s="107" t="s">
        <v>752</v>
      </c>
      <c r="I149" s="95" t="s">
        <v>779</v>
      </c>
      <c r="J149" s="93"/>
      <c r="K149" s="108"/>
      <c r="L149" s="93"/>
    </row>
    <row r="150" spans="1:12" ht="15" customHeight="1" x14ac:dyDescent="0.25">
      <c r="A150" s="114">
        <v>43013</v>
      </c>
      <c r="B150" s="91" t="s">
        <v>862</v>
      </c>
      <c r="C150" s="91" t="s">
        <v>403</v>
      </c>
      <c r="D150" s="91" t="s">
        <v>400</v>
      </c>
      <c r="E150" s="159">
        <v>300000</v>
      </c>
      <c r="F150" s="91" t="s">
        <v>11</v>
      </c>
      <c r="G150" s="92" t="s">
        <v>778</v>
      </c>
      <c r="H150" s="107" t="s">
        <v>753</v>
      </c>
      <c r="I150" s="95" t="s">
        <v>779</v>
      </c>
      <c r="J150" s="93"/>
      <c r="K150" s="108"/>
      <c r="L150" s="93"/>
    </row>
    <row r="151" spans="1:12" ht="15" customHeight="1" x14ac:dyDescent="0.25">
      <c r="A151" s="114">
        <v>43013</v>
      </c>
      <c r="B151" s="91" t="s">
        <v>863</v>
      </c>
      <c r="C151" s="91" t="s">
        <v>403</v>
      </c>
      <c r="D151" s="91" t="s">
        <v>400</v>
      </c>
      <c r="E151" s="159">
        <v>300000</v>
      </c>
      <c r="F151" s="91" t="s">
        <v>11</v>
      </c>
      <c r="G151" s="92" t="s">
        <v>778</v>
      </c>
      <c r="H151" s="107" t="s">
        <v>777</v>
      </c>
      <c r="I151" s="95" t="s">
        <v>779</v>
      </c>
      <c r="J151" s="93"/>
      <c r="K151" s="108"/>
      <c r="L151" s="93"/>
    </row>
    <row r="152" spans="1:12" ht="15" customHeight="1" x14ac:dyDescent="0.25">
      <c r="A152" s="114">
        <v>43013</v>
      </c>
      <c r="B152" s="91" t="s">
        <v>864</v>
      </c>
      <c r="C152" s="91" t="s">
        <v>403</v>
      </c>
      <c r="D152" s="91" t="s">
        <v>400</v>
      </c>
      <c r="E152" s="159">
        <v>250000</v>
      </c>
      <c r="F152" s="91" t="s">
        <v>11</v>
      </c>
      <c r="G152" s="92" t="s">
        <v>778</v>
      </c>
      <c r="H152" s="107" t="s">
        <v>754</v>
      </c>
      <c r="I152" s="95" t="s">
        <v>779</v>
      </c>
      <c r="J152" s="93"/>
      <c r="K152" s="108"/>
      <c r="L152" s="93"/>
    </row>
    <row r="153" spans="1:12" ht="15" customHeight="1" x14ac:dyDescent="0.25">
      <c r="A153" s="114">
        <v>43013</v>
      </c>
      <c r="B153" s="91" t="s">
        <v>865</v>
      </c>
      <c r="C153" s="91" t="s">
        <v>403</v>
      </c>
      <c r="D153" s="91" t="s">
        <v>400</v>
      </c>
      <c r="E153" s="159">
        <v>250000</v>
      </c>
      <c r="F153" s="91" t="s">
        <v>11</v>
      </c>
      <c r="G153" s="92" t="s">
        <v>778</v>
      </c>
      <c r="H153" s="107" t="s">
        <v>755</v>
      </c>
      <c r="I153" s="95" t="s">
        <v>779</v>
      </c>
      <c r="J153" s="93"/>
      <c r="K153" s="108"/>
      <c r="L153" s="93"/>
    </row>
    <row r="154" spans="1:12" ht="15" customHeight="1" x14ac:dyDescent="0.25">
      <c r="A154" s="114">
        <v>43013</v>
      </c>
      <c r="B154" s="91" t="s">
        <v>866</v>
      </c>
      <c r="C154" s="91" t="s">
        <v>403</v>
      </c>
      <c r="D154" s="91" t="s">
        <v>400</v>
      </c>
      <c r="E154" s="159">
        <v>250000</v>
      </c>
      <c r="F154" s="91" t="s">
        <v>11</v>
      </c>
      <c r="G154" s="92" t="s">
        <v>778</v>
      </c>
      <c r="H154" s="107" t="s">
        <v>756</v>
      </c>
      <c r="I154" s="95" t="s">
        <v>779</v>
      </c>
      <c r="J154" s="93"/>
      <c r="K154" s="109"/>
      <c r="L154" s="90"/>
    </row>
    <row r="155" spans="1:12" ht="15" customHeight="1" x14ac:dyDescent="0.25">
      <c r="A155" s="114">
        <v>43013</v>
      </c>
      <c r="B155" s="91" t="s">
        <v>867</v>
      </c>
      <c r="C155" s="91" t="s">
        <v>403</v>
      </c>
      <c r="D155" s="91" t="s">
        <v>400</v>
      </c>
      <c r="E155" s="159">
        <v>250000</v>
      </c>
      <c r="F155" s="91" t="s">
        <v>11</v>
      </c>
      <c r="G155" s="92" t="s">
        <v>778</v>
      </c>
      <c r="H155" s="107" t="s">
        <v>757</v>
      </c>
      <c r="I155" s="95" t="s">
        <v>779</v>
      </c>
      <c r="J155" s="93"/>
      <c r="K155" s="109"/>
      <c r="L155" s="90"/>
    </row>
    <row r="156" spans="1:12" ht="15" customHeight="1" x14ac:dyDescent="0.25">
      <c r="A156" s="114">
        <v>43013</v>
      </c>
      <c r="B156" s="91" t="s">
        <v>868</v>
      </c>
      <c r="C156" s="91" t="s">
        <v>403</v>
      </c>
      <c r="D156" s="91" t="s">
        <v>400</v>
      </c>
      <c r="E156" s="159">
        <v>250000</v>
      </c>
      <c r="F156" s="91" t="s">
        <v>11</v>
      </c>
      <c r="G156" s="92" t="s">
        <v>778</v>
      </c>
      <c r="H156" s="107" t="s">
        <v>758</v>
      </c>
      <c r="I156" s="95" t="s">
        <v>779</v>
      </c>
      <c r="J156" s="93"/>
      <c r="K156" s="109"/>
      <c r="L156" s="90"/>
    </row>
    <row r="157" spans="1:12" ht="15" customHeight="1" x14ac:dyDescent="0.25">
      <c r="A157" s="114">
        <v>43013</v>
      </c>
      <c r="B157" s="91" t="s">
        <v>869</v>
      </c>
      <c r="C157" s="91" t="s">
        <v>403</v>
      </c>
      <c r="D157" s="91" t="s">
        <v>400</v>
      </c>
      <c r="E157" s="159">
        <v>250000</v>
      </c>
      <c r="F157" s="91" t="s">
        <v>11</v>
      </c>
      <c r="G157" s="92" t="s">
        <v>778</v>
      </c>
      <c r="H157" s="107" t="s">
        <v>759</v>
      </c>
      <c r="I157" s="95" t="s">
        <v>779</v>
      </c>
      <c r="J157" s="93"/>
      <c r="K157" s="109"/>
      <c r="L157" s="90"/>
    </row>
    <row r="158" spans="1:12" ht="15" customHeight="1" x14ac:dyDescent="0.25">
      <c r="A158" s="114">
        <v>43013</v>
      </c>
      <c r="B158" s="91" t="s">
        <v>441</v>
      </c>
      <c r="C158" s="91" t="s">
        <v>397</v>
      </c>
      <c r="D158" s="91" t="s">
        <v>400</v>
      </c>
      <c r="E158" s="159">
        <v>65000</v>
      </c>
      <c r="F158" s="91" t="s">
        <v>11</v>
      </c>
      <c r="G158" s="92" t="s">
        <v>778</v>
      </c>
      <c r="H158" s="107" t="s">
        <v>759</v>
      </c>
      <c r="I158" s="95" t="s">
        <v>779</v>
      </c>
      <c r="J158" s="93"/>
      <c r="K158" s="109"/>
      <c r="L158" s="90"/>
    </row>
    <row r="159" spans="1:12" ht="15" customHeight="1" x14ac:dyDescent="0.25">
      <c r="A159" s="114">
        <v>43013</v>
      </c>
      <c r="B159" s="91" t="s">
        <v>452</v>
      </c>
      <c r="C159" s="107" t="s">
        <v>397</v>
      </c>
      <c r="D159" s="91" t="s">
        <v>398</v>
      </c>
      <c r="E159" s="167">
        <v>10000</v>
      </c>
      <c r="F159" s="91" t="s">
        <v>8</v>
      </c>
      <c r="G159" s="92" t="s">
        <v>778</v>
      </c>
      <c r="H159" s="107" t="s">
        <v>32</v>
      </c>
      <c r="I159" s="95" t="s">
        <v>779</v>
      </c>
      <c r="J159" s="93"/>
      <c r="K159" s="109"/>
      <c r="L159" s="90"/>
    </row>
    <row r="160" spans="1:12" ht="15" customHeight="1" x14ac:dyDescent="0.25">
      <c r="A160" s="114">
        <v>43013</v>
      </c>
      <c r="B160" s="91" t="s">
        <v>509</v>
      </c>
      <c r="C160" s="91" t="s">
        <v>991</v>
      </c>
      <c r="D160" s="91" t="s">
        <v>723</v>
      </c>
      <c r="E160" s="155">
        <v>80000</v>
      </c>
      <c r="F160" s="91" t="s">
        <v>40</v>
      </c>
      <c r="G160" s="92" t="s">
        <v>778</v>
      </c>
      <c r="H160" s="107" t="s">
        <v>556</v>
      </c>
      <c r="I160" s="95" t="s">
        <v>779</v>
      </c>
      <c r="J160" s="93"/>
      <c r="K160" s="109"/>
      <c r="L160" s="90"/>
    </row>
    <row r="161" spans="1:12" ht="15" customHeight="1" x14ac:dyDescent="0.25">
      <c r="A161" s="114">
        <v>43013</v>
      </c>
      <c r="B161" s="91" t="s">
        <v>558</v>
      </c>
      <c r="C161" s="91" t="s">
        <v>397</v>
      </c>
      <c r="D161" s="91" t="s">
        <v>723</v>
      </c>
      <c r="E161" s="155">
        <v>70000</v>
      </c>
      <c r="F161" s="91" t="s">
        <v>40</v>
      </c>
      <c r="G161" s="92" t="s">
        <v>778</v>
      </c>
      <c r="H161" s="107" t="s">
        <v>559</v>
      </c>
      <c r="I161" s="95" t="s">
        <v>779</v>
      </c>
      <c r="J161" s="93"/>
      <c r="K161" s="109"/>
      <c r="L161" s="105"/>
    </row>
    <row r="162" spans="1:12" ht="15" customHeight="1" x14ac:dyDescent="0.25">
      <c r="A162" s="114">
        <v>43013</v>
      </c>
      <c r="B162" s="91" t="s">
        <v>859</v>
      </c>
      <c r="C162" s="91" t="s">
        <v>397</v>
      </c>
      <c r="D162" s="91" t="s">
        <v>723</v>
      </c>
      <c r="E162" s="155">
        <v>5000</v>
      </c>
      <c r="F162" s="91" t="s">
        <v>40</v>
      </c>
      <c r="G162" s="92" t="s">
        <v>778</v>
      </c>
      <c r="H162" s="107" t="s">
        <v>560</v>
      </c>
      <c r="I162" s="95" t="s">
        <v>779</v>
      </c>
      <c r="J162" s="93"/>
      <c r="K162" s="109"/>
      <c r="L162" s="90"/>
    </row>
    <row r="163" spans="1:12" ht="15" customHeight="1" x14ac:dyDescent="0.25">
      <c r="A163" s="114">
        <v>43013</v>
      </c>
      <c r="B163" s="91" t="s">
        <v>926</v>
      </c>
      <c r="C163" s="91" t="s">
        <v>991</v>
      </c>
      <c r="D163" s="91" t="s">
        <v>723</v>
      </c>
      <c r="E163" s="155">
        <v>200000</v>
      </c>
      <c r="F163" s="91" t="s">
        <v>40</v>
      </c>
      <c r="G163" s="92" t="s">
        <v>778</v>
      </c>
      <c r="H163" s="107" t="s">
        <v>528</v>
      </c>
      <c r="I163" s="95" t="s">
        <v>779</v>
      </c>
      <c r="J163" s="93"/>
      <c r="K163" s="109"/>
      <c r="L163" s="90"/>
    </row>
    <row r="164" spans="1:12" ht="15" customHeight="1" x14ac:dyDescent="0.25">
      <c r="A164" s="114">
        <v>43013</v>
      </c>
      <c r="B164" s="91" t="s">
        <v>870</v>
      </c>
      <c r="C164" s="91" t="s">
        <v>397</v>
      </c>
      <c r="D164" s="91" t="s">
        <v>723</v>
      </c>
      <c r="E164" s="155">
        <v>10000</v>
      </c>
      <c r="F164" s="91" t="s">
        <v>44</v>
      </c>
      <c r="G164" s="92" t="s">
        <v>778</v>
      </c>
      <c r="H164" s="91" t="s">
        <v>242</v>
      </c>
      <c r="I164" s="95" t="s">
        <v>779</v>
      </c>
      <c r="J164" s="93"/>
      <c r="K164" s="109"/>
      <c r="L164" s="90"/>
    </row>
    <row r="165" spans="1:12" ht="15" customHeight="1" x14ac:dyDescent="0.25">
      <c r="A165" s="114">
        <v>43013</v>
      </c>
      <c r="B165" s="91" t="s">
        <v>580</v>
      </c>
      <c r="C165" s="91" t="s">
        <v>397</v>
      </c>
      <c r="D165" s="91" t="s">
        <v>723</v>
      </c>
      <c r="E165" s="155">
        <v>160000</v>
      </c>
      <c r="F165" s="91" t="s">
        <v>44</v>
      </c>
      <c r="G165" s="92" t="s">
        <v>778</v>
      </c>
      <c r="H165" s="91" t="s">
        <v>679</v>
      </c>
      <c r="I165" s="95" t="s">
        <v>779</v>
      </c>
      <c r="J165" s="93"/>
      <c r="K165" s="109"/>
      <c r="L165" s="90"/>
    </row>
    <row r="166" spans="1:12" ht="15" customHeight="1" x14ac:dyDescent="0.25">
      <c r="A166" s="114">
        <v>43013</v>
      </c>
      <c r="B166" s="91" t="s">
        <v>574</v>
      </c>
      <c r="C166" s="91" t="s">
        <v>991</v>
      </c>
      <c r="D166" s="91" t="s">
        <v>723</v>
      </c>
      <c r="E166" s="155">
        <v>80000</v>
      </c>
      <c r="F166" s="91" t="s">
        <v>44</v>
      </c>
      <c r="G166" s="92" t="s">
        <v>778</v>
      </c>
      <c r="H166" s="91" t="s">
        <v>686</v>
      </c>
      <c r="I166" s="95" t="s">
        <v>779</v>
      </c>
      <c r="J166" s="93"/>
      <c r="K166" s="109"/>
      <c r="L166" s="110"/>
    </row>
    <row r="167" spans="1:12" ht="15" customHeight="1" x14ac:dyDescent="0.25">
      <c r="A167" s="114">
        <v>43013</v>
      </c>
      <c r="B167" s="91" t="s">
        <v>724</v>
      </c>
      <c r="C167" s="91" t="s">
        <v>397</v>
      </c>
      <c r="D167" s="91" t="s">
        <v>723</v>
      </c>
      <c r="E167" s="158">
        <v>15000</v>
      </c>
      <c r="F167" s="91" t="s">
        <v>24</v>
      </c>
      <c r="G167" s="92" t="s">
        <v>778</v>
      </c>
      <c r="H167" s="107" t="s">
        <v>26</v>
      </c>
      <c r="I167" s="95" t="s">
        <v>779</v>
      </c>
      <c r="J167" s="93"/>
      <c r="K167" s="109"/>
      <c r="L167" s="90"/>
    </row>
    <row r="168" spans="1:12" ht="15" customHeight="1" x14ac:dyDescent="0.25">
      <c r="A168" s="99">
        <v>43013</v>
      </c>
      <c r="B168" s="102" t="s">
        <v>53</v>
      </c>
      <c r="C168" t="s">
        <v>782</v>
      </c>
      <c r="D168" t="s">
        <v>736</v>
      </c>
      <c r="E168" s="160">
        <v>2965000</v>
      </c>
      <c r="F168" t="s">
        <v>14</v>
      </c>
      <c r="G168" s="92" t="s">
        <v>778</v>
      </c>
      <c r="H168" s="96" t="s">
        <v>54</v>
      </c>
      <c r="I168" s="95" t="s">
        <v>779</v>
      </c>
      <c r="J168" s="93"/>
      <c r="K168" s="109"/>
      <c r="L168" s="90"/>
    </row>
    <row r="169" spans="1:12" ht="15" customHeight="1" x14ac:dyDescent="0.25">
      <c r="A169" s="99">
        <v>43013</v>
      </c>
      <c r="B169" s="98" t="s">
        <v>56</v>
      </c>
      <c r="C169" t="s">
        <v>397</v>
      </c>
      <c r="D169" t="s">
        <v>736</v>
      </c>
      <c r="E169" s="161">
        <v>70000</v>
      </c>
      <c r="F169" t="s">
        <v>14</v>
      </c>
      <c r="G169" s="92" t="s">
        <v>778</v>
      </c>
      <c r="H169" s="96" t="s">
        <v>57</v>
      </c>
      <c r="I169" s="95" t="s">
        <v>779</v>
      </c>
      <c r="J169" s="93"/>
      <c r="K169" s="109"/>
      <c r="L169" s="90"/>
    </row>
    <row r="170" spans="1:12" ht="15" customHeight="1" x14ac:dyDescent="0.25">
      <c r="A170" s="361">
        <v>43013</v>
      </c>
      <c r="B170" s="357" t="s">
        <v>58</v>
      </c>
      <c r="C170" s="356" t="s">
        <v>999</v>
      </c>
      <c r="D170" s="356" t="s">
        <v>398</v>
      </c>
      <c r="E170" s="362">
        <v>750000</v>
      </c>
      <c r="F170" s="356" t="s">
        <v>8</v>
      </c>
      <c r="G170" s="359" t="s">
        <v>778</v>
      </c>
      <c r="H170" s="360" t="s">
        <v>740</v>
      </c>
      <c r="I170" s="360" t="s">
        <v>779</v>
      </c>
      <c r="J170" s="93"/>
      <c r="K170" s="109"/>
      <c r="L170" s="90"/>
    </row>
    <row r="171" spans="1:12" ht="15" customHeight="1" x14ac:dyDescent="0.25">
      <c r="A171" s="99">
        <v>43013</v>
      </c>
      <c r="B171" s="98" t="s">
        <v>59</v>
      </c>
      <c r="C171" s="91" t="s">
        <v>397</v>
      </c>
      <c r="D171" s="91" t="s">
        <v>398</v>
      </c>
      <c r="E171" s="161">
        <v>10000</v>
      </c>
      <c r="F171" s="91" t="s">
        <v>8</v>
      </c>
      <c r="G171" s="92" t="s">
        <v>778</v>
      </c>
      <c r="H171" s="96" t="s">
        <v>60</v>
      </c>
      <c r="I171" s="95" t="s">
        <v>779</v>
      </c>
      <c r="J171" s="93"/>
      <c r="K171" s="109"/>
      <c r="L171" s="90"/>
    </row>
    <row r="172" spans="1:12" ht="15" customHeight="1" x14ac:dyDescent="0.25">
      <c r="A172" s="114">
        <v>43014</v>
      </c>
      <c r="B172" s="91" t="s">
        <v>406</v>
      </c>
      <c r="C172" s="91" t="s">
        <v>397</v>
      </c>
      <c r="D172" s="91" t="s">
        <v>400</v>
      </c>
      <c r="E172" s="155">
        <v>60000</v>
      </c>
      <c r="F172" s="115" t="s">
        <v>49</v>
      </c>
      <c r="G172" s="92" t="s">
        <v>778</v>
      </c>
      <c r="H172" s="107" t="s">
        <v>84</v>
      </c>
      <c r="I172" s="95" t="s">
        <v>779</v>
      </c>
      <c r="J172" s="93"/>
      <c r="K172" s="109"/>
      <c r="L172" s="90"/>
    </row>
    <row r="173" spans="1:12" ht="15" customHeight="1" x14ac:dyDescent="0.25">
      <c r="A173" s="114">
        <v>43014</v>
      </c>
      <c r="B173" s="91" t="s">
        <v>405</v>
      </c>
      <c r="C173" s="91" t="s">
        <v>401</v>
      </c>
      <c r="D173" s="91" t="s">
        <v>400</v>
      </c>
      <c r="E173" s="155">
        <v>17000</v>
      </c>
      <c r="F173" s="115" t="s">
        <v>49</v>
      </c>
      <c r="G173" s="92" t="s">
        <v>778</v>
      </c>
      <c r="H173" s="107" t="s">
        <v>85</v>
      </c>
      <c r="I173" s="95" t="s">
        <v>779</v>
      </c>
      <c r="J173" s="93"/>
      <c r="K173" s="90"/>
      <c r="L173" s="90"/>
    </row>
    <row r="174" spans="1:12" ht="15" customHeight="1" x14ac:dyDescent="0.25">
      <c r="A174" s="114">
        <v>43014</v>
      </c>
      <c r="B174" s="91" t="s">
        <v>86</v>
      </c>
      <c r="C174" s="91" t="s">
        <v>397</v>
      </c>
      <c r="D174" s="91" t="s">
        <v>400</v>
      </c>
      <c r="E174" s="155">
        <v>35000</v>
      </c>
      <c r="F174" s="115" t="s">
        <v>49</v>
      </c>
      <c r="G174" s="92" t="s">
        <v>778</v>
      </c>
      <c r="H174" s="107" t="s">
        <v>87</v>
      </c>
      <c r="I174" s="95" t="s">
        <v>779</v>
      </c>
      <c r="J174" s="93"/>
      <c r="K174" s="90"/>
      <c r="L174" s="90"/>
    </row>
    <row r="175" spans="1:12" ht="15" customHeight="1" x14ac:dyDescent="0.25">
      <c r="A175" s="114">
        <v>43014</v>
      </c>
      <c r="B175" s="91" t="s">
        <v>88</v>
      </c>
      <c r="C175" s="91" t="s">
        <v>397</v>
      </c>
      <c r="D175" s="91" t="s">
        <v>400</v>
      </c>
      <c r="E175" s="155">
        <v>60000</v>
      </c>
      <c r="F175" s="115" t="s">
        <v>49</v>
      </c>
      <c r="G175" s="92" t="s">
        <v>778</v>
      </c>
      <c r="H175" s="107" t="s">
        <v>89</v>
      </c>
      <c r="I175" s="95" t="s">
        <v>779</v>
      </c>
      <c r="J175" s="93"/>
      <c r="K175" s="90"/>
      <c r="L175" s="90"/>
    </row>
    <row r="176" spans="1:12" ht="15" customHeight="1" x14ac:dyDescent="0.25">
      <c r="A176" s="114">
        <v>43014</v>
      </c>
      <c r="B176" s="91" t="s">
        <v>405</v>
      </c>
      <c r="C176" s="91" t="s">
        <v>401</v>
      </c>
      <c r="D176" s="91" t="s">
        <v>400</v>
      </c>
      <c r="E176" s="155">
        <v>17000</v>
      </c>
      <c r="F176" s="115" t="s">
        <v>49</v>
      </c>
      <c r="G176" s="92" t="s">
        <v>778</v>
      </c>
      <c r="H176" s="107" t="s">
        <v>90</v>
      </c>
      <c r="I176" s="95" t="s">
        <v>779</v>
      </c>
      <c r="J176" s="93"/>
      <c r="K176" s="90"/>
      <c r="L176" s="90"/>
    </row>
    <row r="177" spans="1:13" ht="15" customHeight="1" x14ac:dyDescent="0.25">
      <c r="A177" s="114">
        <v>43014</v>
      </c>
      <c r="B177" s="91" t="s">
        <v>751</v>
      </c>
      <c r="C177" s="91" t="s">
        <v>397</v>
      </c>
      <c r="D177" s="91" t="s">
        <v>400</v>
      </c>
      <c r="E177" s="159">
        <v>65000</v>
      </c>
      <c r="F177" s="91" t="s">
        <v>11</v>
      </c>
      <c r="G177" s="92" t="s">
        <v>778</v>
      </c>
      <c r="H177" s="107" t="s">
        <v>244</v>
      </c>
      <c r="I177" s="95" t="s">
        <v>779</v>
      </c>
      <c r="J177" s="93"/>
      <c r="K177" s="109"/>
      <c r="L177" s="90"/>
    </row>
    <row r="178" spans="1:13" ht="15" customHeight="1" x14ac:dyDescent="0.25">
      <c r="A178" s="114">
        <v>43014</v>
      </c>
      <c r="B178" s="91" t="s">
        <v>581</v>
      </c>
      <c r="C178" s="91" t="s">
        <v>397</v>
      </c>
      <c r="D178" s="91" t="s">
        <v>723</v>
      </c>
      <c r="E178" s="155">
        <v>50000</v>
      </c>
      <c r="F178" s="91" t="s">
        <v>44</v>
      </c>
      <c r="G178" s="92" t="s">
        <v>778</v>
      </c>
      <c r="H178" s="91" t="s">
        <v>685</v>
      </c>
      <c r="I178" s="95" t="s">
        <v>779</v>
      </c>
      <c r="J178" s="93"/>
      <c r="K178" s="109"/>
      <c r="L178" s="110"/>
    </row>
    <row r="179" spans="1:13" ht="15" customHeight="1" x14ac:dyDescent="0.25">
      <c r="A179" s="114">
        <v>43014</v>
      </c>
      <c r="B179" s="91" t="s">
        <v>574</v>
      </c>
      <c r="C179" s="91" t="s">
        <v>397</v>
      </c>
      <c r="D179" s="91" t="s">
        <v>723</v>
      </c>
      <c r="E179" s="155">
        <v>80000</v>
      </c>
      <c r="F179" s="91" t="s">
        <v>44</v>
      </c>
      <c r="G179" s="92" t="s">
        <v>778</v>
      </c>
      <c r="H179" s="91" t="s">
        <v>525</v>
      </c>
      <c r="I179" s="95" t="s">
        <v>779</v>
      </c>
    </row>
    <row r="180" spans="1:13" ht="15" customHeight="1" x14ac:dyDescent="0.25">
      <c r="A180" s="114">
        <v>43014</v>
      </c>
      <c r="B180" s="91" t="s">
        <v>724</v>
      </c>
      <c r="C180" s="91" t="s">
        <v>397</v>
      </c>
      <c r="D180" s="91" t="s">
        <v>723</v>
      </c>
      <c r="E180" s="158">
        <v>15000</v>
      </c>
      <c r="F180" s="91" t="s">
        <v>24</v>
      </c>
      <c r="G180" s="92" t="s">
        <v>778</v>
      </c>
      <c r="H180" s="107" t="s">
        <v>26</v>
      </c>
      <c r="I180" s="95" t="s">
        <v>779</v>
      </c>
    </row>
    <row r="181" spans="1:13" ht="15" customHeight="1" x14ac:dyDescent="0.25">
      <c r="A181" s="99">
        <v>43014</v>
      </c>
      <c r="B181" s="96" t="s">
        <v>71</v>
      </c>
      <c r="C181" t="s">
        <v>397</v>
      </c>
      <c r="D181" t="s">
        <v>736</v>
      </c>
      <c r="E181" s="164">
        <v>70000</v>
      </c>
      <c r="F181" t="s">
        <v>14</v>
      </c>
      <c r="G181" s="92" t="s">
        <v>778</v>
      </c>
      <c r="H181" s="96" t="s">
        <v>72</v>
      </c>
      <c r="I181" s="95" t="s">
        <v>779</v>
      </c>
    </row>
    <row r="182" spans="1:13" ht="15" customHeight="1" x14ac:dyDescent="0.25">
      <c r="A182" s="99">
        <v>43014</v>
      </c>
      <c r="B182" s="96" t="s">
        <v>73</v>
      </c>
      <c r="C182" t="s">
        <v>739</v>
      </c>
      <c r="D182" t="s">
        <v>736</v>
      </c>
      <c r="E182" s="164">
        <v>500000</v>
      </c>
      <c r="F182" t="s">
        <v>14</v>
      </c>
      <c r="G182" s="92" t="s">
        <v>778</v>
      </c>
      <c r="H182" s="96" t="s">
        <v>74</v>
      </c>
      <c r="I182" s="95" t="s">
        <v>779</v>
      </c>
    </row>
    <row r="183" spans="1:13" ht="15" customHeight="1" x14ac:dyDescent="0.25">
      <c r="A183" s="99">
        <v>43014</v>
      </c>
      <c r="B183" s="96" t="s">
        <v>75</v>
      </c>
      <c r="C183" t="s">
        <v>592</v>
      </c>
      <c r="D183" t="s">
        <v>736</v>
      </c>
      <c r="E183" s="164">
        <v>95000</v>
      </c>
      <c r="F183" t="s">
        <v>14</v>
      </c>
      <c r="G183" s="92" t="s">
        <v>778</v>
      </c>
      <c r="H183" s="96" t="s">
        <v>76</v>
      </c>
      <c r="I183" s="95" t="s">
        <v>779</v>
      </c>
      <c r="K183" s="109"/>
      <c r="L183" s="90"/>
      <c r="M183" s="90"/>
    </row>
    <row r="184" spans="1:13" ht="15" customHeight="1" x14ac:dyDescent="0.25">
      <c r="A184" s="99">
        <v>43014</v>
      </c>
      <c r="B184" s="96" t="s">
        <v>77</v>
      </c>
      <c r="C184" s="93" t="s">
        <v>397</v>
      </c>
      <c r="D184" t="s">
        <v>736</v>
      </c>
      <c r="E184" s="164">
        <v>11000</v>
      </c>
      <c r="F184" t="s">
        <v>14</v>
      </c>
      <c r="G184" s="92" t="s">
        <v>778</v>
      </c>
      <c r="H184" s="96" t="s">
        <v>78</v>
      </c>
      <c r="I184" s="95" t="s">
        <v>779</v>
      </c>
      <c r="K184" s="109"/>
      <c r="L184" s="90"/>
      <c r="M184" s="90"/>
    </row>
    <row r="185" spans="1:13" ht="15" customHeight="1" x14ac:dyDescent="0.25">
      <c r="A185" s="99">
        <v>43014</v>
      </c>
      <c r="B185" s="96" t="s">
        <v>79</v>
      </c>
      <c r="C185" s="93" t="s">
        <v>739</v>
      </c>
      <c r="D185" t="s">
        <v>736</v>
      </c>
      <c r="E185" s="164">
        <v>50000</v>
      </c>
      <c r="F185" t="s">
        <v>14</v>
      </c>
      <c r="G185" s="92" t="s">
        <v>778</v>
      </c>
      <c r="H185" s="96" t="s">
        <v>80</v>
      </c>
      <c r="I185" s="95" t="s">
        <v>779</v>
      </c>
      <c r="K185" s="109"/>
      <c r="L185" s="90"/>
      <c r="M185" s="90"/>
    </row>
    <row r="186" spans="1:13" ht="15" customHeight="1" x14ac:dyDescent="0.25">
      <c r="A186" s="99">
        <v>43014</v>
      </c>
      <c r="B186" s="96" t="s">
        <v>81</v>
      </c>
      <c r="C186" s="93" t="s">
        <v>399</v>
      </c>
      <c r="D186" t="s">
        <v>736</v>
      </c>
      <c r="E186" s="164">
        <v>400000</v>
      </c>
      <c r="F186" t="s">
        <v>14</v>
      </c>
      <c r="G186" s="92" t="s">
        <v>778</v>
      </c>
      <c r="H186" s="96" t="s">
        <v>82</v>
      </c>
      <c r="I186" s="95" t="s">
        <v>779</v>
      </c>
      <c r="K186" s="109"/>
      <c r="L186" s="90"/>
      <c r="M186" s="90"/>
    </row>
    <row r="187" spans="1:13" ht="15" customHeight="1" x14ac:dyDescent="0.25">
      <c r="A187" s="99">
        <v>43014</v>
      </c>
      <c r="B187" s="96" t="s">
        <v>33</v>
      </c>
      <c r="C187" s="93" t="s">
        <v>397</v>
      </c>
      <c r="D187" t="s">
        <v>736</v>
      </c>
      <c r="E187" s="164">
        <v>150000</v>
      </c>
      <c r="F187" t="s">
        <v>14</v>
      </c>
      <c r="G187" s="92" t="s">
        <v>778</v>
      </c>
      <c r="H187" s="96" t="s">
        <v>93</v>
      </c>
      <c r="I187" s="95" t="s">
        <v>779</v>
      </c>
      <c r="K187" s="109"/>
      <c r="L187" s="90"/>
      <c r="M187" s="90"/>
    </row>
    <row r="188" spans="1:13" ht="15" customHeight="1" x14ac:dyDescent="0.25">
      <c r="A188" s="99">
        <v>43014</v>
      </c>
      <c r="B188" s="96" t="s">
        <v>94</v>
      </c>
      <c r="C188" t="s">
        <v>507</v>
      </c>
      <c r="D188" t="s">
        <v>788</v>
      </c>
      <c r="E188" s="164">
        <v>80000</v>
      </c>
      <c r="F188" t="s">
        <v>787</v>
      </c>
      <c r="G188" s="92" t="s">
        <v>778</v>
      </c>
      <c r="H188" s="96" t="s">
        <v>112</v>
      </c>
      <c r="I188" s="95" t="s">
        <v>779</v>
      </c>
      <c r="K188" s="109"/>
      <c r="L188" s="110"/>
      <c r="M188" s="90"/>
    </row>
    <row r="189" spans="1:13" ht="15" customHeight="1" x14ac:dyDescent="0.25">
      <c r="A189" s="114">
        <v>43015</v>
      </c>
      <c r="B189" s="91" t="s">
        <v>407</v>
      </c>
      <c r="C189" s="91" t="s">
        <v>397</v>
      </c>
      <c r="D189" s="91" t="s">
        <v>400</v>
      </c>
      <c r="E189" s="155">
        <v>37500</v>
      </c>
      <c r="F189" s="115" t="s">
        <v>49</v>
      </c>
      <c r="G189" s="92" t="s">
        <v>778</v>
      </c>
      <c r="H189" s="107" t="s">
        <v>96</v>
      </c>
      <c r="I189" s="95" t="s">
        <v>779</v>
      </c>
      <c r="K189" s="90"/>
      <c r="L189" s="90"/>
      <c r="M189" s="90"/>
    </row>
    <row r="190" spans="1:13" ht="15" customHeight="1" x14ac:dyDescent="0.25">
      <c r="A190" s="114">
        <v>43015</v>
      </c>
      <c r="B190" s="91" t="s">
        <v>405</v>
      </c>
      <c r="C190" s="91" t="s">
        <v>401</v>
      </c>
      <c r="D190" s="91" t="s">
        <v>400</v>
      </c>
      <c r="E190" s="155">
        <v>17000</v>
      </c>
      <c r="F190" s="115" t="s">
        <v>49</v>
      </c>
      <c r="G190" s="92" t="s">
        <v>778</v>
      </c>
      <c r="H190" s="107" t="s">
        <v>147</v>
      </c>
      <c r="I190" s="95" t="s">
        <v>779</v>
      </c>
      <c r="K190" s="90"/>
      <c r="L190" s="104"/>
      <c r="M190" s="90"/>
    </row>
    <row r="191" spans="1:13" ht="15" customHeight="1" x14ac:dyDescent="0.25">
      <c r="A191" s="114">
        <v>43015</v>
      </c>
      <c r="B191" s="91" t="s">
        <v>408</v>
      </c>
      <c r="C191" s="91" t="s">
        <v>397</v>
      </c>
      <c r="D191" s="91" t="s">
        <v>400</v>
      </c>
      <c r="E191" s="155">
        <v>37500</v>
      </c>
      <c r="F191" s="115" t="s">
        <v>49</v>
      </c>
      <c r="G191" s="92" t="s">
        <v>778</v>
      </c>
      <c r="H191" s="107" t="s">
        <v>96</v>
      </c>
      <c r="I191" s="95" t="s">
        <v>779</v>
      </c>
      <c r="K191" s="90"/>
      <c r="L191" s="90"/>
      <c r="M191" s="90"/>
    </row>
    <row r="192" spans="1:13" x14ac:dyDescent="0.25">
      <c r="A192" s="114">
        <v>43015</v>
      </c>
      <c r="B192" s="91" t="s">
        <v>405</v>
      </c>
      <c r="C192" s="91" t="s">
        <v>401</v>
      </c>
      <c r="D192" s="91" t="s">
        <v>400</v>
      </c>
      <c r="E192" s="155">
        <v>17000</v>
      </c>
      <c r="F192" s="115" t="s">
        <v>49</v>
      </c>
      <c r="G192" s="92" t="s">
        <v>778</v>
      </c>
      <c r="H192" s="107" t="s">
        <v>147</v>
      </c>
      <c r="I192" s="95" t="s">
        <v>779</v>
      </c>
      <c r="K192" s="109"/>
      <c r="L192" s="90"/>
      <c r="M192" s="90"/>
    </row>
    <row r="193" spans="1:13" x14ac:dyDescent="0.25">
      <c r="A193" s="114">
        <v>43015</v>
      </c>
      <c r="B193" s="91" t="s">
        <v>509</v>
      </c>
      <c r="C193" s="91" t="s">
        <v>991</v>
      </c>
      <c r="D193" s="91" t="s">
        <v>723</v>
      </c>
      <c r="E193" s="155">
        <v>80000</v>
      </c>
      <c r="F193" s="91" t="s">
        <v>40</v>
      </c>
      <c r="G193" s="92" t="s">
        <v>778</v>
      </c>
      <c r="H193" s="107" t="s">
        <v>561</v>
      </c>
      <c r="I193" s="95" t="s">
        <v>779</v>
      </c>
      <c r="K193" s="109"/>
      <c r="L193" s="90"/>
      <c r="M193" s="90"/>
    </row>
    <row r="194" spans="1:13" x14ac:dyDescent="0.25">
      <c r="A194" s="114">
        <v>43015</v>
      </c>
      <c r="B194" s="91" t="s">
        <v>860</v>
      </c>
      <c r="C194" s="91" t="s">
        <v>512</v>
      </c>
      <c r="D194" s="91" t="s">
        <v>723</v>
      </c>
      <c r="E194" s="155">
        <v>30000</v>
      </c>
      <c r="F194" s="91" t="s">
        <v>44</v>
      </c>
      <c r="G194" s="92" t="s">
        <v>778</v>
      </c>
      <c r="H194" s="91" t="s">
        <v>684</v>
      </c>
      <c r="I194" s="95" t="s">
        <v>779</v>
      </c>
      <c r="K194" s="109"/>
      <c r="L194" s="90"/>
      <c r="M194" s="90"/>
    </row>
    <row r="195" spans="1:13" x14ac:dyDescent="0.25">
      <c r="A195" s="114">
        <v>43016</v>
      </c>
      <c r="B195" s="91" t="s">
        <v>409</v>
      </c>
      <c r="C195" s="91" t="s">
        <v>397</v>
      </c>
      <c r="D195" s="91" t="s">
        <v>400</v>
      </c>
      <c r="E195" s="155">
        <v>37500</v>
      </c>
      <c r="F195" s="115" t="s">
        <v>49</v>
      </c>
      <c r="G195" s="92" t="s">
        <v>778</v>
      </c>
      <c r="H195" s="107" t="s">
        <v>96</v>
      </c>
      <c r="I195" s="95" t="s">
        <v>779</v>
      </c>
      <c r="K195" s="109"/>
      <c r="L195" s="90"/>
      <c r="M195" s="90"/>
    </row>
    <row r="196" spans="1:13" x14ac:dyDescent="0.25">
      <c r="A196" s="114">
        <v>43016</v>
      </c>
      <c r="B196" s="91" t="s">
        <v>405</v>
      </c>
      <c r="C196" s="91" t="s">
        <v>401</v>
      </c>
      <c r="D196" s="91" t="s">
        <v>400</v>
      </c>
      <c r="E196" s="155">
        <v>17000</v>
      </c>
      <c r="F196" s="115" t="s">
        <v>49</v>
      </c>
      <c r="G196" s="92" t="s">
        <v>778</v>
      </c>
      <c r="H196" s="107" t="s">
        <v>147</v>
      </c>
      <c r="I196" s="95" t="s">
        <v>779</v>
      </c>
      <c r="K196" s="109"/>
      <c r="L196" s="104"/>
      <c r="M196" s="90"/>
    </row>
    <row r="197" spans="1:13" x14ac:dyDescent="0.25">
      <c r="A197" s="114">
        <v>43016</v>
      </c>
      <c r="B197" s="91" t="s">
        <v>410</v>
      </c>
      <c r="C197" s="91" t="s">
        <v>397</v>
      </c>
      <c r="D197" s="91" t="s">
        <v>400</v>
      </c>
      <c r="E197" s="155">
        <v>37500</v>
      </c>
      <c r="F197" s="115" t="s">
        <v>49</v>
      </c>
      <c r="G197" s="92" t="s">
        <v>778</v>
      </c>
      <c r="H197" s="107" t="s">
        <v>96</v>
      </c>
      <c r="I197" s="95" t="s">
        <v>779</v>
      </c>
      <c r="K197" s="90"/>
      <c r="L197" s="90"/>
      <c r="M197" s="90"/>
    </row>
    <row r="198" spans="1:13" x14ac:dyDescent="0.25">
      <c r="A198" s="114">
        <v>43016</v>
      </c>
      <c r="B198" s="91" t="s">
        <v>405</v>
      </c>
      <c r="C198" s="91" t="s">
        <v>401</v>
      </c>
      <c r="D198" s="91" t="s">
        <v>400</v>
      </c>
      <c r="E198" s="155">
        <v>17000</v>
      </c>
      <c r="F198" s="115" t="s">
        <v>49</v>
      </c>
      <c r="G198" s="92" t="s">
        <v>778</v>
      </c>
      <c r="H198" s="107" t="s">
        <v>147</v>
      </c>
      <c r="I198" s="95" t="s">
        <v>779</v>
      </c>
      <c r="K198" s="111"/>
      <c r="L198" s="90"/>
      <c r="M198" s="90"/>
    </row>
    <row r="199" spans="1:13" x14ac:dyDescent="0.25">
      <c r="A199" s="114">
        <v>43016</v>
      </c>
      <c r="B199" s="91" t="s">
        <v>509</v>
      </c>
      <c r="C199" s="91" t="s">
        <v>991</v>
      </c>
      <c r="D199" s="91" t="s">
        <v>723</v>
      </c>
      <c r="E199" s="155">
        <v>80000</v>
      </c>
      <c r="F199" s="91" t="s">
        <v>40</v>
      </c>
      <c r="G199" s="92" t="s">
        <v>778</v>
      </c>
      <c r="H199" s="107" t="s">
        <v>562</v>
      </c>
      <c r="I199" s="95" t="s">
        <v>779</v>
      </c>
      <c r="K199" s="111"/>
      <c r="L199" s="90"/>
      <c r="M199" s="90"/>
    </row>
    <row r="200" spans="1:13" x14ac:dyDescent="0.25">
      <c r="A200" s="114">
        <v>43016</v>
      </c>
      <c r="B200" s="91" t="s">
        <v>564</v>
      </c>
      <c r="C200" s="91" t="s">
        <v>397</v>
      </c>
      <c r="D200" s="91" t="s">
        <v>723</v>
      </c>
      <c r="E200" s="155">
        <v>5000</v>
      </c>
      <c r="F200" s="91" t="s">
        <v>40</v>
      </c>
      <c r="G200" s="92" t="s">
        <v>778</v>
      </c>
      <c r="H200" s="107" t="s">
        <v>286</v>
      </c>
      <c r="I200" s="95" t="s">
        <v>779</v>
      </c>
      <c r="K200" s="90"/>
      <c r="L200" s="104"/>
      <c r="M200" s="90"/>
    </row>
    <row r="201" spans="1:13" x14ac:dyDescent="0.25">
      <c r="A201" s="114">
        <v>43016</v>
      </c>
      <c r="B201" s="91" t="s">
        <v>925</v>
      </c>
      <c r="C201" s="91" t="s">
        <v>397</v>
      </c>
      <c r="D201" s="91" t="s">
        <v>723</v>
      </c>
      <c r="E201" s="155">
        <v>180000</v>
      </c>
      <c r="F201" s="91" t="s">
        <v>40</v>
      </c>
      <c r="G201" s="92" t="s">
        <v>778</v>
      </c>
      <c r="H201" s="107" t="s">
        <v>565</v>
      </c>
      <c r="I201" s="95" t="s">
        <v>779</v>
      </c>
      <c r="K201" s="90"/>
      <c r="L201" s="90"/>
      <c r="M201" s="90"/>
    </row>
    <row r="202" spans="1:13" x14ac:dyDescent="0.25">
      <c r="A202" s="114">
        <v>43016</v>
      </c>
      <c r="B202" s="91" t="s">
        <v>871</v>
      </c>
      <c r="C202" s="91" t="s">
        <v>397</v>
      </c>
      <c r="D202" s="91" t="s">
        <v>723</v>
      </c>
      <c r="E202" s="155">
        <v>10000</v>
      </c>
      <c r="F202" s="91" t="s">
        <v>40</v>
      </c>
      <c r="G202" s="92" t="s">
        <v>778</v>
      </c>
      <c r="H202" s="107" t="s">
        <v>563</v>
      </c>
      <c r="I202" s="95" t="s">
        <v>779</v>
      </c>
      <c r="K202" s="90"/>
      <c r="L202" s="90"/>
      <c r="M202" s="90"/>
    </row>
    <row r="203" spans="1:13" x14ac:dyDescent="0.25">
      <c r="A203" s="114">
        <v>43017</v>
      </c>
      <c r="B203" s="107" t="s">
        <v>799</v>
      </c>
      <c r="C203" s="107" t="s">
        <v>397</v>
      </c>
      <c r="D203" s="91" t="s">
        <v>400</v>
      </c>
      <c r="E203" s="158">
        <v>16000</v>
      </c>
      <c r="F203" s="91" t="s">
        <v>118</v>
      </c>
      <c r="G203" s="92" t="s">
        <v>778</v>
      </c>
      <c r="H203" s="107" t="s">
        <v>28</v>
      </c>
      <c r="I203" s="95" t="s">
        <v>779</v>
      </c>
      <c r="K203" s="90"/>
      <c r="L203" s="90"/>
      <c r="M203" s="90"/>
    </row>
    <row r="204" spans="1:13" x14ac:dyDescent="0.25">
      <c r="A204" s="114">
        <v>43017</v>
      </c>
      <c r="B204" s="91" t="s">
        <v>411</v>
      </c>
      <c r="C204" s="91" t="s">
        <v>397</v>
      </c>
      <c r="D204" s="91" t="s">
        <v>400</v>
      </c>
      <c r="E204" s="155">
        <v>60000</v>
      </c>
      <c r="F204" s="115" t="s">
        <v>49</v>
      </c>
      <c r="G204" s="92" t="s">
        <v>778</v>
      </c>
      <c r="H204" s="107" t="s">
        <v>147</v>
      </c>
      <c r="I204" s="95" t="s">
        <v>779</v>
      </c>
      <c r="K204" s="90"/>
      <c r="L204" s="90"/>
      <c r="M204" s="90"/>
    </row>
    <row r="205" spans="1:13" x14ac:dyDescent="0.25">
      <c r="A205" s="114">
        <v>43017</v>
      </c>
      <c r="B205" s="91" t="s">
        <v>405</v>
      </c>
      <c r="C205" s="91" t="s">
        <v>401</v>
      </c>
      <c r="D205" s="91" t="s">
        <v>400</v>
      </c>
      <c r="E205" s="155">
        <v>17000</v>
      </c>
      <c r="F205" s="115" t="s">
        <v>49</v>
      </c>
      <c r="G205" s="92" t="s">
        <v>778</v>
      </c>
      <c r="H205" s="107" t="s">
        <v>90</v>
      </c>
      <c r="I205" s="95" t="s">
        <v>779</v>
      </c>
      <c r="K205" s="90"/>
      <c r="L205" s="112"/>
      <c r="M205" s="90"/>
    </row>
    <row r="206" spans="1:13" x14ac:dyDescent="0.25">
      <c r="A206" s="114">
        <v>43017</v>
      </c>
      <c r="B206" s="91" t="s">
        <v>402</v>
      </c>
      <c r="C206" s="91" t="s">
        <v>397</v>
      </c>
      <c r="D206" s="91" t="s">
        <v>404</v>
      </c>
      <c r="E206" s="155">
        <v>13000</v>
      </c>
      <c r="F206" s="91" t="s">
        <v>103</v>
      </c>
      <c r="G206" s="92" t="s">
        <v>778</v>
      </c>
      <c r="H206" s="107" t="s">
        <v>105</v>
      </c>
      <c r="I206" s="95" t="s">
        <v>779</v>
      </c>
    </row>
    <row r="207" spans="1:13" x14ac:dyDescent="0.25">
      <c r="A207" s="114">
        <v>43017</v>
      </c>
      <c r="B207" s="91" t="s">
        <v>442</v>
      </c>
      <c r="C207" s="91" t="s">
        <v>397</v>
      </c>
      <c r="D207" s="91" t="s">
        <v>400</v>
      </c>
      <c r="E207" s="159">
        <v>65000</v>
      </c>
      <c r="F207" s="91" t="s">
        <v>11</v>
      </c>
      <c r="G207" s="92" t="s">
        <v>778</v>
      </c>
      <c r="H207" s="107" t="s">
        <v>70</v>
      </c>
      <c r="I207" s="95" t="s">
        <v>779</v>
      </c>
    </row>
    <row r="208" spans="1:13" x14ac:dyDescent="0.25">
      <c r="A208" s="114">
        <v>43017</v>
      </c>
      <c r="B208" s="91" t="s">
        <v>439</v>
      </c>
      <c r="C208" s="91" t="s">
        <v>397</v>
      </c>
      <c r="D208" s="91" t="s">
        <v>400</v>
      </c>
      <c r="E208" s="159">
        <v>30000</v>
      </c>
      <c r="F208" s="91" t="s">
        <v>11</v>
      </c>
      <c r="G208" s="92" t="s">
        <v>778</v>
      </c>
      <c r="H208" s="107" t="s">
        <v>28</v>
      </c>
      <c r="I208" s="95" t="s">
        <v>779</v>
      </c>
    </row>
    <row r="209" spans="1:9" x14ac:dyDescent="0.25">
      <c r="A209" s="114">
        <v>43017</v>
      </c>
      <c r="B209" s="91" t="s">
        <v>452</v>
      </c>
      <c r="C209" s="107" t="s">
        <v>397</v>
      </c>
      <c r="D209" s="91" t="s">
        <v>398</v>
      </c>
      <c r="E209" s="167">
        <v>10000</v>
      </c>
      <c r="F209" s="91" t="s">
        <v>8</v>
      </c>
      <c r="G209" s="92" t="s">
        <v>778</v>
      </c>
      <c r="H209" s="107" t="s">
        <v>32</v>
      </c>
      <c r="I209" s="95" t="s">
        <v>779</v>
      </c>
    </row>
    <row r="210" spans="1:9" x14ac:dyDescent="0.25">
      <c r="A210" s="114">
        <v>43017</v>
      </c>
      <c r="B210" s="91" t="s">
        <v>582</v>
      </c>
      <c r="C210" s="91" t="s">
        <v>397</v>
      </c>
      <c r="D210" s="91" t="s">
        <v>723</v>
      </c>
      <c r="E210" s="155">
        <v>15000</v>
      </c>
      <c r="F210" s="91" t="s">
        <v>44</v>
      </c>
      <c r="G210" s="92" t="s">
        <v>778</v>
      </c>
      <c r="H210" s="91" t="s">
        <v>330</v>
      </c>
      <c r="I210" s="95" t="s">
        <v>779</v>
      </c>
    </row>
    <row r="211" spans="1:9" x14ac:dyDescent="0.25">
      <c r="A211" s="114">
        <v>43017</v>
      </c>
      <c r="B211" s="91" t="s">
        <v>724</v>
      </c>
      <c r="C211" s="91" t="s">
        <v>397</v>
      </c>
      <c r="D211" s="91" t="s">
        <v>723</v>
      </c>
      <c r="E211" s="158">
        <v>15000</v>
      </c>
      <c r="F211" s="91" t="s">
        <v>24</v>
      </c>
      <c r="G211" s="92" t="s">
        <v>778</v>
      </c>
      <c r="H211" s="107" t="s">
        <v>110</v>
      </c>
      <c r="I211" s="95" t="s">
        <v>779</v>
      </c>
    </row>
    <row r="212" spans="1:9" x14ac:dyDescent="0.25">
      <c r="A212" s="99">
        <v>43017</v>
      </c>
      <c r="B212" s="98" t="s">
        <v>97</v>
      </c>
      <c r="C212" s="93" t="s">
        <v>783</v>
      </c>
      <c r="D212" t="s">
        <v>723</v>
      </c>
      <c r="E212" s="161">
        <v>1600000</v>
      </c>
      <c r="F212" t="s">
        <v>14</v>
      </c>
      <c r="G212" s="92" t="s">
        <v>778</v>
      </c>
      <c r="H212" s="96" t="s">
        <v>98</v>
      </c>
      <c r="I212" s="95" t="s">
        <v>779</v>
      </c>
    </row>
    <row r="213" spans="1:9" x14ac:dyDescent="0.25">
      <c r="A213" s="99">
        <v>43017</v>
      </c>
      <c r="B213" s="98" t="s">
        <v>99</v>
      </c>
      <c r="C213" s="93" t="s">
        <v>783</v>
      </c>
      <c r="D213" t="s">
        <v>723</v>
      </c>
      <c r="E213" s="161">
        <v>1600000</v>
      </c>
      <c r="F213" t="s">
        <v>14</v>
      </c>
      <c r="G213" s="92" t="s">
        <v>778</v>
      </c>
      <c r="H213" s="96" t="s">
        <v>100</v>
      </c>
      <c r="I213" s="95" t="s">
        <v>779</v>
      </c>
    </row>
    <row r="214" spans="1:9" x14ac:dyDescent="0.25">
      <c r="A214" s="99">
        <v>43017</v>
      </c>
      <c r="B214" s="95" t="s">
        <v>111</v>
      </c>
      <c r="C214" t="s">
        <v>507</v>
      </c>
      <c r="D214" t="s">
        <v>788</v>
      </c>
      <c r="E214" s="165">
        <v>80000</v>
      </c>
      <c r="F214" t="s">
        <v>787</v>
      </c>
      <c r="G214" s="92" t="s">
        <v>778</v>
      </c>
      <c r="H214" s="96" t="s">
        <v>112</v>
      </c>
      <c r="I214" s="95" t="s">
        <v>779</v>
      </c>
    </row>
    <row r="215" spans="1:9" x14ac:dyDescent="0.25">
      <c r="A215" s="114">
        <v>43018</v>
      </c>
      <c r="B215" s="91" t="s">
        <v>412</v>
      </c>
      <c r="C215" s="91" t="s">
        <v>397</v>
      </c>
      <c r="D215" s="91" t="s">
        <v>400</v>
      </c>
      <c r="E215" s="155">
        <v>60000</v>
      </c>
      <c r="F215" s="115" t="s">
        <v>49</v>
      </c>
      <c r="G215" s="92" t="s">
        <v>778</v>
      </c>
      <c r="H215" s="107" t="s">
        <v>117</v>
      </c>
      <c r="I215" s="95" t="s">
        <v>779</v>
      </c>
    </row>
    <row r="216" spans="1:9" x14ac:dyDescent="0.25">
      <c r="A216" s="114">
        <v>43018</v>
      </c>
      <c r="B216" s="91" t="s">
        <v>417</v>
      </c>
      <c r="C216" s="91" t="s">
        <v>397</v>
      </c>
      <c r="D216" s="91" t="s">
        <v>404</v>
      </c>
      <c r="E216" s="158">
        <v>65000</v>
      </c>
      <c r="F216" s="91" t="s">
        <v>103</v>
      </c>
      <c r="G216" s="92" t="s">
        <v>778</v>
      </c>
      <c r="H216" s="107" t="s">
        <v>107</v>
      </c>
      <c r="I216" s="95" t="s">
        <v>779</v>
      </c>
    </row>
    <row r="217" spans="1:9" x14ac:dyDescent="0.25">
      <c r="A217" s="114">
        <v>43018</v>
      </c>
      <c r="B217" s="91" t="s">
        <v>418</v>
      </c>
      <c r="C217" s="91" t="s">
        <v>401</v>
      </c>
      <c r="D217" s="91" t="s">
        <v>404</v>
      </c>
      <c r="E217" s="155">
        <v>17000</v>
      </c>
      <c r="F217" s="91" t="s">
        <v>103</v>
      </c>
      <c r="G217" s="92" t="s">
        <v>778</v>
      </c>
      <c r="H217" s="107" t="s">
        <v>109</v>
      </c>
      <c r="I217" s="95" t="s">
        <v>779</v>
      </c>
    </row>
    <row r="218" spans="1:9" x14ac:dyDescent="0.25">
      <c r="A218" s="114">
        <v>43018</v>
      </c>
      <c r="B218" s="91" t="s">
        <v>872</v>
      </c>
      <c r="C218" s="91" t="s">
        <v>401</v>
      </c>
      <c r="D218" s="91" t="s">
        <v>404</v>
      </c>
      <c r="E218" s="155">
        <v>20000</v>
      </c>
      <c r="F218" s="91" t="s">
        <v>103</v>
      </c>
      <c r="G218" s="92" t="s">
        <v>778</v>
      </c>
      <c r="H218" s="107" t="s">
        <v>128</v>
      </c>
      <c r="I218" s="95" t="s">
        <v>779</v>
      </c>
    </row>
    <row r="219" spans="1:9" x14ac:dyDescent="0.25">
      <c r="A219" s="114">
        <v>43018</v>
      </c>
      <c r="B219" s="91" t="s">
        <v>402</v>
      </c>
      <c r="C219" s="91" t="s">
        <v>397</v>
      </c>
      <c r="D219" s="91" t="s">
        <v>404</v>
      </c>
      <c r="E219" s="158">
        <v>13000</v>
      </c>
      <c r="F219" s="91" t="s">
        <v>103</v>
      </c>
      <c r="G219" s="92" t="s">
        <v>778</v>
      </c>
      <c r="H219" s="107" t="s">
        <v>105</v>
      </c>
      <c r="I219" s="95" t="s">
        <v>779</v>
      </c>
    </row>
    <row r="220" spans="1:9" x14ac:dyDescent="0.25">
      <c r="A220" s="114">
        <v>43018</v>
      </c>
      <c r="B220" s="107" t="s">
        <v>799</v>
      </c>
      <c r="C220" s="107" t="s">
        <v>397</v>
      </c>
      <c r="D220" s="91" t="s">
        <v>400</v>
      </c>
      <c r="E220" s="158">
        <v>16000</v>
      </c>
      <c r="F220" s="91" t="s">
        <v>118</v>
      </c>
      <c r="G220" s="92" t="s">
        <v>778</v>
      </c>
      <c r="H220" s="107" t="s">
        <v>28</v>
      </c>
      <c r="I220" s="95" t="s">
        <v>779</v>
      </c>
    </row>
    <row r="221" spans="1:9" x14ac:dyDescent="0.25">
      <c r="A221" s="114">
        <v>43018</v>
      </c>
      <c r="B221" s="107" t="s">
        <v>807</v>
      </c>
      <c r="C221" s="107" t="s">
        <v>397</v>
      </c>
      <c r="D221" s="91" t="s">
        <v>400</v>
      </c>
      <c r="E221" s="158">
        <v>63000</v>
      </c>
      <c r="F221" s="91" t="s">
        <v>118</v>
      </c>
      <c r="G221" s="92" t="s">
        <v>778</v>
      </c>
      <c r="H221" s="107" t="s">
        <v>121</v>
      </c>
      <c r="I221" s="95" t="s">
        <v>779</v>
      </c>
    </row>
    <row r="222" spans="1:9" x14ac:dyDescent="0.25">
      <c r="A222" s="114">
        <v>43018</v>
      </c>
      <c r="B222" s="91" t="s">
        <v>439</v>
      </c>
      <c r="C222" s="91" t="s">
        <v>397</v>
      </c>
      <c r="D222" s="91" t="s">
        <v>400</v>
      </c>
      <c r="E222" s="159">
        <v>30000</v>
      </c>
      <c r="F222" s="91" t="s">
        <v>11</v>
      </c>
      <c r="G222" s="92" t="s">
        <v>778</v>
      </c>
      <c r="H222" s="107" t="s">
        <v>28</v>
      </c>
      <c r="I222" s="95" t="s">
        <v>779</v>
      </c>
    </row>
    <row r="223" spans="1:9" x14ac:dyDescent="0.25">
      <c r="A223" s="114">
        <v>43018</v>
      </c>
      <c r="B223" s="91" t="s">
        <v>452</v>
      </c>
      <c r="C223" s="107" t="s">
        <v>397</v>
      </c>
      <c r="D223" s="91" t="s">
        <v>398</v>
      </c>
      <c r="E223" s="167">
        <v>10000</v>
      </c>
      <c r="F223" s="91" t="s">
        <v>8</v>
      </c>
      <c r="G223" s="92" t="s">
        <v>778</v>
      </c>
      <c r="H223" s="107" t="s">
        <v>32</v>
      </c>
      <c r="I223" s="95" t="s">
        <v>779</v>
      </c>
    </row>
    <row r="224" spans="1:9" x14ac:dyDescent="0.25">
      <c r="A224" s="114">
        <v>43018</v>
      </c>
      <c r="B224" s="91" t="s">
        <v>582</v>
      </c>
      <c r="C224" s="91" t="s">
        <v>397</v>
      </c>
      <c r="D224" s="91" t="s">
        <v>723</v>
      </c>
      <c r="E224" s="155">
        <v>15000</v>
      </c>
      <c r="F224" s="91" t="s">
        <v>44</v>
      </c>
      <c r="G224" s="92" t="s">
        <v>778</v>
      </c>
      <c r="H224" s="91" t="s">
        <v>683</v>
      </c>
      <c r="I224" s="95" t="s">
        <v>779</v>
      </c>
    </row>
    <row r="225" spans="1:9" x14ac:dyDescent="0.25">
      <c r="A225" s="114">
        <v>43018</v>
      </c>
      <c r="B225" s="91" t="s">
        <v>725</v>
      </c>
      <c r="C225" s="91" t="s">
        <v>397</v>
      </c>
      <c r="D225" s="91" t="s">
        <v>723</v>
      </c>
      <c r="E225" s="158">
        <v>15000</v>
      </c>
      <c r="F225" s="91" t="s">
        <v>24</v>
      </c>
      <c r="G225" s="92" t="s">
        <v>778</v>
      </c>
      <c r="H225" s="107" t="s">
        <v>110</v>
      </c>
      <c r="I225" s="95" t="s">
        <v>779</v>
      </c>
    </row>
    <row r="226" spans="1:9" x14ac:dyDescent="0.25">
      <c r="A226" s="114">
        <v>43018</v>
      </c>
      <c r="B226" s="91" t="s">
        <v>726</v>
      </c>
      <c r="C226" s="91" t="s">
        <v>397</v>
      </c>
      <c r="D226" s="91" t="s">
        <v>723</v>
      </c>
      <c r="E226" s="158">
        <v>40000</v>
      </c>
      <c r="F226" s="91" t="s">
        <v>24</v>
      </c>
      <c r="G226" s="92" t="s">
        <v>778</v>
      </c>
      <c r="H226" s="107" t="s">
        <v>114</v>
      </c>
      <c r="I226" s="95" t="s">
        <v>779</v>
      </c>
    </row>
    <row r="227" spans="1:9" x14ac:dyDescent="0.25">
      <c r="A227" s="99">
        <v>43018</v>
      </c>
      <c r="B227" s="95" t="s">
        <v>129</v>
      </c>
      <c r="C227" s="93" t="s">
        <v>739</v>
      </c>
      <c r="D227" t="s">
        <v>736</v>
      </c>
      <c r="E227" s="165">
        <v>40000</v>
      </c>
      <c r="F227" t="s">
        <v>14</v>
      </c>
      <c r="G227" s="92" t="s">
        <v>778</v>
      </c>
      <c r="H227" s="96" t="s">
        <v>130</v>
      </c>
      <c r="I227" s="95" t="s">
        <v>779</v>
      </c>
    </row>
    <row r="228" spans="1:9" x14ac:dyDescent="0.25">
      <c r="A228" s="114">
        <v>43019</v>
      </c>
      <c r="B228" s="107" t="s">
        <v>934</v>
      </c>
      <c r="C228" s="91" t="s">
        <v>991</v>
      </c>
      <c r="D228" s="91" t="s">
        <v>788</v>
      </c>
      <c r="E228" s="165">
        <v>600000</v>
      </c>
      <c r="F228" s="91" t="s">
        <v>135</v>
      </c>
      <c r="G228" s="92" t="s">
        <v>778</v>
      </c>
      <c r="H228" s="96" t="s">
        <v>137</v>
      </c>
      <c r="I228" s="95" t="s">
        <v>779</v>
      </c>
    </row>
    <row r="229" spans="1:9" x14ac:dyDescent="0.25">
      <c r="A229" s="114">
        <v>43019</v>
      </c>
      <c r="B229" s="91" t="s">
        <v>413</v>
      </c>
      <c r="C229" s="91" t="s">
        <v>397</v>
      </c>
      <c r="D229" s="91" t="s">
        <v>400</v>
      </c>
      <c r="E229" s="155">
        <v>65000</v>
      </c>
      <c r="F229" s="115" t="s">
        <v>49</v>
      </c>
      <c r="G229" s="92" t="s">
        <v>778</v>
      </c>
      <c r="H229" s="107" t="s">
        <v>125</v>
      </c>
      <c r="I229" s="95" t="s">
        <v>779</v>
      </c>
    </row>
    <row r="230" spans="1:9" x14ac:dyDescent="0.25">
      <c r="A230" s="114">
        <v>43019</v>
      </c>
      <c r="B230" s="91" t="s">
        <v>402</v>
      </c>
      <c r="C230" s="91" t="s">
        <v>397</v>
      </c>
      <c r="D230" s="91" t="s">
        <v>404</v>
      </c>
      <c r="E230" s="155">
        <v>13000</v>
      </c>
      <c r="F230" s="91" t="s">
        <v>103</v>
      </c>
      <c r="G230" s="92" t="s">
        <v>778</v>
      </c>
      <c r="H230" s="107" t="s">
        <v>105</v>
      </c>
      <c r="I230" s="95" t="s">
        <v>779</v>
      </c>
    </row>
    <row r="231" spans="1:9" x14ac:dyDescent="0.25">
      <c r="A231" s="114">
        <v>43019</v>
      </c>
      <c r="B231" s="91" t="s">
        <v>843</v>
      </c>
      <c r="C231" s="91" t="s">
        <v>397</v>
      </c>
      <c r="D231" s="91" t="s">
        <v>404</v>
      </c>
      <c r="E231" s="155">
        <v>60000</v>
      </c>
      <c r="F231" s="91" t="s">
        <v>103</v>
      </c>
      <c r="G231" s="92" t="s">
        <v>778</v>
      </c>
      <c r="H231" s="107" t="s">
        <v>57</v>
      </c>
      <c r="I231" s="95" t="s">
        <v>779</v>
      </c>
    </row>
    <row r="232" spans="1:9" x14ac:dyDescent="0.25">
      <c r="A232" s="355">
        <v>43019</v>
      </c>
      <c r="B232" s="356" t="s">
        <v>844</v>
      </c>
      <c r="C232" s="356" t="s">
        <v>784</v>
      </c>
      <c r="D232" s="356" t="s">
        <v>400</v>
      </c>
      <c r="E232" s="363">
        <v>9000000</v>
      </c>
      <c r="F232" s="356" t="s">
        <v>840</v>
      </c>
      <c r="G232" s="359" t="s">
        <v>778</v>
      </c>
      <c r="H232" s="357" t="s">
        <v>845</v>
      </c>
      <c r="I232" s="357" t="s">
        <v>779</v>
      </c>
    </row>
    <row r="233" spans="1:9" x14ac:dyDescent="0.25">
      <c r="A233" s="114">
        <v>43019</v>
      </c>
      <c r="B233" s="107" t="s">
        <v>799</v>
      </c>
      <c r="C233" s="107" t="s">
        <v>397</v>
      </c>
      <c r="D233" s="91" t="s">
        <v>400</v>
      </c>
      <c r="E233" s="155">
        <v>16000</v>
      </c>
      <c r="F233" s="91" t="s">
        <v>118</v>
      </c>
      <c r="G233" s="92" t="s">
        <v>778</v>
      </c>
      <c r="H233" s="107" t="s">
        <v>28</v>
      </c>
      <c r="I233" s="95" t="s">
        <v>779</v>
      </c>
    </row>
    <row r="234" spans="1:9" x14ac:dyDescent="0.25">
      <c r="A234" s="114">
        <v>43019</v>
      </c>
      <c r="B234" s="91" t="s">
        <v>760</v>
      </c>
      <c r="C234" s="91" t="s">
        <v>397</v>
      </c>
      <c r="D234" s="91" t="s">
        <v>400</v>
      </c>
      <c r="E234" s="159">
        <v>65000</v>
      </c>
      <c r="F234" s="91" t="s">
        <v>11</v>
      </c>
      <c r="G234" s="92" t="s">
        <v>778</v>
      </c>
      <c r="H234" s="107" t="s">
        <v>123</v>
      </c>
      <c r="I234" s="95" t="s">
        <v>779</v>
      </c>
    </row>
    <row r="235" spans="1:9" x14ac:dyDescent="0.25">
      <c r="A235" s="114">
        <v>43019</v>
      </c>
      <c r="B235" s="91" t="s">
        <v>402</v>
      </c>
      <c r="C235" s="91" t="s">
        <v>397</v>
      </c>
      <c r="D235" s="91" t="s">
        <v>400</v>
      </c>
      <c r="E235" s="159">
        <v>30000</v>
      </c>
      <c r="F235" s="91" t="s">
        <v>11</v>
      </c>
      <c r="G235" s="92" t="s">
        <v>778</v>
      </c>
      <c r="H235" s="107" t="s">
        <v>92</v>
      </c>
      <c r="I235" s="95" t="s">
        <v>779</v>
      </c>
    </row>
    <row r="236" spans="1:9" x14ac:dyDescent="0.25">
      <c r="A236" s="114">
        <v>43019</v>
      </c>
      <c r="B236" s="91" t="s">
        <v>741</v>
      </c>
      <c r="C236" s="107" t="s">
        <v>397</v>
      </c>
      <c r="D236" s="91" t="s">
        <v>398</v>
      </c>
      <c r="E236" s="167">
        <v>60000</v>
      </c>
      <c r="F236" s="91" t="s">
        <v>8</v>
      </c>
      <c r="G236" s="92" t="s">
        <v>778</v>
      </c>
      <c r="H236" s="107" t="s">
        <v>32</v>
      </c>
      <c r="I236" s="95" t="s">
        <v>779</v>
      </c>
    </row>
    <row r="237" spans="1:9" x14ac:dyDescent="0.25">
      <c r="A237" s="114">
        <v>43019</v>
      </c>
      <c r="B237" s="91" t="s">
        <v>454</v>
      </c>
      <c r="C237" s="107" t="s">
        <v>403</v>
      </c>
      <c r="D237" s="91" t="s">
        <v>398</v>
      </c>
      <c r="E237" s="167">
        <v>210000</v>
      </c>
      <c r="F237" s="91" t="s">
        <v>8</v>
      </c>
      <c r="G237" s="92" t="s">
        <v>778</v>
      </c>
      <c r="H237" s="107" t="s">
        <v>455</v>
      </c>
      <c r="I237" s="95" t="s">
        <v>779</v>
      </c>
    </row>
    <row r="238" spans="1:9" x14ac:dyDescent="0.25">
      <c r="A238" s="114">
        <v>43019</v>
      </c>
      <c r="B238" s="91" t="s">
        <v>456</v>
      </c>
      <c r="C238" s="107" t="s">
        <v>403</v>
      </c>
      <c r="D238" s="91" t="s">
        <v>398</v>
      </c>
      <c r="E238" s="167">
        <v>100000</v>
      </c>
      <c r="F238" s="91" t="s">
        <v>8</v>
      </c>
      <c r="G238" s="92" t="s">
        <v>778</v>
      </c>
      <c r="H238" s="107" t="s">
        <v>457</v>
      </c>
      <c r="I238" s="95" t="s">
        <v>779</v>
      </c>
    </row>
    <row r="239" spans="1:9" x14ac:dyDescent="0.25">
      <c r="A239" s="114">
        <v>43019</v>
      </c>
      <c r="B239" s="91" t="s">
        <v>458</v>
      </c>
      <c r="C239" s="107" t="s">
        <v>403</v>
      </c>
      <c r="D239" s="91" t="s">
        <v>398</v>
      </c>
      <c r="E239" s="167">
        <v>100000</v>
      </c>
      <c r="F239" s="91" t="s">
        <v>8</v>
      </c>
      <c r="G239" s="92" t="s">
        <v>778</v>
      </c>
      <c r="H239" s="107" t="s">
        <v>459</v>
      </c>
      <c r="I239" s="95" t="s">
        <v>779</v>
      </c>
    </row>
    <row r="240" spans="1:9" x14ac:dyDescent="0.25">
      <c r="A240" s="114">
        <v>43019</v>
      </c>
      <c r="B240" s="91" t="s">
        <v>460</v>
      </c>
      <c r="C240" s="107" t="s">
        <v>403</v>
      </c>
      <c r="D240" s="91" t="s">
        <v>398</v>
      </c>
      <c r="E240" s="167">
        <v>100000</v>
      </c>
      <c r="F240" s="91" t="s">
        <v>8</v>
      </c>
      <c r="G240" s="92" t="s">
        <v>778</v>
      </c>
      <c r="H240" s="107" t="s">
        <v>172</v>
      </c>
      <c r="I240" s="95" t="s">
        <v>779</v>
      </c>
    </row>
    <row r="241" spans="1:9" x14ac:dyDescent="0.25">
      <c r="A241" s="114">
        <v>43019</v>
      </c>
      <c r="B241" s="91" t="s">
        <v>582</v>
      </c>
      <c r="C241" s="91" t="s">
        <v>397</v>
      </c>
      <c r="D241" s="91" t="s">
        <v>723</v>
      </c>
      <c r="E241" s="155">
        <v>15000</v>
      </c>
      <c r="F241" s="91" t="s">
        <v>44</v>
      </c>
      <c r="G241" s="92" t="s">
        <v>778</v>
      </c>
      <c r="H241" s="91" t="s">
        <v>179</v>
      </c>
      <c r="I241" s="95" t="s">
        <v>779</v>
      </c>
    </row>
    <row r="242" spans="1:9" x14ac:dyDescent="0.25">
      <c r="A242" s="114">
        <v>43019</v>
      </c>
      <c r="B242" s="91" t="s">
        <v>725</v>
      </c>
      <c r="C242" s="91" t="s">
        <v>397</v>
      </c>
      <c r="D242" s="91" t="s">
        <v>723</v>
      </c>
      <c r="E242" s="155">
        <v>15000</v>
      </c>
      <c r="F242" s="91" t="s">
        <v>24</v>
      </c>
      <c r="G242" s="92" t="s">
        <v>778</v>
      </c>
      <c r="H242" s="107" t="s">
        <v>110</v>
      </c>
      <c r="I242" s="95" t="s">
        <v>779</v>
      </c>
    </row>
    <row r="243" spans="1:9" x14ac:dyDescent="0.25">
      <c r="A243" s="101">
        <v>43019</v>
      </c>
      <c r="B243" s="96" t="s">
        <v>132</v>
      </c>
      <c r="C243" s="93" t="s">
        <v>592</v>
      </c>
      <c r="D243" t="s">
        <v>736</v>
      </c>
      <c r="E243" s="166">
        <v>130000</v>
      </c>
      <c r="F243" t="s">
        <v>14</v>
      </c>
      <c r="G243" s="92" t="s">
        <v>778</v>
      </c>
      <c r="H243" s="96" t="s">
        <v>133</v>
      </c>
      <c r="I243" s="95" t="s">
        <v>779</v>
      </c>
    </row>
    <row r="244" spans="1:9" x14ac:dyDescent="0.25">
      <c r="A244" s="101">
        <v>43019</v>
      </c>
      <c r="B244" s="96" t="s">
        <v>134</v>
      </c>
      <c r="C244" s="93" t="s">
        <v>397</v>
      </c>
      <c r="D244" t="s">
        <v>736</v>
      </c>
      <c r="E244" s="166">
        <v>140000</v>
      </c>
      <c r="F244" t="s">
        <v>14</v>
      </c>
      <c r="G244" s="92" t="s">
        <v>778</v>
      </c>
      <c r="H244" s="96" t="s">
        <v>60</v>
      </c>
      <c r="I244" s="95" t="s">
        <v>779</v>
      </c>
    </row>
    <row r="245" spans="1:9" x14ac:dyDescent="0.25">
      <c r="A245" s="101">
        <v>43019</v>
      </c>
      <c r="B245" s="95" t="s">
        <v>140</v>
      </c>
      <c r="C245" s="93" t="s">
        <v>592</v>
      </c>
      <c r="D245" t="s">
        <v>736</v>
      </c>
      <c r="E245" s="165">
        <v>20000</v>
      </c>
      <c r="F245" t="s">
        <v>14</v>
      </c>
      <c r="G245" s="92" t="s">
        <v>778</v>
      </c>
      <c r="H245" s="96" t="s">
        <v>141</v>
      </c>
      <c r="I245" s="95" t="s">
        <v>779</v>
      </c>
    </row>
    <row r="246" spans="1:9" x14ac:dyDescent="0.25">
      <c r="A246" s="99">
        <v>43019</v>
      </c>
      <c r="B246" s="96" t="s">
        <v>138</v>
      </c>
      <c r="C246" t="s">
        <v>507</v>
      </c>
      <c r="D246" t="s">
        <v>788</v>
      </c>
      <c r="E246" s="166">
        <v>100000</v>
      </c>
      <c r="F246" t="s">
        <v>787</v>
      </c>
      <c r="G246" s="92" t="s">
        <v>778</v>
      </c>
      <c r="H246" s="96" t="s">
        <v>139</v>
      </c>
      <c r="I246" s="95" t="s">
        <v>779</v>
      </c>
    </row>
    <row r="247" spans="1:9" x14ac:dyDescent="0.25">
      <c r="A247" s="114">
        <v>43020</v>
      </c>
      <c r="B247" s="91" t="s">
        <v>419</v>
      </c>
      <c r="C247" s="91" t="s">
        <v>397</v>
      </c>
      <c r="D247" s="91" t="s">
        <v>404</v>
      </c>
      <c r="E247" s="155">
        <v>60000</v>
      </c>
      <c r="F247" s="91" t="s">
        <v>103</v>
      </c>
      <c r="G247" s="92" t="s">
        <v>778</v>
      </c>
      <c r="H247" s="107" t="s">
        <v>143</v>
      </c>
      <c r="I247" s="95" t="s">
        <v>779</v>
      </c>
    </row>
    <row r="248" spans="1:9" x14ac:dyDescent="0.25">
      <c r="A248" s="114">
        <v>43020</v>
      </c>
      <c r="B248" s="107" t="s">
        <v>799</v>
      </c>
      <c r="C248" s="107" t="s">
        <v>397</v>
      </c>
      <c r="D248" s="91" t="s">
        <v>400</v>
      </c>
      <c r="E248" s="158">
        <v>16000</v>
      </c>
      <c r="F248" s="91" t="s">
        <v>118</v>
      </c>
      <c r="G248" s="92" t="s">
        <v>778</v>
      </c>
      <c r="H248" s="107" t="s">
        <v>28</v>
      </c>
      <c r="I248" s="95" t="s">
        <v>779</v>
      </c>
    </row>
    <row r="249" spans="1:9" x14ac:dyDescent="0.25">
      <c r="A249" s="114">
        <v>43020</v>
      </c>
      <c r="B249" s="91" t="s">
        <v>402</v>
      </c>
      <c r="C249" s="91" t="s">
        <v>397</v>
      </c>
      <c r="D249" s="91" t="s">
        <v>400</v>
      </c>
      <c r="E249" s="159">
        <v>30000</v>
      </c>
      <c r="F249" s="91" t="s">
        <v>11</v>
      </c>
      <c r="G249" s="92" t="s">
        <v>778</v>
      </c>
      <c r="H249" s="107" t="s">
        <v>92</v>
      </c>
      <c r="I249" s="95" t="s">
        <v>779</v>
      </c>
    </row>
    <row r="250" spans="1:9" x14ac:dyDescent="0.25">
      <c r="A250" s="114">
        <v>43020</v>
      </c>
      <c r="B250" s="91" t="s">
        <v>774</v>
      </c>
      <c r="C250" s="91" t="s">
        <v>775</v>
      </c>
      <c r="D250" s="91" t="s">
        <v>400</v>
      </c>
      <c r="E250" s="159">
        <v>17000</v>
      </c>
      <c r="F250" s="91" t="s">
        <v>11</v>
      </c>
      <c r="G250" s="92" t="s">
        <v>778</v>
      </c>
      <c r="H250" s="107" t="s">
        <v>147</v>
      </c>
      <c r="I250" s="95" t="s">
        <v>779</v>
      </c>
    </row>
    <row r="251" spans="1:9" x14ac:dyDescent="0.25">
      <c r="A251" s="114">
        <v>43020</v>
      </c>
      <c r="B251" s="91" t="s">
        <v>461</v>
      </c>
      <c r="C251" s="107" t="s">
        <v>403</v>
      </c>
      <c r="D251" s="91" t="s">
        <v>398</v>
      </c>
      <c r="E251" s="167">
        <v>100000</v>
      </c>
      <c r="F251" s="91" t="s">
        <v>8</v>
      </c>
      <c r="G251" s="92" t="s">
        <v>778</v>
      </c>
      <c r="H251" s="107" t="s">
        <v>462</v>
      </c>
      <c r="I251" s="95" t="s">
        <v>779</v>
      </c>
    </row>
    <row r="252" spans="1:9" x14ac:dyDescent="0.25">
      <c r="A252" s="114">
        <v>43020</v>
      </c>
      <c r="B252" s="91" t="s">
        <v>463</v>
      </c>
      <c r="C252" s="107" t="s">
        <v>403</v>
      </c>
      <c r="D252" s="91" t="s">
        <v>398</v>
      </c>
      <c r="E252" s="167">
        <v>100000</v>
      </c>
      <c r="F252" s="91" t="s">
        <v>8</v>
      </c>
      <c r="G252" s="92" t="s">
        <v>778</v>
      </c>
      <c r="H252" s="107" t="s">
        <v>464</v>
      </c>
      <c r="I252" s="95" t="s">
        <v>779</v>
      </c>
    </row>
    <row r="253" spans="1:9" x14ac:dyDescent="0.25">
      <c r="A253" s="114">
        <v>43020</v>
      </c>
      <c r="B253" s="91" t="s">
        <v>465</v>
      </c>
      <c r="C253" s="107" t="s">
        <v>403</v>
      </c>
      <c r="D253" s="91" t="s">
        <v>398</v>
      </c>
      <c r="E253" s="167">
        <v>100000</v>
      </c>
      <c r="F253" s="91" t="s">
        <v>8</v>
      </c>
      <c r="G253" s="92" t="s">
        <v>778</v>
      </c>
      <c r="H253" s="107" t="s">
        <v>466</v>
      </c>
      <c r="I253" s="95" t="s">
        <v>779</v>
      </c>
    </row>
    <row r="254" spans="1:9" x14ac:dyDescent="0.25">
      <c r="A254" s="114">
        <v>43020</v>
      </c>
      <c r="B254" s="91" t="s">
        <v>467</v>
      </c>
      <c r="C254" s="107" t="s">
        <v>403</v>
      </c>
      <c r="D254" s="91" t="s">
        <v>398</v>
      </c>
      <c r="E254" s="167">
        <v>100000</v>
      </c>
      <c r="F254" s="91" t="s">
        <v>8</v>
      </c>
      <c r="G254" s="92" t="s">
        <v>778</v>
      </c>
      <c r="H254" s="107" t="s">
        <v>468</v>
      </c>
      <c r="I254" s="95" t="s">
        <v>779</v>
      </c>
    </row>
    <row r="255" spans="1:9" x14ac:dyDescent="0.25">
      <c r="A255" s="114">
        <v>43020</v>
      </c>
      <c r="B255" s="91" t="s">
        <v>469</v>
      </c>
      <c r="C255" s="107" t="s">
        <v>403</v>
      </c>
      <c r="D255" s="91" t="s">
        <v>398</v>
      </c>
      <c r="E255" s="167">
        <v>100000</v>
      </c>
      <c r="F255" s="91" t="s">
        <v>8</v>
      </c>
      <c r="G255" s="92" t="s">
        <v>778</v>
      </c>
      <c r="H255" s="107" t="s">
        <v>470</v>
      </c>
      <c r="I255" s="95" t="s">
        <v>779</v>
      </c>
    </row>
    <row r="256" spans="1:9" x14ac:dyDescent="0.25">
      <c r="A256" s="114">
        <v>43020</v>
      </c>
      <c r="B256" s="91" t="s">
        <v>471</v>
      </c>
      <c r="C256" s="107" t="s">
        <v>403</v>
      </c>
      <c r="D256" s="91" t="s">
        <v>398</v>
      </c>
      <c r="E256" s="167">
        <v>100000</v>
      </c>
      <c r="F256" s="91" t="s">
        <v>8</v>
      </c>
      <c r="G256" s="92" t="s">
        <v>778</v>
      </c>
      <c r="H256" s="107" t="s">
        <v>472</v>
      </c>
      <c r="I256" s="95" t="s">
        <v>779</v>
      </c>
    </row>
    <row r="257" spans="1:9" x14ac:dyDescent="0.25">
      <c r="A257" s="114">
        <v>43020</v>
      </c>
      <c r="B257" s="91" t="s">
        <v>473</v>
      </c>
      <c r="C257" s="107" t="s">
        <v>403</v>
      </c>
      <c r="D257" s="91" t="s">
        <v>398</v>
      </c>
      <c r="E257" s="167">
        <v>100000</v>
      </c>
      <c r="F257" s="91" t="s">
        <v>8</v>
      </c>
      <c r="G257" s="92" t="s">
        <v>778</v>
      </c>
      <c r="H257" s="107" t="s">
        <v>474</v>
      </c>
      <c r="I257" s="95" t="s">
        <v>779</v>
      </c>
    </row>
    <row r="258" spans="1:9" x14ac:dyDescent="0.25">
      <c r="A258" s="114">
        <v>43020</v>
      </c>
      <c r="B258" s="91" t="s">
        <v>475</v>
      </c>
      <c r="C258" s="107" t="s">
        <v>403</v>
      </c>
      <c r="D258" s="91" t="s">
        <v>398</v>
      </c>
      <c r="E258" s="167">
        <v>100000</v>
      </c>
      <c r="F258" s="91" t="s">
        <v>8</v>
      </c>
      <c r="G258" s="92" t="s">
        <v>778</v>
      </c>
      <c r="H258" s="107" t="s">
        <v>476</v>
      </c>
      <c r="I258" s="95" t="s">
        <v>779</v>
      </c>
    </row>
    <row r="259" spans="1:9" x14ac:dyDescent="0.25">
      <c r="A259" s="114">
        <v>43020</v>
      </c>
      <c r="B259" s="91" t="s">
        <v>814</v>
      </c>
      <c r="C259" s="107" t="s">
        <v>397</v>
      </c>
      <c r="D259" s="91" t="s">
        <v>398</v>
      </c>
      <c r="E259" s="167">
        <v>10000</v>
      </c>
      <c r="F259" s="91" t="s">
        <v>8</v>
      </c>
      <c r="G259" s="92" t="s">
        <v>778</v>
      </c>
      <c r="H259" s="107" t="s">
        <v>102</v>
      </c>
      <c r="I259" s="95" t="s">
        <v>779</v>
      </c>
    </row>
    <row r="260" spans="1:9" x14ac:dyDescent="0.25">
      <c r="A260" s="114">
        <v>43020</v>
      </c>
      <c r="B260" s="91" t="s">
        <v>582</v>
      </c>
      <c r="C260" s="91" t="s">
        <v>397</v>
      </c>
      <c r="D260" s="91" t="s">
        <v>723</v>
      </c>
      <c r="E260" s="155">
        <v>15000</v>
      </c>
      <c r="F260" s="91" t="s">
        <v>44</v>
      </c>
      <c r="G260" s="92" t="s">
        <v>778</v>
      </c>
      <c r="H260" s="91" t="s">
        <v>334</v>
      </c>
      <c r="I260" s="95" t="s">
        <v>779</v>
      </c>
    </row>
    <row r="261" spans="1:9" x14ac:dyDescent="0.25">
      <c r="A261" s="114">
        <v>43020</v>
      </c>
      <c r="B261" s="91" t="s">
        <v>583</v>
      </c>
      <c r="C261" s="91" t="s">
        <v>399</v>
      </c>
      <c r="D261" s="91" t="s">
        <v>723</v>
      </c>
      <c r="E261" s="155">
        <v>5000</v>
      </c>
      <c r="F261" s="91" t="s">
        <v>44</v>
      </c>
      <c r="G261" s="92" t="s">
        <v>778</v>
      </c>
      <c r="H261" s="91" t="s">
        <v>682</v>
      </c>
      <c r="I261" s="95" t="s">
        <v>779</v>
      </c>
    </row>
    <row r="262" spans="1:9" x14ac:dyDescent="0.25">
      <c r="A262" s="114">
        <v>43020</v>
      </c>
      <c r="B262" s="91" t="s">
        <v>725</v>
      </c>
      <c r="C262" s="91" t="s">
        <v>397</v>
      </c>
      <c r="D262" s="91" t="s">
        <v>723</v>
      </c>
      <c r="E262" s="158">
        <v>15000</v>
      </c>
      <c r="F262" s="91" t="s">
        <v>24</v>
      </c>
      <c r="G262" s="92" t="s">
        <v>778</v>
      </c>
      <c r="H262" s="107" t="s">
        <v>110</v>
      </c>
      <c r="I262" s="95" t="s">
        <v>779</v>
      </c>
    </row>
    <row r="263" spans="1:9" x14ac:dyDescent="0.25">
      <c r="A263" s="114">
        <v>43020</v>
      </c>
      <c r="B263" s="91" t="s">
        <v>727</v>
      </c>
      <c r="C263" s="91" t="s">
        <v>397</v>
      </c>
      <c r="D263" s="91" t="s">
        <v>723</v>
      </c>
      <c r="E263" s="158">
        <v>70000</v>
      </c>
      <c r="F263" s="91" t="s">
        <v>24</v>
      </c>
      <c r="G263" s="92" t="s">
        <v>778</v>
      </c>
      <c r="H263" s="107" t="s">
        <v>149</v>
      </c>
      <c r="I263" s="95" t="s">
        <v>779</v>
      </c>
    </row>
    <row r="264" spans="1:9" x14ac:dyDescent="0.25">
      <c r="A264" s="99">
        <v>43020</v>
      </c>
      <c r="B264" s="95" t="s">
        <v>144</v>
      </c>
      <c r="C264" s="93" t="s">
        <v>739</v>
      </c>
      <c r="D264" t="s">
        <v>736</v>
      </c>
      <c r="E264" s="165">
        <v>75000</v>
      </c>
      <c r="F264" t="s">
        <v>14</v>
      </c>
      <c r="G264" s="92" t="s">
        <v>778</v>
      </c>
      <c r="H264" s="96" t="s">
        <v>145</v>
      </c>
      <c r="I264" s="95" t="s">
        <v>779</v>
      </c>
    </row>
    <row r="265" spans="1:9" x14ac:dyDescent="0.25">
      <c r="A265" s="361">
        <v>43020</v>
      </c>
      <c r="B265" s="360" t="s">
        <v>152</v>
      </c>
      <c r="C265" s="365" t="s">
        <v>783</v>
      </c>
      <c r="D265" s="365" t="s">
        <v>735</v>
      </c>
      <c r="E265" s="366">
        <v>25000</v>
      </c>
      <c r="F265" s="365" t="s">
        <v>14</v>
      </c>
      <c r="G265" s="359" t="s">
        <v>778</v>
      </c>
      <c r="H265" s="360" t="s">
        <v>153</v>
      </c>
      <c r="I265" s="360" t="s">
        <v>779</v>
      </c>
    </row>
    <row r="266" spans="1:9" x14ac:dyDescent="0.25">
      <c r="A266" s="99">
        <v>43020</v>
      </c>
      <c r="B266" s="95" t="s">
        <v>150</v>
      </c>
      <c r="C266" t="s">
        <v>507</v>
      </c>
      <c r="D266" t="s">
        <v>788</v>
      </c>
      <c r="E266" s="165">
        <v>150000</v>
      </c>
      <c r="F266" t="s">
        <v>787</v>
      </c>
      <c r="G266" s="92" t="s">
        <v>778</v>
      </c>
      <c r="H266" s="96" t="s">
        <v>151</v>
      </c>
      <c r="I266" s="95" t="s">
        <v>779</v>
      </c>
    </row>
    <row r="267" spans="1:9" x14ac:dyDescent="0.25">
      <c r="A267" s="114">
        <v>43021</v>
      </c>
      <c r="B267" s="107" t="s">
        <v>799</v>
      </c>
      <c r="C267" s="107" t="s">
        <v>397</v>
      </c>
      <c r="D267" s="91" t="s">
        <v>400</v>
      </c>
      <c r="E267" s="158">
        <v>16000</v>
      </c>
      <c r="F267" s="91" t="s">
        <v>118</v>
      </c>
      <c r="G267" s="92" t="s">
        <v>778</v>
      </c>
      <c r="H267" s="107" t="s">
        <v>28</v>
      </c>
      <c r="I267" s="95" t="s">
        <v>779</v>
      </c>
    </row>
    <row r="268" spans="1:9" x14ac:dyDescent="0.25">
      <c r="A268" s="114">
        <v>43021</v>
      </c>
      <c r="B268" s="91" t="s">
        <v>402</v>
      </c>
      <c r="C268" s="91" t="s">
        <v>397</v>
      </c>
      <c r="D268" s="91" t="s">
        <v>400</v>
      </c>
      <c r="E268" s="159">
        <v>30000</v>
      </c>
      <c r="F268" s="91" t="s">
        <v>11</v>
      </c>
      <c r="G268" s="92" t="s">
        <v>778</v>
      </c>
      <c r="H268" s="107" t="s">
        <v>92</v>
      </c>
      <c r="I268" s="95" t="s">
        <v>779</v>
      </c>
    </row>
    <row r="269" spans="1:9" x14ac:dyDescent="0.25">
      <c r="A269" s="114">
        <v>43021</v>
      </c>
      <c r="B269" s="91" t="s">
        <v>761</v>
      </c>
      <c r="C269" s="91" t="s">
        <v>397</v>
      </c>
      <c r="D269" s="91" t="s">
        <v>400</v>
      </c>
      <c r="E269" s="159">
        <v>70000</v>
      </c>
      <c r="F269" s="91" t="s">
        <v>11</v>
      </c>
      <c r="G269" s="92" t="s">
        <v>778</v>
      </c>
      <c r="H269" s="107" t="s">
        <v>155</v>
      </c>
      <c r="I269" s="95" t="s">
        <v>779</v>
      </c>
    </row>
    <row r="270" spans="1:9" x14ac:dyDescent="0.25">
      <c r="A270" s="114">
        <v>43021</v>
      </c>
      <c r="B270" s="91" t="s">
        <v>452</v>
      </c>
      <c r="C270" s="107" t="s">
        <v>397</v>
      </c>
      <c r="D270" s="91" t="s">
        <v>398</v>
      </c>
      <c r="E270" s="167">
        <v>10000</v>
      </c>
      <c r="F270" s="91" t="s">
        <v>8</v>
      </c>
      <c r="G270" s="92" t="s">
        <v>778</v>
      </c>
      <c r="H270" s="107" t="s">
        <v>102</v>
      </c>
      <c r="I270" s="95" t="s">
        <v>779</v>
      </c>
    </row>
    <row r="271" spans="1:9" x14ac:dyDescent="0.25">
      <c r="A271" s="114">
        <v>43021</v>
      </c>
      <c r="B271" s="91" t="s">
        <v>582</v>
      </c>
      <c r="C271" s="91" t="s">
        <v>397</v>
      </c>
      <c r="D271" s="91" t="s">
        <v>723</v>
      </c>
      <c r="E271" s="155">
        <v>15000</v>
      </c>
      <c r="F271" s="91" t="s">
        <v>44</v>
      </c>
      <c r="G271" s="92" t="s">
        <v>778</v>
      </c>
      <c r="H271" s="91" t="s">
        <v>96</v>
      </c>
      <c r="I271" s="95" t="s">
        <v>779</v>
      </c>
    </row>
    <row r="272" spans="1:9" x14ac:dyDescent="0.25">
      <c r="A272" s="114">
        <v>43021</v>
      </c>
      <c r="B272" s="91" t="s">
        <v>724</v>
      </c>
      <c r="C272" s="91" t="s">
        <v>397</v>
      </c>
      <c r="D272" s="91" t="s">
        <v>723</v>
      </c>
      <c r="E272" s="158">
        <v>15000</v>
      </c>
      <c r="F272" s="91" t="s">
        <v>24</v>
      </c>
      <c r="G272" s="92" t="s">
        <v>778</v>
      </c>
      <c r="H272" s="107" t="s">
        <v>110</v>
      </c>
      <c r="I272" s="95" t="s">
        <v>779</v>
      </c>
    </row>
    <row r="273" spans="1:9" x14ac:dyDescent="0.25">
      <c r="A273" s="99">
        <v>43021</v>
      </c>
      <c r="B273" s="95" t="s">
        <v>858</v>
      </c>
      <c r="C273" s="93" t="s">
        <v>784</v>
      </c>
      <c r="D273" t="s">
        <v>400</v>
      </c>
      <c r="E273" s="165">
        <v>1750000</v>
      </c>
      <c r="F273" t="s">
        <v>14</v>
      </c>
      <c r="G273" s="92" t="s">
        <v>778</v>
      </c>
      <c r="H273" s="96" t="s">
        <v>153</v>
      </c>
      <c r="I273" s="95" t="s">
        <v>779</v>
      </c>
    </row>
    <row r="274" spans="1:9" x14ac:dyDescent="0.25">
      <c r="A274" s="99">
        <v>43021</v>
      </c>
      <c r="B274" s="95" t="s">
        <v>156</v>
      </c>
      <c r="C274" t="s">
        <v>592</v>
      </c>
      <c r="D274" t="s">
        <v>736</v>
      </c>
      <c r="E274" s="165">
        <v>72000</v>
      </c>
      <c r="F274" t="s">
        <v>14</v>
      </c>
      <c r="G274" s="92" t="s">
        <v>778</v>
      </c>
      <c r="H274" s="96" t="s">
        <v>157</v>
      </c>
      <c r="I274" s="95" t="s">
        <v>779</v>
      </c>
    </row>
    <row r="275" spans="1:9" x14ac:dyDescent="0.25">
      <c r="A275" s="99">
        <v>43021</v>
      </c>
      <c r="B275" s="96" t="s">
        <v>81</v>
      </c>
      <c r="C275" t="s">
        <v>399</v>
      </c>
      <c r="D275" t="s">
        <v>736</v>
      </c>
      <c r="E275" s="164">
        <v>400000</v>
      </c>
      <c r="F275" t="s">
        <v>14</v>
      </c>
      <c r="G275" s="92" t="s">
        <v>778</v>
      </c>
      <c r="H275" s="96" t="s">
        <v>158</v>
      </c>
      <c r="I275" s="95" t="s">
        <v>779</v>
      </c>
    </row>
    <row r="276" spans="1:9" x14ac:dyDescent="0.25">
      <c r="A276" s="99">
        <v>43021</v>
      </c>
      <c r="B276" s="98" t="s">
        <v>161</v>
      </c>
      <c r="C276" t="s">
        <v>397</v>
      </c>
      <c r="D276" t="s">
        <v>736</v>
      </c>
      <c r="E276" s="166">
        <v>40000</v>
      </c>
      <c r="F276" t="s">
        <v>14</v>
      </c>
      <c r="G276" s="92" t="s">
        <v>778</v>
      </c>
      <c r="H276" s="96" t="s">
        <v>162</v>
      </c>
      <c r="I276" s="95" t="s">
        <v>779</v>
      </c>
    </row>
    <row r="277" spans="1:9" x14ac:dyDescent="0.25">
      <c r="A277" s="114">
        <v>43022</v>
      </c>
      <c r="B277" s="91" t="s">
        <v>477</v>
      </c>
      <c r="C277" s="107" t="s">
        <v>397</v>
      </c>
      <c r="D277" s="91" t="s">
        <v>398</v>
      </c>
      <c r="E277" s="167">
        <v>11000</v>
      </c>
      <c r="F277" s="91" t="s">
        <v>8</v>
      </c>
      <c r="G277" s="92" t="s">
        <v>778</v>
      </c>
      <c r="H277" s="107" t="s">
        <v>160</v>
      </c>
      <c r="I277" s="95" t="s">
        <v>779</v>
      </c>
    </row>
    <row r="278" spans="1:9" x14ac:dyDescent="0.25">
      <c r="A278" s="99">
        <v>43022</v>
      </c>
      <c r="B278" s="98" t="s">
        <v>161</v>
      </c>
      <c r="C278" t="s">
        <v>397</v>
      </c>
      <c r="D278" t="s">
        <v>736</v>
      </c>
      <c r="E278" s="166">
        <v>370000</v>
      </c>
      <c r="F278" t="s">
        <v>14</v>
      </c>
      <c r="G278" s="92" t="s">
        <v>778</v>
      </c>
      <c r="H278" s="96" t="s">
        <v>164</v>
      </c>
      <c r="I278" s="95" t="s">
        <v>779</v>
      </c>
    </row>
    <row r="279" spans="1:9" x14ac:dyDescent="0.25">
      <c r="A279" s="114">
        <v>43024</v>
      </c>
      <c r="B279" s="91" t="s">
        <v>414</v>
      </c>
      <c r="C279" s="91" t="s">
        <v>397</v>
      </c>
      <c r="D279" s="91" t="s">
        <v>400</v>
      </c>
      <c r="E279" s="155">
        <v>60000</v>
      </c>
      <c r="F279" s="115" t="s">
        <v>49</v>
      </c>
      <c r="G279" s="92" t="s">
        <v>778</v>
      </c>
      <c r="H279" s="107" t="s">
        <v>169</v>
      </c>
      <c r="I279" s="95" t="s">
        <v>779</v>
      </c>
    </row>
    <row r="280" spans="1:9" x14ac:dyDescent="0.25">
      <c r="A280" s="114">
        <v>43024</v>
      </c>
      <c r="B280" s="91" t="s">
        <v>402</v>
      </c>
      <c r="C280" s="91" t="s">
        <v>397</v>
      </c>
      <c r="D280" s="91" t="s">
        <v>404</v>
      </c>
      <c r="E280" s="155">
        <v>13000</v>
      </c>
      <c r="F280" s="91" t="s">
        <v>103</v>
      </c>
      <c r="G280" s="92" t="s">
        <v>778</v>
      </c>
      <c r="H280" s="107" t="s">
        <v>176</v>
      </c>
      <c r="I280" s="95" t="s">
        <v>779</v>
      </c>
    </row>
    <row r="281" spans="1:9" x14ac:dyDescent="0.25">
      <c r="A281" s="114">
        <v>43024</v>
      </c>
      <c r="B281" s="107" t="s">
        <v>799</v>
      </c>
      <c r="C281" s="107" t="s">
        <v>397</v>
      </c>
      <c r="D281" s="91" t="s">
        <v>400</v>
      </c>
      <c r="E281" s="158">
        <v>16000</v>
      </c>
      <c r="F281" s="91" t="s">
        <v>118</v>
      </c>
      <c r="G281" s="92" t="s">
        <v>778</v>
      </c>
      <c r="H281" s="107" t="s">
        <v>28</v>
      </c>
      <c r="I281" s="95" t="s">
        <v>779</v>
      </c>
    </row>
    <row r="282" spans="1:9" x14ac:dyDescent="0.25">
      <c r="A282" s="114">
        <v>43024</v>
      </c>
      <c r="B282" s="107" t="s">
        <v>806</v>
      </c>
      <c r="C282" s="107" t="s">
        <v>397</v>
      </c>
      <c r="D282" s="91" t="s">
        <v>400</v>
      </c>
      <c r="E282" s="158">
        <v>55000</v>
      </c>
      <c r="F282" s="91" t="s">
        <v>118</v>
      </c>
      <c r="G282" s="92" t="s">
        <v>778</v>
      </c>
      <c r="H282" s="107" t="s">
        <v>167</v>
      </c>
      <c r="I282" s="95" t="s">
        <v>779</v>
      </c>
    </row>
    <row r="283" spans="1:9" x14ac:dyDescent="0.25">
      <c r="A283" s="114">
        <v>43024</v>
      </c>
      <c r="B283" s="91" t="s">
        <v>402</v>
      </c>
      <c r="C283" s="91" t="s">
        <v>397</v>
      </c>
      <c r="D283" s="91" t="s">
        <v>400</v>
      </c>
      <c r="E283" s="159">
        <v>30000</v>
      </c>
      <c r="F283" s="91" t="s">
        <v>11</v>
      </c>
      <c r="G283" s="92" t="s">
        <v>778</v>
      </c>
      <c r="H283" s="107" t="s">
        <v>92</v>
      </c>
      <c r="I283" s="95" t="s">
        <v>779</v>
      </c>
    </row>
    <row r="284" spans="1:9" x14ac:dyDescent="0.25">
      <c r="A284" s="114">
        <v>43024</v>
      </c>
      <c r="B284" s="91" t="s">
        <v>814</v>
      </c>
      <c r="C284" s="107" t="s">
        <v>397</v>
      </c>
      <c r="D284" s="91" t="s">
        <v>398</v>
      </c>
      <c r="E284" s="167">
        <v>10000</v>
      </c>
      <c r="F284" s="91" t="s">
        <v>8</v>
      </c>
      <c r="G284" s="92" t="s">
        <v>778</v>
      </c>
      <c r="H284" s="107" t="s">
        <v>102</v>
      </c>
      <c r="I284" s="95" t="s">
        <v>779</v>
      </c>
    </row>
    <row r="285" spans="1:9" x14ac:dyDescent="0.25">
      <c r="A285" s="114">
        <v>43024</v>
      </c>
      <c r="B285" s="91" t="s">
        <v>516</v>
      </c>
      <c r="C285" s="91" t="s">
        <v>397</v>
      </c>
      <c r="D285" s="91" t="s">
        <v>723</v>
      </c>
      <c r="E285" s="155">
        <v>15000</v>
      </c>
      <c r="F285" s="91" t="s">
        <v>40</v>
      </c>
      <c r="G285" s="92" t="s">
        <v>778</v>
      </c>
      <c r="H285" s="107" t="s">
        <v>182</v>
      </c>
      <c r="I285" s="95" t="s">
        <v>779</v>
      </c>
    </row>
    <row r="286" spans="1:9" x14ac:dyDescent="0.25">
      <c r="A286" s="114">
        <v>43024</v>
      </c>
      <c r="B286" s="91" t="s">
        <v>582</v>
      </c>
      <c r="C286" s="91" t="s">
        <v>397</v>
      </c>
      <c r="D286" s="91" t="s">
        <v>723</v>
      </c>
      <c r="E286" s="155">
        <v>15000</v>
      </c>
      <c r="F286" s="91" t="s">
        <v>44</v>
      </c>
      <c r="G286" s="92" t="s">
        <v>778</v>
      </c>
      <c r="H286" s="91" t="s">
        <v>712</v>
      </c>
      <c r="I286" s="95" t="s">
        <v>779</v>
      </c>
    </row>
    <row r="287" spans="1:9" x14ac:dyDescent="0.25">
      <c r="A287" s="114">
        <v>43024</v>
      </c>
      <c r="B287" s="91" t="s">
        <v>724</v>
      </c>
      <c r="C287" s="91" t="s">
        <v>397</v>
      </c>
      <c r="D287" s="91" t="s">
        <v>723</v>
      </c>
      <c r="E287" s="158">
        <v>15000</v>
      </c>
      <c r="F287" s="91" t="s">
        <v>24</v>
      </c>
      <c r="G287" s="92" t="s">
        <v>778</v>
      </c>
      <c r="H287" s="107" t="s">
        <v>174</v>
      </c>
      <c r="I287" s="95" t="s">
        <v>779</v>
      </c>
    </row>
    <row r="288" spans="1:9" x14ac:dyDescent="0.25">
      <c r="A288" s="99">
        <v>43024</v>
      </c>
      <c r="B288" s="95" t="s">
        <v>177</v>
      </c>
      <c r="C288" t="s">
        <v>507</v>
      </c>
      <c r="D288" t="s">
        <v>788</v>
      </c>
      <c r="E288" s="165">
        <v>160000</v>
      </c>
      <c r="F288" t="s">
        <v>787</v>
      </c>
      <c r="G288" s="92" t="s">
        <v>778</v>
      </c>
      <c r="H288" s="96" t="s">
        <v>178</v>
      </c>
      <c r="I288" s="95" t="s">
        <v>779</v>
      </c>
    </row>
    <row r="289" spans="1:9" x14ac:dyDescent="0.25">
      <c r="A289" s="114">
        <v>43025</v>
      </c>
      <c r="B289" s="107" t="s">
        <v>884</v>
      </c>
      <c r="C289" s="92" t="s">
        <v>842</v>
      </c>
      <c r="D289" s="92" t="s">
        <v>736</v>
      </c>
      <c r="E289" s="165">
        <v>2700597</v>
      </c>
      <c r="F289" s="169" t="s">
        <v>886</v>
      </c>
      <c r="G289" s="92" t="s">
        <v>778</v>
      </c>
      <c r="H289" s="96" t="s">
        <v>535</v>
      </c>
      <c r="I289" s="90" t="s">
        <v>779</v>
      </c>
    </row>
    <row r="290" spans="1:9" x14ac:dyDescent="0.25">
      <c r="A290" s="114">
        <v>43025</v>
      </c>
      <c r="B290" s="91" t="s">
        <v>420</v>
      </c>
      <c r="C290" s="91" t="s">
        <v>397</v>
      </c>
      <c r="D290" s="91" t="s">
        <v>400</v>
      </c>
      <c r="E290" s="155">
        <v>60000</v>
      </c>
      <c r="F290" s="91" t="s">
        <v>103</v>
      </c>
      <c r="G290" s="92" t="s">
        <v>778</v>
      </c>
      <c r="H290" s="107" t="s">
        <v>179</v>
      </c>
      <c r="I290" s="95" t="s">
        <v>779</v>
      </c>
    </row>
    <row r="291" spans="1:9" x14ac:dyDescent="0.25">
      <c r="A291" s="114">
        <v>43025</v>
      </c>
      <c r="B291" s="91" t="s">
        <v>421</v>
      </c>
      <c r="C291" s="91" t="s">
        <v>401</v>
      </c>
      <c r="D291" s="91" t="s">
        <v>400</v>
      </c>
      <c r="E291" s="155">
        <v>17000</v>
      </c>
      <c r="F291" s="91" t="s">
        <v>103</v>
      </c>
      <c r="G291" s="92" t="s">
        <v>778</v>
      </c>
      <c r="H291" s="107" t="s">
        <v>180</v>
      </c>
      <c r="I291" s="95" t="s">
        <v>779</v>
      </c>
    </row>
    <row r="292" spans="1:9" x14ac:dyDescent="0.25">
      <c r="A292" s="114">
        <v>43025</v>
      </c>
      <c r="B292" s="91" t="s">
        <v>402</v>
      </c>
      <c r="C292" s="91" t="s">
        <v>397</v>
      </c>
      <c r="D292" s="91" t="s">
        <v>400</v>
      </c>
      <c r="E292" s="158">
        <v>13000</v>
      </c>
      <c r="F292" s="91" t="s">
        <v>103</v>
      </c>
      <c r="G292" s="92" t="s">
        <v>778</v>
      </c>
      <c r="H292" s="107" t="s">
        <v>176</v>
      </c>
      <c r="I292" s="95" t="s">
        <v>779</v>
      </c>
    </row>
    <row r="293" spans="1:9" x14ac:dyDescent="0.25">
      <c r="A293" s="114">
        <v>43025</v>
      </c>
      <c r="B293" s="107" t="s">
        <v>799</v>
      </c>
      <c r="C293" s="107" t="s">
        <v>397</v>
      </c>
      <c r="D293" s="91" t="s">
        <v>400</v>
      </c>
      <c r="E293" s="158">
        <v>16000</v>
      </c>
      <c r="F293" s="91" t="s">
        <v>118</v>
      </c>
      <c r="G293" s="92" t="s">
        <v>778</v>
      </c>
      <c r="H293" s="107" t="s">
        <v>28</v>
      </c>
      <c r="I293" s="95" t="s">
        <v>779</v>
      </c>
    </row>
    <row r="294" spans="1:9" x14ac:dyDescent="0.25">
      <c r="A294" s="114">
        <v>43025</v>
      </c>
      <c r="B294" s="91" t="s">
        <v>402</v>
      </c>
      <c r="C294" s="91" t="s">
        <v>397</v>
      </c>
      <c r="D294" s="91" t="s">
        <v>400</v>
      </c>
      <c r="E294" s="159">
        <v>30000</v>
      </c>
      <c r="F294" s="91" t="s">
        <v>11</v>
      </c>
      <c r="G294" s="92" t="s">
        <v>778</v>
      </c>
      <c r="H294" s="107" t="s">
        <v>92</v>
      </c>
      <c r="I294" s="95" t="s">
        <v>779</v>
      </c>
    </row>
    <row r="295" spans="1:9" x14ac:dyDescent="0.25">
      <c r="A295" s="114">
        <v>43025</v>
      </c>
      <c r="B295" s="91" t="s">
        <v>762</v>
      </c>
      <c r="C295" s="91" t="s">
        <v>397</v>
      </c>
      <c r="D295" s="91" t="s">
        <v>400</v>
      </c>
      <c r="E295" s="159">
        <v>180000</v>
      </c>
      <c r="F295" s="91" t="s">
        <v>11</v>
      </c>
      <c r="G295" s="92" t="s">
        <v>778</v>
      </c>
      <c r="H295" s="107" t="s">
        <v>186</v>
      </c>
      <c r="I295" s="95" t="s">
        <v>779</v>
      </c>
    </row>
    <row r="296" spans="1:9" x14ac:dyDescent="0.25">
      <c r="A296" s="114">
        <v>43025</v>
      </c>
      <c r="B296" s="91" t="s">
        <v>768</v>
      </c>
      <c r="C296" s="91" t="s">
        <v>397</v>
      </c>
      <c r="D296" s="91" t="s">
        <v>400</v>
      </c>
      <c r="E296" s="159">
        <v>70000</v>
      </c>
      <c r="F296" s="91" t="s">
        <v>11</v>
      </c>
      <c r="G296" s="92" t="s">
        <v>778</v>
      </c>
      <c r="H296" s="107" t="s">
        <v>184</v>
      </c>
      <c r="I296" s="95" t="s">
        <v>779</v>
      </c>
    </row>
    <row r="297" spans="1:9" x14ac:dyDescent="0.25">
      <c r="A297" s="114">
        <v>43025</v>
      </c>
      <c r="B297" s="91" t="s">
        <v>478</v>
      </c>
      <c r="C297" s="107" t="s">
        <v>403</v>
      </c>
      <c r="D297" s="91" t="s">
        <v>398</v>
      </c>
      <c r="E297" s="167">
        <v>100000</v>
      </c>
      <c r="F297" s="91" t="s">
        <v>8</v>
      </c>
      <c r="G297" s="92" t="s">
        <v>778</v>
      </c>
      <c r="H297" s="107" t="s">
        <v>479</v>
      </c>
      <c r="I297" s="95" t="s">
        <v>779</v>
      </c>
    </row>
    <row r="298" spans="1:9" x14ac:dyDescent="0.25">
      <c r="A298" s="114">
        <v>43025</v>
      </c>
      <c r="B298" s="91" t="s">
        <v>480</v>
      </c>
      <c r="C298" s="107" t="s">
        <v>403</v>
      </c>
      <c r="D298" s="91" t="s">
        <v>398</v>
      </c>
      <c r="E298" s="167">
        <v>100000</v>
      </c>
      <c r="F298" s="91" t="s">
        <v>8</v>
      </c>
      <c r="G298" s="92" t="s">
        <v>778</v>
      </c>
      <c r="H298" s="107" t="s">
        <v>481</v>
      </c>
      <c r="I298" s="95" t="s">
        <v>779</v>
      </c>
    </row>
    <row r="299" spans="1:9" x14ac:dyDescent="0.25">
      <c r="A299" s="114">
        <v>43025</v>
      </c>
      <c r="B299" s="91" t="s">
        <v>814</v>
      </c>
      <c r="C299" s="107" t="s">
        <v>397</v>
      </c>
      <c r="D299" s="91" t="s">
        <v>398</v>
      </c>
      <c r="E299" s="167">
        <v>10000</v>
      </c>
      <c r="F299" s="91" t="s">
        <v>8</v>
      </c>
      <c r="G299" s="92" t="s">
        <v>778</v>
      </c>
      <c r="H299" s="107" t="s">
        <v>170</v>
      </c>
      <c r="I299" s="95" t="s">
        <v>779</v>
      </c>
    </row>
    <row r="300" spans="1:9" x14ac:dyDescent="0.25">
      <c r="A300" s="114">
        <v>43025</v>
      </c>
      <c r="B300" s="91" t="s">
        <v>516</v>
      </c>
      <c r="C300" s="91" t="s">
        <v>397</v>
      </c>
      <c r="D300" s="91" t="s">
        <v>723</v>
      </c>
      <c r="E300" s="155">
        <v>15000</v>
      </c>
      <c r="F300" s="91" t="s">
        <v>40</v>
      </c>
      <c r="G300" s="92" t="s">
        <v>778</v>
      </c>
      <c r="H300" s="107" t="s">
        <v>182</v>
      </c>
      <c r="I300" s="95" t="s">
        <v>779</v>
      </c>
    </row>
    <row r="301" spans="1:9" x14ac:dyDescent="0.25">
      <c r="A301" s="114">
        <v>43025</v>
      </c>
      <c r="B301" s="91" t="s">
        <v>582</v>
      </c>
      <c r="C301" s="91" t="s">
        <v>397</v>
      </c>
      <c r="D301" s="91" t="s">
        <v>723</v>
      </c>
      <c r="E301" s="155">
        <v>15000</v>
      </c>
      <c r="F301" s="91" t="s">
        <v>44</v>
      </c>
      <c r="G301" s="92" t="s">
        <v>778</v>
      </c>
      <c r="H301" s="91" t="s">
        <v>10</v>
      </c>
      <c r="I301" s="95" t="s">
        <v>779</v>
      </c>
    </row>
    <row r="302" spans="1:9" x14ac:dyDescent="0.25">
      <c r="A302" s="114">
        <v>43025</v>
      </c>
      <c r="B302" s="91" t="s">
        <v>724</v>
      </c>
      <c r="C302" s="91" t="s">
        <v>397</v>
      </c>
      <c r="D302" s="91" t="s">
        <v>723</v>
      </c>
      <c r="E302" s="158">
        <v>15000</v>
      </c>
      <c r="F302" s="91" t="s">
        <v>24</v>
      </c>
      <c r="G302" s="92" t="s">
        <v>778</v>
      </c>
      <c r="H302" s="107" t="s">
        <v>174</v>
      </c>
      <c r="I302" s="95" t="s">
        <v>779</v>
      </c>
    </row>
    <row r="303" spans="1:9" x14ac:dyDescent="0.25">
      <c r="A303" s="99">
        <v>43025</v>
      </c>
      <c r="B303" s="95" t="s">
        <v>193</v>
      </c>
      <c r="C303" t="s">
        <v>739</v>
      </c>
      <c r="D303" t="s">
        <v>736</v>
      </c>
      <c r="E303" s="165">
        <v>50000</v>
      </c>
      <c r="F303" t="s">
        <v>14</v>
      </c>
      <c r="G303" s="92" t="s">
        <v>778</v>
      </c>
      <c r="H303" s="96" t="s">
        <v>194</v>
      </c>
      <c r="I303" s="95" t="s">
        <v>779</v>
      </c>
    </row>
    <row r="304" spans="1:9" x14ac:dyDescent="0.25">
      <c r="A304" s="99">
        <v>43025</v>
      </c>
      <c r="B304" s="95" t="s">
        <v>195</v>
      </c>
      <c r="C304" t="s">
        <v>592</v>
      </c>
      <c r="D304" t="s">
        <v>736</v>
      </c>
      <c r="E304" s="165">
        <v>189000</v>
      </c>
      <c r="F304" t="s">
        <v>14</v>
      </c>
      <c r="G304" s="92" t="s">
        <v>778</v>
      </c>
      <c r="H304" s="96" t="s">
        <v>196</v>
      </c>
      <c r="I304" s="95" t="s">
        <v>779</v>
      </c>
    </row>
    <row r="305" spans="1:9" x14ac:dyDescent="0.25">
      <c r="A305" s="99">
        <v>43025</v>
      </c>
      <c r="B305" s="95" t="s">
        <v>197</v>
      </c>
      <c r="C305" t="s">
        <v>397</v>
      </c>
      <c r="D305" t="s">
        <v>736</v>
      </c>
      <c r="E305" s="165">
        <v>60000</v>
      </c>
      <c r="F305" t="s">
        <v>14</v>
      </c>
      <c r="G305" s="92" t="s">
        <v>778</v>
      </c>
      <c r="H305" s="96" t="s">
        <v>121</v>
      </c>
      <c r="I305" s="95" t="s">
        <v>779</v>
      </c>
    </row>
    <row r="306" spans="1:9" x14ac:dyDescent="0.25">
      <c r="A306" s="99">
        <v>43025</v>
      </c>
      <c r="B306" s="95" t="s">
        <v>190</v>
      </c>
      <c r="C306" t="s">
        <v>507</v>
      </c>
      <c r="D306" t="s">
        <v>788</v>
      </c>
      <c r="E306" s="165">
        <v>95000</v>
      </c>
      <c r="F306" t="s">
        <v>787</v>
      </c>
      <c r="G306" s="92" t="s">
        <v>778</v>
      </c>
      <c r="H306" s="96" t="s">
        <v>20</v>
      </c>
      <c r="I306" s="95" t="s">
        <v>779</v>
      </c>
    </row>
    <row r="307" spans="1:9" x14ac:dyDescent="0.25">
      <c r="A307" s="99">
        <v>43025</v>
      </c>
      <c r="B307" s="95" t="s">
        <v>191</v>
      </c>
      <c r="C307" t="s">
        <v>507</v>
      </c>
      <c r="D307" t="s">
        <v>788</v>
      </c>
      <c r="E307" s="165">
        <v>45000</v>
      </c>
      <c r="F307" t="s">
        <v>787</v>
      </c>
      <c r="G307" s="92" t="s">
        <v>778</v>
      </c>
      <c r="H307" s="96" t="s">
        <v>192</v>
      </c>
      <c r="I307" s="95" t="s">
        <v>779</v>
      </c>
    </row>
    <row r="308" spans="1:9" x14ac:dyDescent="0.25">
      <c r="A308" s="114">
        <v>43026</v>
      </c>
      <c r="B308" s="91" t="s">
        <v>748</v>
      </c>
      <c r="C308" s="91" t="s">
        <v>397</v>
      </c>
      <c r="D308" s="91" t="s">
        <v>400</v>
      </c>
      <c r="E308" s="155">
        <v>60000</v>
      </c>
      <c r="F308" s="91" t="s">
        <v>103</v>
      </c>
      <c r="G308" s="92" t="s">
        <v>778</v>
      </c>
      <c r="H308" s="107" t="s">
        <v>189</v>
      </c>
      <c r="I308" s="95" t="s">
        <v>779</v>
      </c>
    </row>
    <row r="309" spans="1:9" x14ac:dyDescent="0.25">
      <c r="A309" s="114">
        <v>43026</v>
      </c>
      <c r="B309" s="91" t="s">
        <v>402</v>
      </c>
      <c r="C309" s="91" t="s">
        <v>397</v>
      </c>
      <c r="D309" s="91" t="s">
        <v>400</v>
      </c>
      <c r="E309" s="155">
        <v>13000</v>
      </c>
      <c r="F309" s="91" t="s">
        <v>103</v>
      </c>
      <c r="G309" s="92" t="s">
        <v>778</v>
      </c>
      <c r="H309" s="107" t="s">
        <v>176</v>
      </c>
      <c r="I309" s="95" t="s">
        <v>779</v>
      </c>
    </row>
    <row r="310" spans="1:9" x14ac:dyDescent="0.25">
      <c r="A310" s="114">
        <v>43026</v>
      </c>
      <c r="B310" s="107" t="s">
        <v>799</v>
      </c>
      <c r="C310" s="107" t="s">
        <v>397</v>
      </c>
      <c r="D310" s="91" t="s">
        <v>400</v>
      </c>
      <c r="E310" s="158">
        <v>16000</v>
      </c>
      <c r="F310" s="91" t="s">
        <v>118</v>
      </c>
      <c r="G310" s="92" t="s">
        <v>778</v>
      </c>
      <c r="H310" s="107" t="s">
        <v>28</v>
      </c>
      <c r="I310" s="95" t="s">
        <v>779</v>
      </c>
    </row>
    <row r="311" spans="1:9" x14ac:dyDescent="0.25">
      <c r="A311" s="114">
        <v>43026</v>
      </c>
      <c r="B311" s="91" t="s">
        <v>402</v>
      </c>
      <c r="C311" s="91" t="s">
        <v>397</v>
      </c>
      <c r="D311" s="91" t="s">
        <v>400</v>
      </c>
      <c r="E311" s="159">
        <v>30000</v>
      </c>
      <c r="F311" s="91" t="s">
        <v>11</v>
      </c>
      <c r="G311" s="92" t="s">
        <v>778</v>
      </c>
      <c r="H311" s="107" t="s">
        <v>810</v>
      </c>
      <c r="I311" s="95" t="s">
        <v>779</v>
      </c>
    </row>
    <row r="312" spans="1:9" x14ac:dyDescent="0.25">
      <c r="A312" s="114">
        <v>43026</v>
      </c>
      <c r="B312" s="91" t="s">
        <v>814</v>
      </c>
      <c r="C312" s="107" t="s">
        <v>397</v>
      </c>
      <c r="D312" s="91" t="s">
        <v>398</v>
      </c>
      <c r="E312" s="167">
        <v>10000</v>
      </c>
      <c r="F312" s="91" t="s">
        <v>8</v>
      </c>
      <c r="G312" s="92" t="s">
        <v>778</v>
      </c>
      <c r="H312" s="107" t="s">
        <v>170</v>
      </c>
      <c r="I312" s="95" t="s">
        <v>779</v>
      </c>
    </row>
    <row r="313" spans="1:9" x14ac:dyDescent="0.25">
      <c r="A313" s="114">
        <v>43026</v>
      </c>
      <c r="B313" s="91" t="s">
        <v>482</v>
      </c>
      <c r="C313" s="107" t="s">
        <v>397</v>
      </c>
      <c r="D313" s="91" t="s">
        <v>398</v>
      </c>
      <c r="E313" s="167">
        <v>50000</v>
      </c>
      <c r="F313" s="91" t="s">
        <v>8</v>
      </c>
      <c r="G313" s="92" t="s">
        <v>778</v>
      </c>
      <c r="H313" s="107" t="s">
        <v>125</v>
      </c>
      <c r="I313" s="95" t="s">
        <v>779</v>
      </c>
    </row>
    <row r="314" spans="1:9" x14ac:dyDescent="0.25">
      <c r="A314" s="114">
        <v>43026</v>
      </c>
      <c r="B314" s="91" t="s">
        <v>516</v>
      </c>
      <c r="C314" s="91" t="s">
        <v>397</v>
      </c>
      <c r="D314" s="91" t="s">
        <v>723</v>
      </c>
      <c r="E314" s="155">
        <v>15000</v>
      </c>
      <c r="F314" s="91" t="s">
        <v>40</v>
      </c>
      <c r="G314" s="92" t="s">
        <v>778</v>
      </c>
      <c r="H314" s="107" t="s">
        <v>182</v>
      </c>
      <c r="I314" s="95" t="s">
        <v>779</v>
      </c>
    </row>
    <row r="315" spans="1:9" x14ac:dyDescent="0.25">
      <c r="A315" s="114">
        <v>43026</v>
      </c>
      <c r="B315" s="91" t="s">
        <v>873</v>
      </c>
      <c r="C315" s="91" t="s">
        <v>397</v>
      </c>
      <c r="D315" s="91" t="s">
        <v>723</v>
      </c>
      <c r="E315" s="155">
        <v>27000</v>
      </c>
      <c r="F315" s="91" t="s">
        <v>40</v>
      </c>
      <c r="G315" s="92" t="s">
        <v>778</v>
      </c>
      <c r="H315" s="107" t="s">
        <v>525</v>
      </c>
      <c r="I315" s="95" t="s">
        <v>779</v>
      </c>
    </row>
    <row r="316" spans="1:9" x14ac:dyDescent="0.25">
      <c r="A316" s="114">
        <v>43026</v>
      </c>
      <c r="B316" s="91" t="s">
        <v>874</v>
      </c>
      <c r="C316" s="91" t="s">
        <v>397</v>
      </c>
      <c r="D316" s="91" t="s">
        <v>723</v>
      </c>
      <c r="E316" s="155">
        <v>4000</v>
      </c>
      <c r="F316" s="91" t="s">
        <v>44</v>
      </c>
      <c r="G316" s="92" t="s">
        <v>778</v>
      </c>
      <c r="H316" s="91" t="s">
        <v>107</v>
      </c>
      <c r="I316" s="95" t="s">
        <v>779</v>
      </c>
    </row>
    <row r="317" spans="1:9" x14ac:dyDescent="0.25">
      <c r="A317" s="114">
        <v>43026</v>
      </c>
      <c r="B317" s="91" t="s">
        <v>584</v>
      </c>
      <c r="C317" s="91" t="s">
        <v>397</v>
      </c>
      <c r="D317" s="91" t="s">
        <v>723</v>
      </c>
      <c r="E317" s="155">
        <v>60000</v>
      </c>
      <c r="F317" s="91" t="s">
        <v>44</v>
      </c>
      <c r="G317" s="92" t="s">
        <v>778</v>
      </c>
      <c r="H317" s="91" t="s">
        <v>714</v>
      </c>
      <c r="I317" s="95" t="s">
        <v>779</v>
      </c>
    </row>
    <row r="318" spans="1:9" x14ac:dyDescent="0.25">
      <c r="A318" s="114">
        <v>43026</v>
      </c>
      <c r="B318" s="91" t="s">
        <v>574</v>
      </c>
      <c r="C318" s="91" t="s">
        <v>991</v>
      </c>
      <c r="D318" s="91" t="s">
        <v>723</v>
      </c>
      <c r="E318" s="155">
        <v>80000</v>
      </c>
      <c r="F318" s="91" t="s">
        <v>44</v>
      </c>
      <c r="G318" s="92" t="s">
        <v>778</v>
      </c>
      <c r="H318" s="91" t="s">
        <v>713</v>
      </c>
      <c r="I318" s="95" t="s">
        <v>779</v>
      </c>
    </row>
    <row r="319" spans="1:9" x14ac:dyDescent="0.25">
      <c r="A319" s="114">
        <v>43026</v>
      </c>
      <c r="B319" s="91" t="s">
        <v>625</v>
      </c>
      <c r="C319" s="91" t="s">
        <v>397</v>
      </c>
      <c r="D319" s="91" t="s">
        <v>723</v>
      </c>
      <c r="E319" s="155">
        <v>10000</v>
      </c>
      <c r="F319" s="91" t="s">
        <v>44</v>
      </c>
      <c r="G319" s="92" t="s">
        <v>778</v>
      </c>
      <c r="H319" s="91" t="s">
        <v>349</v>
      </c>
      <c r="I319" s="95" t="s">
        <v>779</v>
      </c>
    </row>
    <row r="320" spans="1:9" x14ac:dyDescent="0.25">
      <c r="A320" s="114">
        <v>43026</v>
      </c>
      <c r="B320" s="91" t="s">
        <v>634</v>
      </c>
      <c r="C320" s="91" t="s">
        <v>991</v>
      </c>
      <c r="D320" s="91" t="s">
        <v>723</v>
      </c>
      <c r="E320" s="155">
        <v>250000</v>
      </c>
      <c r="F320" s="91" t="s">
        <v>44</v>
      </c>
      <c r="G320" s="92" t="s">
        <v>778</v>
      </c>
      <c r="H320" s="91" t="s">
        <v>715</v>
      </c>
      <c r="I320" s="95" t="s">
        <v>779</v>
      </c>
    </row>
    <row r="321" spans="1:9" x14ac:dyDescent="0.25">
      <c r="A321" s="114">
        <v>43026</v>
      </c>
      <c r="B321" s="91" t="s">
        <v>724</v>
      </c>
      <c r="C321" s="91" t="s">
        <v>397</v>
      </c>
      <c r="D321" s="91" t="s">
        <v>723</v>
      </c>
      <c r="E321" s="155">
        <v>15000</v>
      </c>
      <c r="F321" s="91" t="s">
        <v>24</v>
      </c>
      <c r="G321" s="92" t="s">
        <v>778</v>
      </c>
      <c r="H321" s="107" t="s">
        <v>174</v>
      </c>
      <c r="I321" s="95" t="s">
        <v>779</v>
      </c>
    </row>
    <row r="322" spans="1:9" x14ac:dyDescent="0.25">
      <c r="A322" s="114">
        <v>43026</v>
      </c>
      <c r="B322" s="117" t="s">
        <v>728</v>
      </c>
      <c r="C322" s="91" t="s">
        <v>397</v>
      </c>
      <c r="D322" s="91" t="s">
        <v>723</v>
      </c>
      <c r="E322" s="155">
        <v>50000</v>
      </c>
      <c r="F322" s="91" t="s">
        <v>24</v>
      </c>
      <c r="G322" s="92" t="s">
        <v>778</v>
      </c>
      <c r="H322" s="107" t="s">
        <v>57</v>
      </c>
      <c r="I322" s="95" t="s">
        <v>779</v>
      </c>
    </row>
    <row r="323" spans="1:9" x14ac:dyDescent="0.25">
      <c r="A323" s="114">
        <v>43026</v>
      </c>
      <c r="B323" s="117" t="s">
        <v>729</v>
      </c>
      <c r="C323" s="91" t="s">
        <v>399</v>
      </c>
      <c r="D323" s="91" t="s">
        <v>723</v>
      </c>
      <c r="E323" s="155">
        <v>150000</v>
      </c>
      <c r="F323" s="91" t="s">
        <v>24</v>
      </c>
      <c r="G323" s="92" t="s">
        <v>778</v>
      </c>
      <c r="H323" s="107" t="s">
        <v>206</v>
      </c>
      <c r="I323" s="95" t="s">
        <v>779</v>
      </c>
    </row>
    <row r="324" spans="1:9" x14ac:dyDescent="0.25">
      <c r="A324" s="361">
        <v>43026</v>
      </c>
      <c r="B324" s="360" t="s">
        <v>152</v>
      </c>
      <c r="C324" s="365" t="s">
        <v>783</v>
      </c>
      <c r="D324" s="365" t="s">
        <v>735</v>
      </c>
      <c r="E324" s="366">
        <v>25000</v>
      </c>
      <c r="F324" s="365" t="s">
        <v>14</v>
      </c>
      <c r="G324" s="359" t="s">
        <v>778</v>
      </c>
      <c r="H324" s="360" t="s">
        <v>208</v>
      </c>
      <c r="I324" s="360" t="s">
        <v>779</v>
      </c>
    </row>
    <row r="325" spans="1:9" x14ac:dyDescent="0.25">
      <c r="A325" s="99">
        <v>43026</v>
      </c>
      <c r="B325" s="95" t="s">
        <v>209</v>
      </c>
      <c r="C325" t="s">
        <v>592</v>
      </c>
      <c r="D325" t="s">
        <v>736</v>
      </c>
      <c r="E325" s="165">
        <v>100000</v>
      </c>
      <c r="F325" t="s">
        <v>14</v>
      </c>
      <c r="G325" s="92" t="s">
        <v>778</v>
      </c>
      <c r="H325" s="96" t="s">
        <v>210</v>
      </c>
      <c r="I325" s="95" t="s">
        <v>779</v>
      </c>
    </row>
    <row r="326" spans="1:9" x14ac:dyDescent="0.25">
      <c r="A326" s="99">
        <v>43026</v>
      </c>
      <c r="B326" s="95" t="s">
        <v>792</v>
      </c>
      <c r="C326" t="s">
        <v>507</v>
      </c>
      <c r="D326" t="s">
        <v>788</v>
      </c>
      <c r="E326" s="165">
        <v>80000</v>
      </c>
      <c r="F326" t="s">
        <v>787</v>
      </c>
      <c r="G326" s="92" t="s">
        <v>778</v>
      </c>
      <c r="H326" s="96" t="s">
        <v>793</v>
      </c>
      <c r="I326" s="95" t="s">
        <v>779</v>
      </c>
    </row>
    <row r="327" spans="1:9" x14ac:dyDescent="0.25">
      <c r="A327" s="99">
        <v>43026</v>
      </c>
      <c r="B327" s="95" t="s">
        <v>937</v>
      </c>
      <c r="C327" t="s">
        <v>397</v>
      </c>
      <c r="D327" s="91" t="s">
        <v>723</v>
      </c>
      <c r="E327" s="165">
        <v>45000</v>
      </c>
      <c r="F327" s="95" t="s">
        <v>202</v>
      </c>
      <c r="G327" s="92" t="s">
        <v>778</v>
      </c>
      <c r="H327" s="96" t="s">
        <v>212</v>
      </c>
      <c r="I327" s="95" t="s">
        <v>779</v>
      </c>
    </row>
    <row r="328" spans="1:9" x14ac:dyDescent="0.25">
      <c r="A328" s="361">
        <v>43026</v>
      </c>
      <c r="B328" s="360" t="s">
        <v>211</v>
      </c>
      <c r="C328" s="365" t="s">
        <v>397</v>
      </c>
      <c r="D328" s="356" t="s">
        <v>723</v>
      </c>
      <c r="E328" s="368">
        <v>41000</v>
      </c>
      <c r="F328" s="360" t="s">
        <v>202</v>
      </c>
      <c r="G328" s="359" t="s">
        <v>778</v>
      </c>
      <c r="H328" s="360" t="s">
        <v>235</v>
      </c>
      <c r="I328" s="360" t="s">
        <v>779</v>
      </c>
    </row>
    <row r="329" spans="1:9" x14ac:dyDescent="0.25">
      <c r="A329" s="114">
        <v>43027</v>
      </c>
      <c r="B329" s="91" t="s">
        <v>414</v>
      </c>
      <c r="C329" s="91" t="s">
        <v>397</v>
      </c>
      <c r="D329" s="91" t="s">
        <v>400</v>
      </c>
      <c r="E329" s="155">
        <v>42500</v>
      </c>
      <c r="F329" s="115" t="s">
        <v>49</v>
      </c>
      <c r="G329" s="92" t="s">
        <v>778</v>
      </c>
      <c r="H329" s="107" t="s">
        <v>224</v>
      </c>
      <c r="I329" s="95" t="s">
        <v>779</v>
      </c>
    </row>
    <row r="330" spans="1:9" x14ac:dyDescent="0.25">
      <c r="A330" s="114">
        <v>43027</v>
      </c>
      <c r="B330" s="91" t="s">
        <v>402</v>
      </c>
      <c r="C330" s="91" t="s">
        <v>397</v>
      </c>
      <c r="D330" s="91" t="s">
        <v>400</v>
      </c>
      <c r="E330" s="155">
        <v>13000</v>
      </c>
      <c r="F330" s="91" t="s">
        <v>103</v>
      </c>
      <c r="G330" s="92" t="s">
        <v>778</v>
      </c>
      <c r="H330" s="107" t="s">
        <v>176</v>
      </c>
      <c r="I330" s="95" t="s">
        <v>779</v>
      </c>
    </row>
    <row r="331" spans="1:9" x14ac:dyDescent="0.25">
      <c r="A331" s="114">
        <v>43027</v>
      </c>
      <c r="B331" s="107" t="s">
        <v>799</v>
      </c>
      <c r="C331" s="107" t="s">
        <v>397</v>
      </c>
      <c r="D331" s="91" t="s">
        <v>400</v>
      </c>
      <c r="E331" s="158">
        <v>16000</v>
      </c>
      <c r="F331" s="91" t="s">
        <v>118</v>
      </c>
      <c r="G331" s="92" t="s">
        <v>778</v>
      </c>
      <c r="H331" s="107" t="s">
        <v>28</v>
      </c>
      <c r="I331" s="95" t="s">
        <v>779</v>
      </c>
    </row>
    <row r="332" spans="1:9" x14ac:dyDescent="0.25">
      <c r="A332" s="114">
        <v>43027</v>
      </c>
      <c r="B332" s="91" t="s">
        <v>402</v>
      </c>
      <c r="C332" s="91" t="s">
        <v>397</v>
      </c>
      <c r="D332" s="91" t="s">
        <v>400</v>
      </c>
      <c r="E332" s="159">
        <v>30000</v>
      </c>
      <c r="F332" s="91" t="s">
        <v>11</v>
      </c>
      <c r="G332" s="92" t="s">
        <v>778</v>
      </c>
      <c r="H332" s="107" t="s">
        <v>810</v>
      </c>
      <c r="I332" s="95" t="s">
        <v>779</v>
      </c>
    </row>
    <row r="333" spans="1:9" x14ac:dyDescent="0.25">
      <c r="A333" s="355">
        <v>43027</v>
      </c>
      <c r="B333" s="356" t="s">
        <v>846</v>
      </c>
      <c r="C333" s="357" t="s">
        <v>1000</v>
      </c>
      <c r="D333" s="356" t="s">
        <v>398</v>
      </c>
      <c r="E333" s="364">
        <v>4500000</v>
      </c>
      <c r="F333" s="359" t="s">
        <v>840</v>
      </c>
      <c r="G333" s="359" t="s">
        <v>778</v>
      </c>
      <c r="H333" s="356" t="s">
        <v>847</v>
      </c>
      <c r="I333" s="359" t="s">
        <v>779</v>
      </c>
    </row>
    <row r="334" spans="1:9" x14ac:dyDescent="0.25">
      <c r="A334" s="114">
        <v>43027</v>
      </c>
      <c r="B334" s="91" t="s">
        <v>483</v>
      </c>
      <c r="C334" s="107" t="s">
        <v>403</v>
      </c>
      <c r="D334" s="91" t="s">
        <v>398</v>
      </c>
      <c r="E334" s="167">
        <v>100000</v>
      </c>
      <c r="F334" s="91" t="s">
        <v>8</v>
      </c>
      <c r="G334" s="92" t="s">
        <v>778</v>
      </c>
      <c r="H334" s="107" t="s">
        <v>484</v>
      </c>
      <c r="I334" s="95" t="s">
        <v>779</v>
      </c>
    </row>
    <row r="335" spans="1:9" x14ac:dyDescent="0.25">
      <c r="A335" s="114">
        <v>43027</v>
      </c>
      <c r="B335" s="91" t="s">
        <v>485</v>
      </c>
      <c r="C335" s="107" t="s">
        <v>403</v>
      </c>
      <c r="D335" s="91" t="s">
        <v>398</v>
      </c>
      <c r="E335" s="167">
        <v>100000</v>
      </c>
      <c r="F335" s="91" t="s">
        <v>8</v>
      </c>
      <c r="G335" s="92" t="s">
        <v>778</v>
      </c>
      <c r="H335" s="107" t="s">
        <v>486</v>
      </c>
      <c r="I335" s="95" t="s">
        <v>779</v>
      </c>
    </row>
    <row r="336" spans="1:9" x14ac:dyDescent="0.25">
      <c r="A336" s="114">
        <v>43027</v>
      </c>
      <c r="B336" s="91" t="s">
        <v>487</v>
      </c>
      <c r="C336" s="107" t="s">
        <v>403</v>
      </c>
      <c r="D336" s="91" t="s">
        <v>398</v>
      </c>
      <c r="E336" s="167">
        <v>100000</v>
      </c>
      <c r="F336" s="91" t="s">
        <v>8</v>
      </c>
      <c r="G336" s="92" t="s">
        <v>778</v>
      </c>
      <c r="H336" s="107" t="s">
        <v>488</v>
      </c>
      <c r="I336" s="95" t="s">
        <v>779</v>
      </c>
    </row>
    <row r="337" spans="1:9" x14ac:dyDescent="0.25">
      <c r="A337" s="114">
        <v>43027</v>
      </c>
      <c r="B337" s="91" t="s">
        <v>489</v>
      </c>
      <c r="C337" s="107" t="s">
        <v>403</v>
      </c>
      <c r="D337" s="91" t="s">
        <v>398</v>
      </c>
      <c r="E337" s="167">
        <v>100000</v>
      </c>
      <c r="F337" s="91" t="s">
        <v>8</v>
      </c>
      <c r="G337" s="92" t="s">
        <v>778</v>
      </c>
      <c r="H337" s="107" t="s">
        <v>490</v>
      </c>
      <c r="I337" s="95" t="s">
        <v>779</v>
      </c>
    </row>
    <row r="338" spans="1:9" x14ac:dyDescent="0.25">
      <c r="A338" s="114">
        <v>43027</v>
      </c>
      <c r="B338" s="91" t="s">
        <v>491</v>
      </c>
      <c r="C338" s="107" t="s">
        <v>403</v>
      </c>
      <c r="D338" s="91" t="s">
        <v>398</v>
      </c>
      <c r="E338" s="167">
        <v>100000</v>
      </c>
      <c r="F338" s="91" t="s">
        <v>8</v>
      </c>
      <c r="G338" s="92" t="s">
        <v>778</v>
      </c>
      <c r="H338" s="107" t="s">
        <v>492</v>
      </c>
      <c r="I338" s="95" t="s">
        <v>779</v>
      </c>
    </row>
    <row r="339" spans="1:9" x14ac:dyDescent="0.25">
      <c r="A339" s="114">
        <v>43027</v>
      </c>
      <c r="B339" s="91" t="s">
        <v>493</v>
      </c>
      <c r="C339" s="107" t="s">
        <v>403</v>
      </c>
      <c r="D339" s="91" t="s">
        <v>398</v>
      </c>
      <c r="E339" s="167">
        <v>100000</v>
      </c>
      <c r="F339" s="91" t="s">
        <v>8</v>
      </c>
      <c r="G339" s="92" t="s">
        <v>778</v>
      </c>
      <c r="H339" s="107" t="s">
        <v>494</v>
      </c>
      <c r="I339" s="95" t="s">
        <v>779</v>
      </c>
    </row>
    <row r="340" spans="1:9" x14ac:dyDescent="0.25">
      <c r="A340" s="114">
        <v>43027</v>
      </c>
      <c r="B340" s="91" t="s">
        <v>495</v>
      </c>
      <c r="C340" s="107" t="s">
        <v>397</v>
      </c>
      <c r="D340" s="91" t="s">
        <v>398</v>
      </c>
      <c r="E340" s="167">
        <v>15000</v>
      </c>
      <c r="F340" s="91" t="s">
        <v>8</v>
      </c>
      <c r="G340" s="92" t="s">
        <v>778</v>
      </c>
      <c r="H340" s="107" t="s">
        <v>170</v>
      </c>
      <c r="I340" s="95" t="s">
        <v>779</v>
      </c>
    </row>
    <row r="341" spans="1:9" x14ac:dyDescent="0.25">
      <c r="A341" s="114">
        <v>43027</v>
      </c>
      <c r="B341" s="91" t="s">
        <v>814</v>
      </c>
      <c r="C341" s="107" t="s">
        <v>397</v>
      </c>
      <c r="D341" s="91" t="s">
        <v>398</v>
      </c>
      <c r="E341" s="167">
        <v>10000</v>
      </c>
      <c r="F341" s="91" t="s">
        <v>8</v>
      </c>
      <c r="G341" s="92" t="s">
        <v>778</v>
      </c>
      <c r="H341" s="107" t="s">
        <v>170</v>
      </c>
      <c r="I341" s="95" t="s">
        <v>779</v>
      </c>
    </row>
    <row r="342" spans="1:9" x14ac:dyDescent="0.25">
      <c r="A342" s="114">
        <v>43027</v>
      </c>
      <c r="B342" s="91" t="s">
        <v>516</v>
      </c>
      <c r="C342" s="91" t="s">
        <v>397</v>
      </c>
      <c r="D342" s="91" t="s">
        <v>723</v>
      </c>
      <c r="E342" s="155">
        <v>15000</v>
      </c>
      <c r="F342" s="91" t="s">
        <v>40</v>
      </c>
      <c r="G342" s="92" t="s">
        <v>778</v>
      </c>
      <c r="H342" s="107" t="s">
        <v>182</v>
      </c>
      <c r="I342" s="95" t="s">
        <v>779</v>
      </c>
    </row>
    <row r="343" spans="1:9" x14ac:dyDescent="0.25">
      <c r="A343" s="114">
        <v>43027</v>
      </c>
      <c r="B343" s="91" t="s">
        <v>517</v>
      </c>
      <c r="C343" s="91" t="s">
        <v>397</v>
      </c>
      <c r="D343" s="91" t="s">
        <v>723</v>
      </c>
      <c r="E343" s="155">
        <v>30000</v>
      </c>
      <c r="F343" s="91" t="s">
        <v>40</v>
      </c>
      <c r="G343" s="92" t="s">
        <v>778</v>
      </c>
      <c r="H343" s="107" t="s">
        <v>525</v>
      </c>
      <c r="I343" s="95" t="s">
        <v>779</v>
      </c>
    </row>
    <row r="344" spans="1:9" x14ac:dyDescent="0.25">
      <c r="A344" s="114">
        <v>43027</v>
      </c>
      <c r="B344" s="91" t="s">
        <v>511</v>
      </c>
      <c r="C344" s="91" t="s">
        <v>399</v>
      </c>
      <c r="D344" s="91" t="s">
        <v>723</v>
      </c>
      <c r="E344" s="155">
        <v>10000</v>
      </c>
      <c r="F344" s="91" t="s">
        <v>40</v>
      </c>
      <c r="G344" s="92" t="s">
        <v>778</v>
      </c>
      <c r="H344" s="107" t="s">
        <v>525</v>
      </c>
      <c r="I344" s="95" t="s">
        <v>779</v>
      </c>
    </row>
    <row r="345" spans="1:9" x14ac:dyDescent="0.25">
      <c r="A345" s="114">
        <v>43027</v>
      </c>
      <c r="B345" s="91" t="s">
        <v>875</v>
      </c>
      <c r="C345" s="91" t="s">
        <v>397</v>
      </c>
      <c r="D345" s="91" t="s">
        <v>723</v>
      </c>
      <c r="E345" s="155">
        <v>80000</v>
      </c>
      <c r="F345" s="91" t="s">
        <v>44</v>
      </c>
      <c r="G345" s="92" t="s">
        <v>778</v>
      </c>
      <c r="H345" s="91" t="s">
        <v>551</v>
      </c>
      <c r="I345" s="95" t="s">
        <v>779</v>
      </c>
    </row>
    <row r="346" spans="1:9" x14ac:dyDescent="0.25">
      <c r="A346" s="114">
        <v>43027</v>
      </c>
      <c r="B346" s="91" t="s">
        <v>625</v>
      </c>
      <c r="C346" s="91" t="s">
        <v>397</v>
      </c>
      <c r="D346" s="91" t="s">
        <v>723</v>
      </c>
      <c r="E346" s="155">
        <v>30000</v>
      </c>
      <c r="F346" s="91" t="s">
        <v>44</v>
      </c>
      <c r="G346" s="92" t="s">
        <v>778</v>
      </c>
      <c r="H346" s="91" t="s">
        <v>552</v>
      </c>
      <c r="I346" s="95" t="s">
        <v>779</v>
      </c>
    </row>
    <row r="347" spans="1:9" x14ac:dyDescent="0.25">
      <c r="A347" s="114">
        <v>43027</v>
      </c>
      <c r="B347" s="91" t="s">
        <v>876</v>
      </c>
      <c r="C347" s="91" t="s">
        <v>397</v>
      </c>
      <c r="D347" s="91" t="s">
        <v>723</v>
      </c>
      <c r="E347" s="155">
        <v>60000</v>
      </c>
      <c r="F347" s="91" t="s">
        <v>44</v>
      </c>
      <c r="G347" s="92" t="s">
        <v>778</v>
      </c>
      <c r="H347" s="91" t="s">
        <v>676</v>
      </c>
      <c r="I347" s="95" t="s">
        <v>779</v>
      </c>
    </row>
    <row r="348" spans="1:9" x14ac:dyDescent="0.25">
      <c r="A348" s="114">
        <v>43027</v>
      </c>
      <c r="B348" s="91" t="s">
        <v>574</v>
      </c>
      <c r="C348" s="91" t="s">
        <v>991</v>
      </c>
      <c r="D348" s="91" t="s">
        <v>723</v>
      </c>
      <c r="E348" s="155">
        <v>80000</v>
      </c>
      <c r="F348" s="91" t="s">
        <v>44</v>
      </c>
      <c r="G348" s="92" t="s">
        <v>778</v>
      </c>
      <c r="H348" s="91" t="s">
        <v>566</v>
      </c>
      <c r="I348" s="95" t="s">
        <v>779</v>
      </c>
    </row>
    <row r="349" spans="1:9" x14ac:dyDescent="0.25">
      <c r="A349" s="114">
        <v>43027</v>
      </c>
      <c r="B349" s="91" t="s">
        <v>634</v>
      </c>
      <c r="C349" s="91" t="s">
        <v>991</v>
      </c>
      <c r="D349" s="91" t="s">
        <v>723</v>
      </c>
      <c r="E349" s="155">
        <v>250000</v>
      </c>
      <c r="F349" s="91" t="s">
        <v>44</v>
      </c>
      <c r="G349" s="92" t="s">
        <v>778</v>
      </c>
      <c r="H349" s="91" t="s">
        <v>716</v>
      </c>
      <c r="I349" s="95" t="s">
        <v>779</v>
      </c>
    </row>
    <row r="350" spans="1:9" x14ac:dyDescent="0.25">
      <c r="A350" s="114">
        <v>43027</v>
      </c>
      <c r="B350" s="117" t="s">
        <v>730</v>
      </c>
      <c r="C350" s="91" t="s">
        <v>397</v>
      </c>
      <c r="D350" s="91" t="s">
        <v>723</v>
      </c>
      <c r="E350" s="155">
        <v>15000</v>
      </c>
      <c r="F350" s="91" t="s">
        <v>24</v>
      </c>
      <c r="G350" s="92" t="s">
        <v>778</v>
      </c>
      <c r="H350" s="107" t="s">
        <v>174</v>
      </c>
      <c r="I350" s="95" t="s">
        <v>779</v>
      </c>
    </row>
    <row r="351" spans="1:9" x14ac:dyDescent="0.25">
      <c r="A351" s="99">
        <v>43027</v>
      </c>
      <c r="B351" s="103" t="s">
        <v>217</v>
      </c>
      <c r="C351" t="s">
        <v>403</v>
      </c>
      <c r="D351" t="s">
        <v>400</v>
      </c>
      <c r="E351" s="166">
        <v>100000</v>
      </c>
      <c r="F351" t="s">
        <v>14</v>
      </c>
      <c r="G351" s="92" t="s">
        <v>778</v>
      </c>
      <c r="H351" s="96" t="s">
        <v>218</v>
      </c>
      <c r="I351" s="95" t="s">
        <v>779</v>
      </c>
    </row>
    <row r="352" spans="1:9" x14ac:dyDescent="0.25">
      <c r="A352" s="99">
        <v>43027</v>
      </c>
      <c r="B352" s="103" t="s">
        <v>219</v>
      </c>
      <c r="C352" t="s">
        <v>403</v>
      </c>
      <c r="D352" t="s">
        <v>400</v>
      </c>
      <c r="E352" s="160">
        <v>100000</v>
      </c>
      <c r="F352" t="s">
        <v>14</v>
      </c>
      <c r="G352" s="92" t="s">
        <v>778</v>
      </c>
      <c r="H352" s="96" t="s">
        <v>220</v>
      </c>
      <c r="I352" s="95" t="s">
        <v>779</v>
      </c>
    </row>
    <row r="353" spans="1:9" x14ac:dyDescent="0.25">
      <c r="A353" s="114">
        <v>43028</v>
      </c>
      <c r="B353" s="91" t="s">
        <v>402</v>
      </c>
      <c r="C353" s="91" t="s">
        <v>397</v>
      </c>
      <c r="D353" s="91" t="s">
        <v>400</v>
      </c>
      <c r="E353" s="155">
        <v>13000</v>
      </c>
      <c r="F353" s="91" t="s">
        <v>103</v>
      </c>
      <c r="G353" s="92" t="s">
        <v>778</v>
      </c>
      <c r="H353" s="107" t="s">
        <v>176</v>
      </c>
      <c r="I353" s="95" t="s">
        <v>779</v>
      </c>
    </row>
    <row r="354" spans="1:9" x14ac:dyDescent="0.25">
      <c r="A354" s="114">
        <v>43028</v>
      </c>
      <c r="B354" s="107" t="s">
        <v>805</v>
      </c>
      <c r="C354" s="91" t="s">
        <v>397</v>
      </c>
      <c r="D354" s="91" t="s">
        <v>400</v>
      </c>
      <c r="E354" s="155">
        <v>400000</v>
      </c>
      <c r="F354" s="91" t="s">
        <v>118</v>
      </c>
      <c r="G354" s="92" t="s">
        <v>778</v>
      </c>
      <c r="H354" s="107" t="s">
        <v>427</v>
      </c>
      <c r="I354" s="95" t="s">
        <v>779</v>
      </c>
    </row>
    <row r="355" spans="1:9" x14ac:dyDescent="0.25">
      <c r="A355" s="114">
        <v>43028</v>
      </c>
      <c r="B355" s="107" t="s">
        <v>804</v>
      </c>
      <c r="C355" s="91" t="s">
        <v>397</v>
      </c>
      <c r="D355" s="91" t="s">
        <v>400</v>
      </c>
      <c r="E355" s="155">
        <v>360000</v>
      </c>
      <c r="F355" s="91" t="s">
        <v>118</v>
      </c>
      <c r="G355" s="92" t="s">
        <v>778</v>
      </c>
      <c r="H355" s="107" t="s">
        <v>428</v>
      </c>
      <c r="I355" s="95" t="s">
        <v>779</v>
      </c>
    </row>
    <row r="356" spans="1:9" x14ac:dyDescent="0.25">
      <c r="A356" s="114">
        <v>43028</v>
      </c>
      <c r="B356" s="107" t="s">
        <v>803</v>
      </c>
      <c r="C356" s="91" t="s">
        <v>991</v>
      </c>
      <c r="D356" s="91" t="s">
        <v>400</v>
      </c>
      <c r="E356" s="155">
        <v>80000</v>
      </c>
      <c r="F356" s="91" t="s">
        <v>118</v>
      </c>
      <c r="G356" s="92" t="s">
        <v>778</v>
      </c>
      <c r="H356" s="107" t="s">
        <v>429</v>
      </c>
      <c r="I356" s="95" t="s">
        <v>779</v>
      </c>
    </row>
    <row r="357" spans="1:9" x14ac:dyDescent="0.25">
      <c r="A357" s="114">
        <v>43028</v>
      </c>
      <c r="B357" s="107" t="s">
        <v>430</v>
      </c>
      <c r="C357" s="91" t="s">
        <v>991</v>
      </c>
      <c r="D357" s="91" t="s">
        <v>400</v>
      </c>
      <c r="E357" s="155">
        <v>80000</v>
      </c>
      <c r="F357" s="91" t="s">
        <v>118</v>
      </c>
      <c r="G357" s="92" t="s">
        <v>778</v>
      </c>
      <c r="H357" s="107" t="s">
        <v>431</v>
      </c>
      <c r="I357" s="95" t="s">
        <v>779</v>
      </c>
    </row>
    <row r="358" spans="1:9" x14ac:dyDescent="0.25">
      <c r="A358" s="114">
        <v>43028</v>
      </c>
      <c r="B358" s="107" t="s">
        <v>802</v>
      </c>
      <c r="C358" s="91" t="s">
        <v>397</v>
      </c>
      <c r="D358" s="91" t="s">
        <v>400</v>
      </c>
      <c r="E358" s="155">
        <v>15000</v>
      </c>
      <c r="F358" s="91" t="s">
        <v>118</v>
      </c>
      <c r="G358" s="92" t="s">
        <v>778</v>
      </c>
      <c r="H358" s="107" t="s">
        <v>432</v>
      </c>
      <c r="I358" s="95" t="s">
        <v>779</v>
      </c>
    </row>
    <row r="359" spans="1:9" x14ac:dyDescent="0.25">
      <c r="A359" s="114">
        <v>43028</v>
      </c>
      <c r="B359" s="107" t="s">
        <v>801</v>
      </c>
      <c r="C359" s="91" t="s">
        <v>397</v>
      </c>
      <c r="D359" s="91" t="s">
        <v>400</v>
      </c>
      <c r="E359" s="155">
        <v>10000</v>
      </c>
      <c r="F359" s="91" t="s">
        <v>118</v>
      </c>
      <c r="G359" s="92" t="s">
        <v>778</v>
      </c>
      <c r="H359" s="107" t="s">
        <v>433</v>
      </c>
      <c r="I359" s="95" t="s">
        <v>779</v>
      </c>
    </row>
    <row r="360" spans="1:9" x14ac:dyDescent="0.25">
      <c r="A360" s="114">
        <v>43028</v>
      </c>
      <c r="B360" s="107" t="s">
        <v>800</v>
      </c>
      <c r="C360" s="91" t="s">
        <v>397</v>
      </c>
      <c r="D360" s="91" t="s">
        <v>400</v>
      </c>
      <c r="E360" s="155">
        <v>25000</v>
      </c>
      <c r="F360" s="91" t="s">
        <v>118</v>
      </c>
      <c r="G360" s="92" t="s">
        <v>778</v>
      </c>
      <c r="H360" s="107" t="s">
        <v>434</v>
      </c>
      <c r="I360" s="95" t="s">
        <v>779</v>
      </c>
    </row>
    <row r="361" spans="1:9" x14ac:dyDescent="0.25">
      <c r="A361" s="114">
        <v>43028</v>
      </c>
      <c r="B361" s="91" t="s">
        <v>402</v>
      </c>
      <c r="C361" s="91" t="s">
        <v>397</v>
      </c>
      <c r="D361" s="91" t="s">
        <v>400</v>
      </c>
      <c r="E361" s="159">
        <v>30000</v>
      </c>
      <c r="F361" s="91" t="s">
        <v>11</v>
      </c>
      <c r="G361" s="92" t="s">
        <v>778</v>
      </c>
      <c r="H361" s="107" t="s">
        <v>810</v>
      </c>
      <c r="I361" s="95" t="s">
        <v>779</v>
      </c>
    </row>
    <row r="362" spans="1:9" x14ac:dyDescent="0.25">
      <c r="A362" s="114">
        <v>43028</v>
      </c>
      <c r="B362" s="91" t="s">
        <v>763</v>
      </c>
      <c r="C362" s="91" t="s">
        <v>397</v>
      </c>
      <c r="D362" s="91" t="s">
        <v>400</v>
      </c>
      <c r="E362" s="159">
        <v>850000</v>
      </c>
      <c r="F362" s="91" t="s">
        <v>11</v>
      </c>
      <c r="G362" s="92" t="s">
        <v>778</v>
      </c>
      <c r="H362" s="107" t="s">
        <v>764</v>
      </c>
      <c r="I362" s="95" t="s">
        <v>779</v>
      </c>
    </row>
    <row r="363" spans="1:9" x14ac:dyDescent="0.25">
      <c r="A363" s="114">
        <v>43028</v>
      </c>
      <c r="B363" s="91" t="s">
        <v>443</v>
      </c>
      <c r="C363" s="91" t="s">
        <v>397</v>
      </c>
      <c r="D363" s="91" t="s">
        <v>400</v>
      </c>
      <c r="E363" s="159">
        <v>300000</v>
      </c>
      <c r="F363" s="91" t="s">
        <v>11</v>
      </c>
      <c r="G363" s="92" t="s">
        <v>778</v>
      </c>
      <c r="H363" s="107" t="s">
        <v>765</v>
      </c>
      <c r="I363" s="95" t="s">
        <v>779</v>
      </c>
    </row>
    <row r="364" spans="1:9" x14ac:dyDescent="0.25">
      <c r="A364" s="114">
        <v>43028</v>
      </c>
      <c r="B364" s="91" t="s">
        <v>444</v>
      </c>
      <c r="C364" s="91" t="s">
        <v>397</v>
      </c>
      <c r="D364" s="91" t="s">
        <v>400</v>
      </c>
      <c r="E364" s="159">
        <v>240000</v>
      </c>
      <c r="F364" s="91" t="s">
        <v>11</v>
      </c>
      <c r="G364" s="92" t="s">
        <v>778</v>
      </c>
      <c r="H364" s="107" t="s">
        <v>566</v>
      </c>
      <c r="I364" s="95" t="s">
        <v>779</v>
      </c>
    </row>
    <row r="365" spans="1:9" x14ac:dyDescent="0.25">
      <c r="A365" s="114">
        <v>43028</v>
      </c>
      <c r="B365" s="91" t="s">
        <v>445</v>
      </c>
      <c r="C365" s="91" t="s">
        <v>397</v>
      </c>
      <c r="D365" s="91" t="s">
        <v>400</v>
      </c>
      <c r="E365" s="159">
        <v>160000</v>
      </c>
      <c r="F365" s="91" t="s">
        <v>11</v>
      </c>
      <c r="G365" s="92" t="s">
        <v>778</v>
      </c>
      <c r="H365" s="107" t="s">
        <v>766</v>
      </c>
      <c r="I365" s="95" t="s">
        <v>779</v>
      </c>
    </row>
    <row r="366" spans="1:9" x14ac:dyDescent="0.25">
      <c r="A366" s="114">
        <v>43028</v>
      </c>
      <c r="B366" s="91" t="s">
        <v>446</v>
      </c>
      <c r="C366" s="91" t="s">
        <v>397</v>
      </c>
      <c r="D366" s="91" t="s">
        <v>400</v>
      </c>
      <c r="E366" s="159">
        <v>150000</v>
      </c>
      <c r="F366" s="91" t="s">
        <v>11</v>
      </c>
      <c r="G366" s="92" t="s">
        <v>778</v>
      </c>
      <c r="H366" s="107" t="s">
        <v>535</v>
      </c>
      <c r="I366" s="95" t="s">
        <v>779</v>
      </c>
    </row>
    <row r="367" spans="1:9" x14ac:dyDescent="0.25">
      <c r="A367" s="114">
        <v>43028</v>
      </c>
      <c r="B367" s="91" t="s">
        <v>496</v>
      </c>
      <c r="C367" s="107" t="s">
        <v>397</v>
      </c>
      <c r="D367" s="91" t="s">
        <v>398</v>
      </c>
      <c r="E367" s="167">
        <v>10000</v>
      </c>
      <c r="F367" s="91" t="s">
        <v>8</v>
      </c>
      <c r="G367" s="92" t="s">
        <v>778</v>
      </c>
      <c r="H367" s="107" t="s">
        <v>170</v>
      </c>
      <c r="I367" s="95" t="s">
        <v>779</v>
      </c>
    </row>
    <row r="368" spans="1:9" x14ac:dyDescent="0.25">
      <c r="A368" s="114">
        <v>43028</v>
      </c>
      <c r="B368" s="91" t="s">
        <v>516</v>
      </c>
      <c r="C368" s="91" t="s">
        <v>397</v>
      </c>
      <c r="D368" s="91" t="s">
        <v>723</v>
      </c>
      <c r="E368" s="155">
        <v>15000</v>
      </c>
      <c r="F368" s="91" t="s">
        <v>40</v>
      </c>
      <c r="G368" s="92" t="s">
        <v>778</v>
      </c>
      <c r="H368" s="107" t="s">
        <v>182</v>
      </c>
      <c r="I368" s="95" t="s">
        <v>779</v>
      </c>
    </row>
    <row r="369" spans="1:9" x14ac:dyDescent="0.25">
      <c r="A369" s="114">
        <v>43028</v>
      </c>
      <c r="B369" s="91" t="s">
        <v>585</v>
      </c>
      <c r="C369" s="91" t="s">
        <v>397</v>
      </c>
      <c r="D369" s="91" t="s">
        <v>723</v>
      </c>
      <c r="E369" s="155">
        <v>11000</v>
      </c>
      <c r="F369" s="91" t="s">
        <v>44</v>
      </c>
      <c r="G369" s="92" t="s">
        <v>778</v>
      </c>
      <c r="H369" s="91" t="s">
        <v>717</v>
      </c>
      <c r="I369" s="95" t="s">
        <v>779</v>
      </c>
    </row>
    <row r="370" spans="1:9" x14ac:dyDescent="0.25">
      <c r="A370" s="114">
        <v>43028</v>
      </c>
      <c r="B370" s="91" t="s">
        <v>574</v>
      </c>
      <c r="C370" s="91" t="s">
        <v>991</v>
      </c>
      <c r="D370" s="91" t="s">
        <v>723</v>
      </c>
      <c r="E370" s="155">
        <v>80000</v>
      </c>
      <c r="F370" s="91" t="s">
        <v>44</v>
      </c>
      <c r="G370" s="92" t="s">
        <v>778</v>
      </c>
      <c r="H370" s="91" t="s">
        <v>680</v>
      </c>
      <c r="I370" s="95" t="s">
        <v>779</v>
      </c>
    </row>
    <row r="371" spans="1:9" x14ac:dyDescent="0.25">
      <c r="A371" s="114">
        <v>43028</v>
      </c>
      <c r="B371" s="91" t="s">
        <v>877</v>
      </c>
      <c r="C371" s="91" t="s">
        <v>397</v>
      </c>
      <c r="D371" s="91" t="s">
        <v>723</v>
      </c>
      <c r="E371" s="155">
        <v>30000</v>
      </c>
      <c r="F371" s="91" t="s">
        <v>44</v>
      </c>
      <c r="G371" s="92" t="s">
        <v>778</v>
      </c>
      <c r="H371" s="91" t="s">
        <v>199</v>
      </c>
      <c r="I371" s="95" t="s">
        <v>779</v>
      </c>
    </row>
    <row r="372" spans="1:9" x14ac:dyDescent="0.25">
      <c r="A372" s="114">
        <v>43028</v>
      </c>
      <c r="B372" s="91" t="s">
        <v>878</v>
      </c>
      <c r="C372" s="91" t="s">
        <v>397</v>
      </c>
      <c r="D372" s="91" t="s">
        <v>723</v>
      </c>
      <c r="E372" s="155">
        <v>10000</v>
      </c>
      <c r="F372" s="91" t="s">
        <v>44</v>
      </c>
      <c r="G372" s="92" t="s">
        <v>778</v>
      </c>
      <c r="H372" s="91" t="s">
        <v>718</v>
      </c>
      <c r="I372" s="95" t="s">
        <v>779</v>
      </c>
    </row>
    <row r="373" spans="1:9" x14ac:dyDescent="0.25">
      <c r="A373" s="114">
        <v>43028</v>
      </c>
      <c r="B373" s="91" t="s">
        <v>586</v>
      </c>
      <c r="C373" s="91" t="s">
        <v>397</v>
      </c>
      <c r="D373" s="91" t="s">
        <v>723</v>
      </c>
      <c r="E373" s="155">
        <v>10000</v>
      </c>
      <c r="F373" s="91" t="s">
        <v>44</v>
      </c>
      <c r="G373" s="92" t="s">
        <v>778</v>
      </c>
      <c r="H373" s="91" t="s">
        <v>559</v>
      </c>
      <c r="I373" s="95" t="s">
        <v>779</v>
      </c>
    </row>
    <row r="374" spans="1:9" x14ac:dyDescent="0.25">
      <c r="A374" s="114">
        <v>43028</v>
      </c>
      <c r="B374" s="91" t="s">
        <v>634</v>
      </c>
      <c r="C374" s="91" t="s">
        <v>991</v>
      </c>
      <c r="D374" s="91" t="s">
        <v>723</v>
      </c>
      <c r="E374" s="155">
        <v>300000</v>
      </c>
      <c r="F374" s="91" t="s">
        <v>44</v>
      </c>
      <c r="G374" s="92" t="s">
        <v>778</v>
      </c>
      <c r="H374" s="91" t="s">
        <v>719</v>
      </c>
      <c r="I374" s="95" t="s">
        <v>779</v>
      </c>
    </row>
    <row r="375" spans="1:9" x14ac:dyDescent="0.25">
      <c r="A375" s="114">
        <v>43028</v>
      </c>
      <c r="B375" s="117" t="s">
        <v>724</v>
      </c>
      <c r="C375" s="91" t="s">
        <v>397</v>
      </c>
      <c r="D375" s="91" t="s">
        <v>723</v>
      </c>
      <c r="E375" s="158">
        <v>15000</v>
      </c>
      <c r="F375" s="91" t="s">
        <v>24</v>
      </c>
      <c r="G375" s="92" t="s">
        <v>778</v>
      </c>
      <c r="H375" s="107" t="s">
        <v>174</v>
      </c>
      <c r="I375" s="95" t="s">
        <v>779</v>
      </c>
    </row>
    <row r="376" spans="1:9" x14ac:dyDescent="0.25">
      <c r="A376" s="100">
        <v>43028</v>
      </c>
      <c r="B376" s="102" t="s">
        <v>228</v>
      </c>
      <c r="C376" t="s">
        <v>781</v>
      </c>
      <c r="D376" t="s">
        <v>736</v>
      </c>
      <c r="E376" s="160">
        <v>20000</v>
      </c>
      <c r="F376" t="s">
        <v>14</v>
      </c>
      <c r="G376" s="92" t="s">
        <v>778</v>
      </c>
      <c r="H376" s="96" t="s">
        <v>229</v>
      </c>
      <c r="I376" s="95" t="s">
        <v>779</v>
      </c>
    </row>
    <row r="377" spans="1:9" x14ac:dyDescent="0.25">
      <c r="A377" s="114">
        <v>43029</v>
      </c>
      <c r="B377" s="91" t="s">
        <v>497</v>
      </c>
      <c r="C377" s="107" t="s">
        <v>403</v>
      </c>
      <c r="D377" s="91" t="s">
        <v>398</v>
      </c>
      <c r="E377" s="159">
        <v>100000</v>
      </c>
      <c r="F377" s="91" t="s">
        <v>8</v>
      </c>
      <c r="G377" s="92" t="s">
        <v>778</v>
      </c>
      <c r="H377" s="107" t="s">
        <v>498</v>
      </c>
      <c r="I377" s="95" t="s">
        <v>779</v>
      </c>
    </row>
    <row r="378" spans="1:9" x14ac:dyDescent="0.25">
      <c r="A378" s="114">
        <v>43029</v>
      </c>
      <c r="B378" s="91" t="s">
        <v>499</v>
      </c>
      <c r="C378" s="107" t="s">
        <v>403</v>
      </c>
      <c r="D378" s="91" t="s">
        <v>398</v>
      </c>
      <c r="E378" s="159">
        <v>100000</v>
      </c>
      <c r="F378" s="91" t="s">
        <v>8</v>
      </c>
      <c r="G378" s="92" t="s">
        <v>778</v>
      </c>
      <c r="H378" s="107" t="s">
        <v>500</v>
      </c>
      <c r="I378" s="95" t="s">
        <v>779</v>
      </c>
    </row>
    <row r="379" spans="1:9" x14ac:dyDescent="0.25">
      <c r="A379" s="114">
        <v>43029</v>
      </c>
      <c r="B379" s="91" t="s">
        <v>501</v>
      </c>
      <c r="C379" s="107" t="s">
        <v>403</v>
      </c>
      <c r="D379" s="91" t="s">
        <v>398</v>
      </c>
      <c r="E379" s="159">
        <v>100000</v>
      </c>
      <c r="F379" s="91" t="s">
        <v>8</v>
      </c>
      <c r="G379" s="92" t="s">
        <v>778</v>
      </c>
      <c r="H379" s="107" t="s">
        <v>502</v>
      </c>
      <c r="I379" s="95" t="s">
        <v>779</v>
      </c>
    </row>
    <row r="380" spans="1:9" x14ac:dyDescent="0.25">
      <c r="A380" s="114">
        <v>43029</v>
      </c>
      <c r="B380" s="91" t="s">
        <v>503</v>
      </c>
      <c r="C380" s="107" t="s">
        <v>403</v>
      </c>
      <c r="D380" s="91" t="s">
        <v>398</v>
      </c>
      <c r="E380" s="159">
        <v>100000</v>
      </c>
      <c r="F380" s="91" t="s">
        <v>8</v>
      </c>
      <c r="G380" s="92" t="s">
        <v>778</v>
      </c>
      <c r="H380" s="107" t="s">
        <v>504</v>
      </c>
      <c r="I380" s="95" t="s">
        <v>779</v>
      </c>
    </row>
    <row r="381" spans="1:9" x14ac:dyDescent="0.25">
      <c r="A381" s="114">
        <v>43029</v>
      </c>
      <c r="B381" s="91" t="s">
        <v>505</v>
      </c>
      <c r="C381" s="107" t="s">
        <v>403</v>
      </c>
      <c r="D381" s="91" t="s">
        <v>398</v>
      </c>
      <c r="E381" s="159">
        <v>100000</v>
      </c>
      <c r="F381" s="91" t="s">
        <v>8</v>
      </c>
      <c r="G381" s="92" t="s">
        <v>778</v>
      </c>
      <c r="H381" s="107" t="s">
        <v>506</v>
      </c>
      <c r="I381" s="95" t="s">
        <v>779</v>
      </c>
    </row>
    <row r="382" spans="1:9" x14ac:dyDescent="0.25">
      <c r="A382" s="114">
        <v>43029</v>
      </c>
      <c r="B382" s="91" t="s">
        <v>586</v>
      </c>
      <c r="C382" s="91" t="s">
        <v>397</v>
      </c>
      <c r="D382" s="91" t="s">
        <v>723</v>
      </c>
      <c r="E382" s="155">
        <v>10000</v>
      </c>
      <c r="F382" s="91" t="s">
        <v>44</v>
      </c>
      <c r="G382" s="92" t="s">
        <v>778</v>
      </c>
      <c r="H382" s="91" t="s">
        <v>560</v>
      </c>
      <c r="I382" s="95" t="s">
        <v>779</v>
      </c>
    </row>
    <row r="383" spans="1:9" x14ac:dyDescent="0.25">
      <c r="A383" s="114">
        <v>43029</v>
      </c>
      <c r="B383" s="91" t="s">
        <v>587</v>
      </c>
      <c r="C383" s="91" t="s">
        <v>397</v>
      </c>
      <c r="D383" s="91" t="s">
        <v>723</v>
      </c>
      <c r="E383" s="155">
        <v>5000</v>
      </c>
      <c r="F383" s="91" t="s">
        <v>44</v>
      </c>
      <c r="G383" s="92" t="s">
        <v>778</v>
      </c>
      <c r="H383" s="91" t="s">
        <v>720</v>
      </c>
      <c r="I383" s="95" t="s">
        <v>779</v>
      </c>
    </row>
    <row r="384" spans="1:9" x14ac:dyDescent="0.25">
      <c r="A384" s="114">
        <v>43029</v>
      </c>
      <c r="B384" s="91" t="s">
        <v>574</v>
      </c>
      <c r="C384" s="91" t="s">
        <v>991</v>
      </c>
      <c r="D384" s="91" t="s">
        <v>723</v>
      </c>
      <c r="E384" s="155">
        <v>80000</v>
      </c>
      <c r="F384" s="91" t="s">
        <v>44</v>
      </c>
      <c r="G384" s="92" t="s">
        <v>778</v>
      </c>
      <c r="H384" s="91" t="s">
        <v>562</v>
      </c>
      <c r="I384" s="95" t="s">
        <v>779</v>
      </c>
    </row>
    <row r="385" spans="1:9" x14ac:dyDescent="0.25">
      <c r="A385" s="114">
        <v>43029</v>
      </c>
      <c r="B385" s="91" t="s">
        <v>879</v>
      </c>
      <c r="C385" s="91" t="s">
        <v>399</v>
      </c>
      <c r="D385" s="91" t="s">
        <v>723</v>
      </c>
      <c r="E385" s="155">
        <v>15000</v>
      </c>
      <c r="F385" s="91" t="s">
        <v>44</v>
      </c>
      <c r="G385" s="92" t="s">
        <v>778</v>
      </c>
      <c r="H385" s="91" t="s">
        <v>545</v>
      </c>
      <c r="I385" s="95" t="s">
        <v>779</v>
      </c>
    </row>
    <row r="386" spans="1:9" x14ac:dyDescent="0.25">
      <c r="A386" s="114">
        <v>43029</v>
      </c>
      <c r="B386" s="91" t="s">
        <v>880</v>
      </c>
      <c r="C386" s="91" t="s">
        <v>397</v>
      </c>
      <c r="D386" s="91" t="s">
        <v>723</v>
      </c>
      <c r="E386" s="155">
        <v>60000</v>
      </c>
      <c r="F386" s="91" t="s">
        <v>44</v>
      </c>
      <c r="G386" s="92" t="s">
        <v>778</v>
      </c>
      <c r="H386" s="91" t="s">
        <v>721</v>
      </c>
      <c r="I386" s="95" t="s">
        <v>779</v>
      </c>
    </row>
    <row r="387" spans="1:9" x14ac:dyDescent="0.25">
      <c r="A387" s="100">
        <v>43029</v>
      </c>
      <c r="B387" s="95" t="s">
        <v>230</v>
      </c>
      <c r="C387" t="s">
        <v>507</v>
      </c>
      <c r="D387" t="s">
        <v>788</v>
      </c>
      <c r="E387" s="160">
        <v>160000</v>
      </c>
      <c r="F387" t="s">
        <v>787</v>
      </c>
      <c r="G387" s="92" t="s">
        <v>778</v>
      </c>
      <c r="H387" s="96" t="s">
        <v>231</v>
      </c>
      <c r="I387" s="95" t="s">
        <v>779</v>
      </c>
    </row>
    <row r="388" spans="1:9" x14ac:dyDescent="0.25">
      <c r="A388" s="114">
        <v>43031</v>
      </c>
      <c r="B388" s="91" t="s">
        <v>415</v>
      </c>
      <c r="C388" s="91" t="s">
        <v>397</v>
      </c>
      <c r="D388" s="91" t="s">
        <v>400</v>
      </c>
      <c r="E388" s="155">
        <v>60000</v>
      </c>
      <c r="F388" s="115" t="s">
        <v>49</v>
      </c>
      <c r="G388" s="92" t="s">
        <v>778</v>
      </c>
      <c r="H388" s="107" t="s">
        <v>179</v>
      </c>
      <c r="I388" s="95" t="s">
        <v>779</v>
      </c>
    </row>
    <row r="389" spans="1:9" x14ac:dyDescent="0.25">
      <c r="A389" s="114">
        <v>43031</v>
      </c>
      <c r="B389" s="91" t="s">
        <v>402</v>
      </c>
      <c r="C389" s="91" t="s">
        <v>397</v>
      </c>
      <c r="D389" s="91" t="s">
        <v>400</v>
      </c>
      <c r="E389" s="155">
        <v>13000</v>
      </c>
      <c r="F389" s="91" t="s">
        <v>103</v>
      </c>
      <c r="G389" s="92" t="s">
        <v>778</v>
      </c>
      <c r="H389" s="107" t="s">
        <v>270</v>
      </c>
      <c r="I389" s="95" t="s">
        <v>779</v>
      </c>
    </row>
    <row r="390" spans="1:9" x14ac:dyDescent="0.25">
      <c r="A390" s="114">
        <v>43031</v>
      </c>
      <c r="B390" s="107" t="s">
        <v>799</v>
      </c>
      <c r="C390" s="91" t="s">
        <v>397</v>
      </c>
      <c r="D390" s="91" t="s">
        <v>400</v>
      </c>
      <c r="E390" s="155">
        <v>16000</v>
      </c>
      <c r="F390" s="91" t="s">
        <v>118</v>
      </c>
      <c r="G390" s="92" t="s">
        <v>778</v>
      </c>
      <c r="H390" s="107" t="s">
        <v>68</v>
      </c>
      <c r="I390" s="95" t="s">
        <v>779</v>
      </c>
    </row>
    <row r="391" spans="1:9" x14ac:dyDescent="0.25">
      <c r="A391" s="114">
        <v>43031</v>
      </c>
      <c r="B391" s="91" t="s">
        <v>881</v>
      </c>
      <c r="C391" s="91" t="s">
        <v>397</v>
      </c>
      <c r="D391" s="91" t="s">
        <v>400</v>
      </c>
      <c r="E391" s="159">
        <v>20000</v>
      </c>
      <c r="F391" s="91" t="s">
        <v>11</v>
      </c>
      <c r="G391" s="92" t="s">
        <v>778</v>
      </c>
      <c r="H391" s="107" t="s">
        <v>767</v>
      </c>
      <c r="I391" s="95" t="s">
        <v>779</v>
      </c>
    </row>
    <row r="392" spans="1:9" x14ac:dyDescent="0.25">
      <c r="A392" s="114">
        <v>43031</v>
      </c>
      <c r="B392" s="91" t="s">
        <v>447</v>
      </c>
      <c r="C392" s="91" t="s">
        <v>397</v>
      </c>
      <c r="D392" s="91" t="s">
        <v>400</v>
      </c>
      <c r="E392" s="159">
        <v>70000</v>
      </c>
      <c r="F392" s="91" t="s">
        <v>11</v>
      </c>
      <c r="G392" s="92" t="s">
        <v>778</v>
      </c>
      <c r="H392" s="107" t="s">
        <v>809</v>
      </c>
      <c r="I392" s="95" t="s">
        <v>779</v>
      </c>
    </row>
    <row r="393" spans="1:9" x14ac:dyDescent="0.25">
      <c r="A393" s="114">
        <v>43031</v>
      </c>
      <c r="B393" s="91" t="s">
        <v>776</v>
      </c>
      <c r="C393" s="91" t="s">
        <v>397</v>
      </c>
      <c r="D393" s="91" t="s">
        <v>723</v>
      </c>
      <c r="E393" s="159">
        <v>75000</v>
      </c>
      <c r="F393" s="91" t="s">
        <v>11</v>
      </c>
      <c r="G393" s="92" t="s">
        <v>778</v>
      </c>
      <c r="H393" s="107" t="s">
        <v>174</v>
      </c>
      <c r="I393" s="95" t="s">
        <v>779</v>
      </c>
    </row>
    <row r="394" spans="1:9" x14ac:dyDescent="0.25">
      <c r="A394" s="114">
        <v>43031</v>
      </c>
      <c r="B394" s="91" t="s">
        <v>448</v>
      </c>
      <c r="C394" s="91" t="s">
        <v>397</v>
      </c>
      <c r="D394" s="91" t="s">
        <v>723</v>
      </c>
      <c r="E394" s="159">
        <v>75000</v>
      </c>
      <c r="F394" s="91" t="s">
        <v>11</v>
      </c>
      <c r="G394" s="92" t="s">
        <v>778</v>
      </c>
      <c r="H394" s="107" t="s">
        <v>92</v>
      </c>
      <c r="I394" s="95" t="s">
        <v>779</v>
      </c>
    </row>
    <row r="395" spans="1:9" x14ac:dyDescent="0.25">
      <c r="A395" s="114">
        <v>43031</v>
      </c>
      <c r="B395" s="91" t="s">
        <v>449</v>
      </c>
      <c r="C395" s="91" t="s">
        <v>397</v>
      </c>
      <c r="D395" s="91" t="s">
        <v>398</v>
      </c>
      <c r="E395" s="159">
        <v>50000</v>
      </c>
      <c r="F395" s="91" t="s">
        <v>11</v>
      </c>
      <c r="G395" s="92" t="s">
        <v>778</v>
      </c>
      <c r="H395" s="107" t="s">
        <v>176</v>
      </c>
      <c r="I395" s="95" t="s">
        <v>779</v>
      </c>
    </row>
    <row r="396" spans="1:9" x14ac:dyDescent="0.25">
      <c r="A396" s="114">
        <v>43031</v>
      </c>
      <c r="B396" s="91" t="s">
        <v>922</v>
      </c>
      <c r="C396" s="91" t="s">
        <v>397</v>
      </c>
      <c r="D396" s="91" t="s">
        <v>723</v>
      </c>
      <c r="E396" s="159">
        <v>75000</v>
      </c>
      <c r="F396" s="91" t="s">
        <v>11</v>
      </c>
      <c r="G396" s="92" t="s">
        <v>778</v>
      </c>
      <c r="H396" s="107" t="s">
        <v>92</v>
      </c>
      <c r="I396" s="95" t="s">
        <v>779</v>
      </c>
    </row>
    <row r="397" spans="1:9" x14ac:dyDescent="0.25">
      <c r="A397" s="114">
        <v>43031</v>
      </c>
      <c r="B397" s="91" t="s">
        <v>923</v>
      </c>
      <c r="C397" s="91" t="s">
        <v>399</v>
      </c>
      <c r="D397" s="91" t="s">
        <v>723</v>
      </c>
      <c r="E397" s="159">
        <v>10000</v>
      </c>
      <c r="F397" s="91" t="s">
        <v>11</v>
      </c>
      <c r="G397" s="92" t="s">
        <v>778</v>
      </c>
      <c r="H397" s="107" t="s">
        <v>250</v>
      </c>
      <c r="I397" s="95" t="s">
        <v>779</v>
      </c>
    </row>
    <row r="398" spans="1:9" x14ac:dyDescent="0.25">
      <c r="A398" s="355">
        <v>43031</v>
      </c>
      <c r="B398" s="356" t="s">
        <v>924</v>
      </c>
      <c r="C398" s="356" t="s">
        <v>399</v>
      </c>
      <c r="D398" s="356" t="s">
        <v>400</v>
      </c>
      <c r="E398" s="358">
        <v>10000</v>
      </c>
      <c r="F398" s="356" t="s">
        <v>11</v>
      </c>
      <c r="G398" s="359" t="s">
        <v>778</v>
      </c>
      <c r="H398" s="357" t="s">
        <v>535</v>
      </c>
      <c r="I398" s="357" t="s">
        <v>779</v>
      </c>
    </row>
    <row r="399" spans="1:9" x14ac:dyDescent="0.25">
      <c r="A399" s="114">
        <v>43031</v>
      </c>
      <c r="B399" s="157" t="s">
        <v>254</v>
      </c>
      <c r="C399" s="91" t="s">
        <v>403</v>
      </c>
      <c r="D399" s="91" t="s">
        <v>400</v>
      </c>
      <c r="E399" s="159">
        <v>300000</v>
      </c>
      <c r="F399" s="91" t="s">
        <v>11</v>
      </c>
      <c r="G399" s="92" t="s">
        <v>778</v>
      </c>
      <c r="H399" s="107" t="s">
        <v>255</v>
      </c>
      <c r="I399" s="95" t="s">
        <v>779</v>
      </c>
    </row>
    <row r="400" spans="1:9" x14ac:dyDescent="0.25">
      <c r="A400" s="114">
        <v>43031</v>
      </c>
      <c r="B400" s="91" t="s">
        <v>814</v>
      </c>
      <c r="C400" s="107" t="s">
        <v>397</v>
      </c>
      <c r="D400" s="91" t="s">
        <v>398</v>
      </c>
      <c r="E400" s="159">
        <v>10000</v>
      </c>
      <c r="F400" s="91" t="s">
        <v>8</v>
      </c>
      <c r="G400" s="92" t="s">
        <v>778</v>
      </c>
      <c r="H400" s="107" t="s">
        <v>176</v>
      </c>
      <c r="I400" s="95" t="s">
        <v>779</v>
      </c>
    </row>
    <row r="401" spans="1:9" x14ac:dyDescent="0.25">
      <c r="A401" s="114">
        <v>43031</v>
      </c>
      <c r="B401" s="91" t="s">
        <v>516</v>
      </c>
      <c r="C401" s="91" t="s">
        <v>397</v>
      </c>
      <c r="D401" s="91" t="s">
        <v>723</v>
      </c>
      <c r="E401" s="155">
        <v>15000</v>
      </c>
      <c r="F401" s="91" t="s">
        <v>40</v>
      </c>
      <c r="G401" s="92" t="s">
        <v>778</v>
      </c>
      <c r="H401" s="107" t="s">
        <v>182</v>
      </c>
      <c r="I401" s="95" t="s">
        <v>779</v>
      </c>
    </row>
    <row r="402" spans="1:9" x14ac:dyDescent="0.25">
      <c r="A402" s="114">
        <v>43031</v>
      </c>
      <c r="B402" s="91" t="s">
        <v>518</v>
      </c>
      <c r="C402" s="91" t="s">
        <v>397</v>
      </c>
      <c r="D402" s="91" t="s">
        <v>723</v>
      </c>
      <c r="E402" s="155">
        <v>30000</v>
      </c>
      <c r="F402" s="91" t="s">
        <v>40</v>
      </c>
      <c r="G402" s="92" t="s">
        <v>778</v>
      </c>
      <c r="H402" s="107" t="s">
        <v>242</v>
      </c>
      <c r="I402" s="95" t="s">
        <v>779</v>
      </c>
    </row>
    <row r="403" spans="1:9" x14ac:dyDescent="0.25">
      <c r="A403" s="114">
        <v>43031</v>
      </c>
      <c r="B403" s="91" t="s">
        <v>582</v>
      </c>
      <c r="C403" s="91" t="s">
        <v>397</v>
      </c>
      <c r="D403" s="91" t="s">
        <v>723</v>
      </c>
      <c r="E403" s="155">
        <v>15000</v>
      </c>
      <c r="F403" s="91" t="s">
        <v>44</v>
      </c>
      <c r="G403" s="92" t="s">
        <v>778</v>
      </c>
      <c r="H403" s="91" t="s">
        <v>92</v>
      </c>
      <c r="I403" s="95" t="s">
        <v>779</v>
      </c>
    </row>
    <row r="404" spans="1:9" x14ac:dyDescent="0.25">
      <c r="A404" s="114">
        <v>43031</v>
      </c>
      <c r="B404" s="117" t="s">
        <v>724</v>
      </c>
      <c r="C404" s="91" t="s">
        <v>397</v>
      </c>
      <c r="D404" s="91" t="s">
        <v>723</v>
      </c>
      <c r="E404" s="155">
        <v>15000</v>
      </c>
      <c r="F404" s="91" t="s">
        <v>24</v>
      </c>
      <c r="G404" s="92" t="s">
        <v>778</v>
      </c>
      <c r="H404" s="107" t="s">
        <v>174</v>
      </c>
      <c r="I404" s="95" t="s">
        <v>779</v>
      </c>
    </row>
    <row r="405" spans="1:9" x14ac:dyDescent="0.25">
      <c r="A405" s="99">
        <v>43031</v>
      </c>
      <c r="B405" s="102" t="s">
        <v>71</v>
      </c>
      <c r="C405" s="91" t="s">
        <v>397</v>
      </c>
      <c r="D405" s="92" t="s">
        <v>736</v>
      </c>
      <c r="E405" s="160">
        <v>70000</v>
      </c>
      <c r="F405" t="s">
        <v>14</v>
      </c>
      <c r="G405" s="92" t="s">
        <v>778</v>
      </c>
      <c r="H405" s="96" t="s">
        <v>232</v>
      </c>
      <c r="I405" s="95" t="s">
        <v>779</v>
      </c>
    </row>
    <row r="406" spans="1:9" x14ac:dyDescent="0.25">
      <c r="A406" s="99">
        <v>43031</v>
      </c>
      <c r="B406" s="102" t="s">
        <v>236</v>
      </c>
      <c r="C406" t="s">
        <v>397</v>
      </c>
      <c r="D406" t="s">
        <v>736</v>
      </c>
      <c r="E406" s="160">
        <v>850000</v>
      </c>
      <c r="F406" t="s">
        <v>14</v>
      </c>
      <c r="G406" s="92" t="s">
        <v>778</v>
      </c>
      <c r="H406" s="96" t="s">
        <v>237</v>
      </c>
      <c r="I406" s="95" t="s">
        <v>779</v>
      </c>
    </row>
    <row r="407" spans="1:9" x14ac:dyDescent="0.25">
      <c r="A407" s="361">
        <v>43031</v>
      </c>
      <c r="B407" s="367" t="s">
        <v>238</v>
      </c>
      <c r="C407" s="365" t="s">
        <v>783</v>
      </c>
      <c r="D407" s="365" t="s">
        <v>735</v>
      </c>
      <c r="E407" s="368">
        <v>300000</v>
      </c>
      <c r="F407" s="365" t="s">
        <v>14</v>
      </c>
      <c r="G407" s="359" t="s">
        <v>778</v>
      </c>
      <c r="H407" s="360" t="s">
        <v>239</v>
      </c>
      <c r="I407" s="360" t="s">
        <v>779</v>
      </c>
    </row>
    <row r="408" spans="1:9" x14ac:dyDescent="0.25">
      <c r="A408" s="99">
        <v>43031</v>
      </c>
      <c r="B408" s="102" t="s">
        <v>785</v>
      </c>
      <c r="C408" t="s">
        <v>399</v>
      </c>
      <c r="D408" t="s">
        <v>736</v>
      </c>
      <c r="E408" s="160">
        <v>400000</v>
      </c>
      <c r="F408" t="s">
        <v>14</v>
      </c>
      <c r="G408" s="92" t="s">
        <v>778</v>
      </c>
      <c r="H408" s="96" t="s">
        <v>240</v>
      </c>
      <c r="I408" s="95" t="s">
        <v>779</v>
      </c>
    </row>
    <row r="409" spans="1:9" x14ac:dyDescent="0.25">
      <c r="A409" s="99">
        <v>43031</v>
      </c>
      <c r="B409" s="102" t="s">
        <v>33</v>
      </c>
      <c r="C409" t="s">
        <v>397</v>
      </c>
      <c r="D409" t="s">
        <v>736</v>
      </c>
      <c r="E409" s="160">
        <v>150000</v>
      </c>
      <c r="F409" t="s">
        <v>14</v>
      </c>
      <c r="G409" s="92" t="s">
        <v>778</v>
      </c>
      <c r="H409" s="96" t="s">
        <v>251</v>
      </c>
      <c r="I409" s="95" t="s">
        <v>779</v>
      </c>
    </row>
    <row r="410" spans="1:9" x14ac:dyDescent="0.25">
      <c r="A410" s="99">
        <v>43031</v>
      </c>
      <c r="B410" s="102" t="s">
        <v>252</v>
      </c>
      <c r="C410" t="s">
        <v>507</v>
      </c>
      <c r="D410" t="s">
        <v>788</v>
      </c>
      <c r="E410" s="160">
        <v>300000</v>
      </c>
      <c r="F410" t="s">
        <v>787</v>
      </c>
      <c r="G410" s="92" t="s">
        <v>778</v>
      </c>
      <c r="H410" s="96" t="s">
        <v>253</v>
      </c>
      <c r="I410" s="95" t="s">
        <v>779</v>
      </c>
    </row>
    <row r="411" spans="1:9" x14ac:dyDescent="0.25">
      <c r="A411" s="99">
        <v>43031</v>
      </c>
      <c r="B411" s="102" t="s">
        <v>234</v>
      </c>
      <c r="C411" t="s">
        <v>397</v>
      </c>
      <c r="D411" s="91" t="s">
        <v>723</v>
      </c>
      <c r="E411" s="160">
        <v>44500</v>
      </c>
      <c r="F411" t="s">
        <v>202</v>
      </c>
      <c r="G411" s="92" t="s">
        <v>778</v>
      </c>
      <c r="H411" s="96" t="s">
        <v>235</v>
      </c>
      <c r="I411" s="95" t="s">
        <v>779</v>
      </c>
    </row>
    <row r="412" spans="1:9" x14ac:dyDescent="0.25">
      <c r="A412" s="114">
        <v>43032</v>
      </c>
      <c r="B412" s="102" t="s">
        <v>259</v>
      </c>
      <c r="C412" t="s">
        <v>397</v>
      </c>
      <c r="D412" s="91" t="s">
        <v>723</v>
      </c>
      <c r="E412" s="160">
        <v>29000</v>
      </c>
      <c r="F412" t="s">
        <v>202</v>
      </c>
      <c r="G412" s="92" t="s">
        <v>778</v>
      </c>
      <c r="H412" s="96" t="s">
        <v>260</v>
      </c>
      <c r="I412" s="95" t="s">
        <v>779</v>
      </c>
    </row>
    <row r="413" spans="1:9" x14ac:dyDescent="0.25">
      <c r="A413" s="114">
        <v>43032</v>
      </c>
      <c r="B413" s="102" t="s">
        <v>261</v>
      </c>
      <c r="C413" t="s">
        <v>397</v>
      </c>
      <c r="D413" s="91" t="s">
        <v>723</v>
      </c>
      <c r="E413" s="160">
        <v>10000</v>
      </c>
      <c r="F413" t="s">
        <v>202</v>
      </c>
      <c r="G413" s="92" t="s">
        <v>778</v>
      </c>
      <c r="H413" s="96" t="s">
        <v>262</v>
      </c>
      <c r="I413" s="95" t="s">
        <v>779</v>
      </c>
    </row>
    <row r="414" spans="1:9" x14ac:dyDescent="0.25">
      <c r="A414" s="114">
        <v>43032</v>
      </c>
      <c r="B414" s="91" t="s">
        <v>402</v>
      </c>
      <c r="C414" s="91" t="s">
        <v>397</v>
      </c>
      <c r="D414" s="91" t="s">
        <v>400</v>
      </c>
      <c r="E414" s="160">
        <v>13000</v>
      </c>
      <c r="F414" s="91" t="s">
        <v>103</v>
      </c>
      <c r="G414" s="92" t="s">
        <v>778</v>
      </c>
      <c r="H414" s="107" t="s">
        <v>270</v>
      </c>
      <c r="I414" s="95" t="s">
        <v>779</v>
      </c>
    </row>
    <row r="415" spans="1:9" x14ac:dyDescent="0.25">
      <c r="A415" s="114">
        <v>43032</v>
      </c>
      <c r="B415" s="91" t="s">
        <v>422</v>
      </c>
      <c r="C415" s="91" t="s">
        <v>397</v>
      </c>
      <c r="D415" s="91" t="s">
        <v>400</v>
      </c>
      <c r="E415" s="155">
        <v>60000</v>
      </c>
      <c r="F415" s="91" t="s">
        <v>103</v>
      </c>
      <c r="G415" s="92" t="s">
        <v>778</v>
      </c>
      <c r="H415" s="107" t="s">
        <v>244</v>
      </c>
      <c r="I415" s="95" t="s">
        <v>779</v>
      </c>
    </row>
    <row r="416" spans="1:9" x14ac:dyDescent="0.25">
      <c r="A416" s="114">
        <v>43032</v>
      </c>
      <c r="B416" s="91" t="s">
        <v>421</v>
      </c>
      <c r="C416" s="91" t="s">
        <v>743</v>
      </c>
      <c r="D416" s="91" t="s">
        <v>400</v>
      </c>
      <c r="E416" s="155">
        <v>17000</v>
      </c>
      <c r="F416" s="91" t="s">
        <v>103</v>
      </c>
      <c r="G416" s="92" t="s">
        <v>778</v>
      </c>
      <c r="H416" s="107" t="s">
        <v>246</v>
      </c>
      <c r="I416" s="95" t="s">
        <v>779</v>
      </c>
    </row>
    <row r="417" spans="1:10" x14ac:dyDescent="0.25">
      <c r="A417" s="114">
        <v>43032</v>
      </c>
      <c r="B417" s="107" t="s">
        <v>799</v>
      </c>
      <c r="C417" s="91" t="s">
        <v>397</v>
      </c>
      <c r="D417" s="91" t="s">
        <v>400</v>
      </c>
      <c r="E417" s="155">
        <v>16000</v>
      </c>
      <c r="F417" s="91" t="s">
        <v>118</v>
      </c>
      <c r="G417" s="92" t="s">
        <v>778</v>
      </c>
      <c r="H417" s="107" t="s">
        <v>68</v>
      </c>
      <c r="I417" s="95" t="s">
        <v>779</v>
      </c>
    </row>
    <row r="418" spans="1:10" x14ac:dyDescent="0.25">
      <c r="A418" s="114">
        <v>43032</v>
      </c>
      <c r="B418" s="107" t="s">
        <v>450</v>
      </c>
      <c r="C418" s="91" t="s">
        <v>397</v>
      </c>
      <c r="D418" s="91" t="s">
        <v>400</v>
      </c>
      <c r="E418" s="159">
        <v>30000</v>
      </c>
      <c r="F418" s="91" t="s">
        <v>11</v>
      </c>
      <c r="G418" s="92" t="s">
        <v>778</v>
      </c>
      <c r="H418" s="107" t="s">
        <v>810</v>
      </c>
      <c r="I418" s="95" t="s">
        <v>779</v>
      </c>
    </row>
    <row r="419" spans="1:10" x14ac:dyDescent="0.25">
      <c r="A419" s="114">
        <v>43032</v>
      </c>
      <c r="B419" s="91" t="s">
        <v>814</v>
      </c>
      <c r="C419" s="107" t="s">
        <v>397</v>
      </c>
      <c r="D419" s="91" t="s">
        <v>398</v>
      </c>
      <c r="E419" s="159">
        <v>10000</v>
      </c>
      <c r="F419" s="91" t="s">
        <v>8</v>
      </c>
      <c r="G419" s="92" t="s">
        <v>778</v>
      </c>
      <c r="H419" s="107" t="s">
        <v>176</v>
      </c>
      <c r="I419" s="95" t="s">
        <v>779</v>
      </c>
    </row>
    <row r="420" spans="1:10" x14ac:dyDescent="0.25">
      <c r="A420" s="114">
        <v>43032</v>
      </c>
      <c r="B420" s="91" t="s">
        <v>275</v>
      </c>
      <c r="C420" s="107" t="s">
        <v>397</v>
      </c>
      <c r="D420" s="91" t="s">
        <v>398</v>
      </c>
      <c r="E420" s="159">
        <v>40000</v>
      </c>
      <c r="F420" s="91" t="s">
        <v>8</v>
      </c>
      <c r="G420" s="92" t="s">
        <v>778</v>
      </c>
      <c r="H420" s="107" t="s">
        <v>51</v>
      </c>
      <c r="I420" s="95" t="s">
        <v>779</v>
      </c>
    </row>
    <row r="421" spans="1:10" x14ac:dyDescent="0.25">
      <c r="A421" s="114">
        <v>43032</v>
      </c>
      <c r="B421" s="91" t="s">
        <v>812</v>
      </c>
      <c r="C421" s="107" t="s">
        <v>403</v>
      </c>
      <c r="D421" s="91" t="s">
        <v>398</v>
      </c>
      <c r="E421" s="159">
        <v>210000</v>
      </c>
      <c r="F421" s="91" t="s">
        <v>8</v>
      </c>
      <c r="G421" s="92" t="s">
        <v>778</v>
      </c>
      <c r="H421" s="107" t="s">
        <v>274</v>
      </c>
      <c r="I421" s="90" t="s">
        <v>779</v>
      </c>
    </row>
    <row r="422" spans="1:10" x14ac:dyDescent="0.25">
      <c r="A422" s="114">
        <v>43032</v>
      </c>
      <c r="B422" s="91" t="s">
        <v>516</v>
      </c>
      <c r="C422" s="91" t="s">
        <v>397</v>
      </c>
      <c r="D422" s="91" t="s">
        <v>723</v>
      </c>
      <c r="E422" s="155">
        <v>15000</v>
      </c>
      <c r="F422" s="91" t="s">
        <v>40</v>
      </c>
      <c r="G422" s="92" t="s">
        <v>778</v>
      </c>
      <c r="H422" s="107" t="s">
        <v>182</v>
      </c>
      <c r="I422" s="95" t="s">
        <v>779</v>
      </c>
    </row>
    <row r="423" spans="1:10" x14ac:dyDescent="0.25">
      <c r="A423" s="114">
        <v>43032</v>
      </c>
      <c r="B423" s="91" t="s">
        <v>519</v>
      </c>
      <c r="C423" s="91" t="s">
        <v>397</v>
      </c>
      <c r="D423" s="91" t="s">
        <v>723</v>
      </c>
      <c r="E423" s="155">
        <v>40500</v>
      </c>
      <c r="F423" s="91" t="s">
        <v>40</v>
      </c>
      <c r="G423" s="92" t="s">
        <v>778</v>
      </c>
      <c r="H423" s="107" t="s">
        <v>525</v>
      </c>
      <c r="I423" s="95" t="s">
        <v>779</v>
      </c>
    </row>
    <row r="424" spans="1:10" x14ac:dyDescent="0.25">
      <c r="A424" s="114">
        <v>43032</v>
      </c>
      <c r="B424" s="117" t="s">
        <v>724</v>
      </c>
      <c r="C424" s="91" t="s">
        <v>397</v>
      </c>
      <c r="D424" s="91" t="s">
        <v>723</v>
      </c>
      <c r="E424" s="155">
        <v>15000</v>
      </c>
      <c r="F424" s="91" t="s">
        <v>24</v>
      </c>
      <c r="G424" s="92" t="s">
        <v>778</v>
      </c>
      <c r="H424" s="107" t="s">
        <v>174</v>
      </c>
      <c r="I424" s="95" t="s">
        <v>779</v>
      </c>
    </row>
    <row r="425" spans="1:10" x14ac:dyDescent="0.25">
      <c r="A425" s="114">
        <v>43032</v>
      </c>
      <c r="B425" s="117" t="s">
        <v>731</v>
      </c>
      <c r="C425" s="91" t="s">
        <v>399</v>
      </c>
      <c r="D425" s="91" t="s">
        <v>723</v>
      </c>
      <c r="E425" s="155">
        <v>275000</v>
      </c>
      <c r="F425" s="91" t="s">
        <v>24</v>
      </c>
      <c r="G425" s="92" t="s">
        <v>778</v>
      </c>
      <c r="H425" s="107" t="s">
        <v>264</v>
      </c>
      <c r="I425" s="95" t="s">
        <v>779</v>
      </c>
    </row>
    <row r="426" spans="1:10" x14ac:dyDescent="0.25">
      <c r="A426" s="114">
        <v>43032</v>
      </c>
      <c r="B426" s="117" t="s">
        <v>728</v>
      </c>
      <c r="C426" s="91" t="s">
        <v>397</v>
      </c>
      <c r="D426" s="91" t="s">
        <v>723</v>
      </c>
      <c r="E426" s="155">
        <v>16000</v>
      </c>
      <c r="F426" s="91" t="s">
        <v>24</v>
      </c>
      <c r="G426" s="92" t="s">
        <v>778</v>
      </c>
      <c r="H426" s="107" t="s">
        <v>737</v>
      </c>
      <c r="I426" s="95" t="s">
        <v>779</v>
      </c>
    </row>
    <row r="427" spans="1:10" x14ac:dyDescent="0.25">
      <c r="A427" s="355">
        <v>43032</v>
      </c>
      <c r="B427" s="369" t="s">
        <v>734</v>
      </c>
      <c r="C427" s="356" t="s">
        <v>783</v>
      </c>
      <c r="D427" s="356" t="s">
        <v>735</v>
      </c>
      <c r="E427" s="363">
        <v>23000</v>
      </c>
      <c r="F427" s="356" t="s">
        <v>24</v>
      </c>
      <c r="G427" s="359" t="s">
        <v>778</v>
      </c>
      <c r="H427" s="357" t="s">
        <v>271</v>
      </c>
      <c r="I427" s="360" t="s">
        <v>779</v>
      </c>
      <c r="J427" s="86"/>
    </row>
    <row r="428" spans="1:10" x14ac:dyDescent="0.25">
      <c r="A428" s="100">
        <v>43032</v>
      </c>
      <c r="B428" s="102" t="s">
        <v>267</v>
      </c>
      <c r="C428" t="s">
        <v>739</v>
      </c>
      <c r="D428" t="s">
        <v>736</v>
      </c>
      <c r="E428" s="160">
        <v>40000</v>
      </c>
      <c r="F428" t="s">
        <v>14</v>
      </c>
      <c r="G428" s="92" t="s">
        <v>778</v>
      </c>
      <c r="H428" s="96" t="s">
        <v>268</v>
      </c>
      <c r="I428" s="95" t="s">
        <v>779</v>
      </c>
      <c r="J428" s="86"/>
    </row>
    <row r="429" spans="1:10" x14ac:dyDescent="0.25">
      <c r="A429" s="100">
        <v>43032</v>
      </c>
      <c r="B429" s="102" t="s">
        <v>276</v>
      </c>
      <c r="C429" t="s">
        <v>507</v>
      </c>
      <c r="D429" t="s">
        <v>788</v>
      </c>
      <c r="E429" s="160">
        <v>160000</v>
      </c>
      <c r="F429" t="s">
        <v>787</v>
      </c>
      <c r="G429" s="92" t="s">
        <v>778</v>
      </c>
      <c r="H429" s="96" t="s">
        <v>277</v>
      </c>
      <c r="I429" s="95" t="s">
        <v>779</v>
      </c>
    </row>
    <row r="430" spans="1:10" x14ac:dyDescent="0.25">
      <c r="A430" s="100">
        <v>43032</v>
      </c>
      <c r="B430" s="102" t="s">
        <v>278</v>
      </c>
      <c r="C430" t="s">
        <v>507</v>
      </c>
      <c r="D430" t="s">
        <v>788</v>
      </c>
      <c r="E430" s="160">
        <v>80000</v>
      </c>
      <c r="F430" t="s">
        <v>787</v>
      </c>
      <c r="G430" s="92" t="s">
        <v>778</v>
      </c>
      <c r="H430" s="96" t="s">
        <v>279</v>
      </c>
      <c r="I430" s="95" t="s">
        <v>779</v>
      </c>
    </row>
    <row r="431" spans="1:10" x14ac:dyDescent="0.25">
      <c r="A431" s="114">
        <v>43033</v>
      </c>
      <c r="B431" s="102" t="s">
        <v>285</v>
      </c>
      <c r="C431" t="s">
        <v>397</v>
      </c>
      <c r="D431" s="91" t="s">
        <v>723</v>
      </c>
      <c r="E431" s="160">
        <v>41000</v>
      </c>
      <c r="F431" t="s">
        <v>202</v>
      </c>
      <c r="G431" s="92" t="s">
        <v>778</v>
      </c>
      <c r="H431" s="96" t="s">
        <v>286</v>
      </c>
      <c r="I431" s="95" t="s">
        <v>779</v>
      </c>
    </row>
    <row r="432" spans="1:10" x14ac:dyDescent="0.25">
      <c r="A432" s="114">
        <v>43033</v>
      </c>
      <c r="B432" s="102" t="s">
        <v>287</v>
      </c>
      <c r="C432" t="s">
        <v>397</v>
      </c>
      <c r="D432" s="91" t="s">
        <v>723</v>
      </c>
      <c r="E432" s="160">
        <v>65000</v>
      </c>
      <c r="F432" t="s">
        <v>202</v>
      </c>
      <c r="G432" s="92" t="s">
        <v>778</v>
      </c>
      <c r="H432" s="96" t="s">
        <v>288</v>
      </c>
      <c r="I432" s="95" t="s">
        <v>779</v>
      </c>
    </row>
    <row r="433" spans="1:9" x14ac:dyDescent="0.25">
      <c r="A433" s="114">
        <v>43033</v>
      </c>
      <c r="B433" s="102" t="s">
        <v>289</v>
      </c>
      <c r="C433" t="s">
        <v>397</v>
      </c>
      <c r="D433" s="91" t="s">
        <v>723</v>
      </c>
      <c r="E433" s="160">
        <v>10000</v>
      </c>
      <c r="F433" t="s">
        <v>202</v>
      </c>
      <c r="G433" s="92" t="s">
        <v>778</v>
      </c>
      <c r="H433" s="96" t="s">
        <v>290</v>
      </c>
      <c r="I433" s="95" t="s">
        <v>779</v>
      </c>
    </row>
    <row r="434" spans="1:9" x14ac:dyDescent="0.25">
      <c r="A434" s="114">
        <v>43033</v>
      </c>
      <c r="B434" s="91" t="s">
        <v>402</v>
      </c>
      <c r="C434" s="91" t="s">
        <v>397</v>
      </c>
      <c r="D434" s="91" t="s">
        <v>400</v>
      </c>
      <c r="E434" s="155">
        <v>13000</v>
      </c>
      <c r="F434" s="91" t="s">
        <v>103</v>
      </c>
      <c r="G434" s="92" t="s">
        <v>778</v>
      </c>
      <c r="H434" s="107" t="s">
        <v>176</v>
      </c>
      <c r="I434" s="95" t="s">
        <v>779</v>
      </c>
    </row>
    <row r="435" spans="1:9" x14ac:dyDescent="0.25">
      <c r="A435" s="114">
        <v>43033</v>
      </c>
      <c r="B435" s="91" t="s">
        <v>746</v>
      </c>
      <c r="C435" s="91" t="s">
        <v>397</v>
      </c>
      <c r="D435" s="91" t="s">
        <v>400</v>
      </c>
      <c r="E435" s="155">
        <v>60000</v>
      </c>
      <c r="F435" s="91" t="s">
        <v>103</v>
      </c>
      <c r="G435" s="92" t="s">
        <v>778</v>
      </c>
      <c r="H435" s="107" t="s">
        <v>125</v>
      </c>
      <c r="I435" s="95" t="s">
        <v>779</v>
      </c>
    </row>
    <row r="436" spans="1:9" x14ac:dyDescent="0.25">
      <c r="A436" s="114">
        <v>43033</v>
      </c>
      <c r="B436" s="107" t="s">
        <v>799</v>
      </c>
      <c r="C436" s="91" t="s">
        <v>397</v>
      </c>
      <c r="D436" s="91" t="s">
        <v>400</v>
      </c>
      <c r="E436" s="155">
        <v>16000</v>
      </c>
      <c r="F436" s="91" t="s">
        <v>118</v>
      </c>
      <c r="G436" s="92" t="s">
        <v>778</v>
      </c>
      <c r="H436" s="107" t="s">
        <v>28</v>
      </c>
      <c r="I436" s="95" t="s">
        <v>779</v>
      </c>
    </row>
    <row r="437" spans="1:9" x14ac:dyDescent="0.25">
      <c r="A437" s="114">
        <v>43033</v>
      </c>
      <c r="B437" s="107" t="s">
        <v>450</v>
      </c>
      <c r="C437" s="91" t="s">
        <v>397</v>
      </c>
      <c r="D437" s="91" t="s">
        <v>400</v>
      </c>
      <c r="E437" s="159">
        <v>30000</v>
      </c>
      <c r="F437" s="91" t="s">
        <v>11</v>
      </c>
      <c r="G437" s="92" t="s">
        <v>778</v>
      </c>
      <c r="H437" s="107" t="s">
        <v>810</v>
      </c>
      <c r="I437" s="95" t="s">
        <v>779</v>
      </c>
    </row>
    <row r="438" spans="1:9" x14ac:dyDescent="0.25">
      <c r="A438" s="114">
        <v>43033</v>
      </c>
      <c r="B438" s="91" t="s">
        <v>814</v>
      </c>
      <c r="C438" s="107" t="s">
        <v>397</v>
      </c>
      <c r="D438" s="91" t="s">
        <v>398</v>
      </c>
      <c r="E438" s="159">
        <v>10000</v>
      </c>
      <c r="F438" s="91" t="s">
        <v>8</v>
      </c>
      <c r="G438" s="92" t="s">
        <v>778</v>
      </c>
      <c r="H438" s="107" t="s">
        <v>176</v>
      </c>
      <c r="I438" s="95" t="s">
        <v>779</v>
      </c>
    </row>
    <row r="439" spans="1:9" x14ac:dyDescent="0.25">
      <c r="A439" s="114">
        <v>43033</v>
      </c>
      <c r="B439" s="91" t="s">
        <v>516</v>
      </c>
      <c r="C439" s="91" t="s">
        <v>397</v>
      </c>
      <c r="D439" s="91" t="s">
        <v>723</v>
      </c>
      <c r="E439" s="155">
        <v>15000</v>
      </c>
      <c r="F439" s="91" t="s">
        <v>40</v>
      </c>
      <c r="G439" s="92" t="s">
        <v>778</v>
      </c>
      <c r="H439" s="107" t="s">
        <v>182</v>
      </c>
      <c r="I439" s="95" t="s">
        <v>779</v>
      </c>
    </row>
    <row r="440" spans="1:9" x14ac:dyDescent="0.25">
      <c r="A440" s="114">
        <v>43033</v>
      </c>
      <c r="B440" s="91" t="s">
        <v>520</v>
      </c>
      <c r="C440" s="91" t="s">
        <v>397</v>
      </c>
      <c r="D440" s="91" t="s">
        <v>723</v>
      </c>
      <c r="E440" s="155">
        <v>12500</v>
      </c>
      <c r="F440" s="91" t="s">
        <v>40</v>
      </c>
      <c r="G440" s="92" t="s">
        <v>778</v>
      </c>
      <c r="H440" s="107" t="s">
        <v>525</v>
      </c>
      <c r="I440" s="95" t="s">
        <v>779</v>
      </c>
    </row>
    <row r="441" spans="1:9" x14ac:dyDescent="0.25">
      <c r="A441" s="114">
        <v>43033</v>
      </c>
      <c r="B441" s="91" t="s">
        <v>582</v>
      </c>
      <c r="C441" s="91" t="s">
        <v>397</v>
      </c>
      <c r="D441" s="91" t="s">
        <v>723</v>
      </c>
      <c r="E441" s="155">
        <v>15000</v>
      </c>
      <c r="F441" s="91" t="s">
        <v>44</v>
      </c>
      <c r="G441" s="92" t="s">
        <v>778</v>
      </c>
      <c r="H441" s="91" t="s">
        <v>92</v>
      </c>
      <c r="I441" s="95" t="s">
        <v>779</v>
      </c>
    </row>
    <row r="442" spans="1:9" x14ac:dyDescent="0.25">
      <c r="A442" s="114">
        <v>43033</v>
      </c>
      <c r="B442" s="117" t="s">
        <v>724</v>
      </c>
      <c r="C442" s="91" t="s">
        <v>397</v>
      </c>
      <c r="D442" s="91" t="s">
        <v>723</v>
      </c>
      <c r="E442" s="155">
        <v>15000</v>
      </c>
      <c r="F442" s="91" t="s">
        <v>24</v>
      </c>
      <c r="G442" s="92" t="s">
        <v>778</v>
      </c>
      <c r="H442" s="107" t="s">
        <v>174</v>
      </c>
      <c r="I442" s="95" t="s">
        <v>779</v>
      </c>
    </row>
    <row r="443" spans="1:9" x14ac:dyDescent="0.25">
      <c r="A443" s="100">
        <v>43033</v>
      </c>
      <c r="B443" s="102" t="s">
        <v>283</v>
      </c>
      <c r="C443" t="s">
        <v>739</v>
      </c>
      <c r="D443" t="s">
        <v>736</v>
      </c>
      <c r="E443" s="160">
        <v>2000000</v>
      </c>
      <c r="F443" t="s">
        <v>14</v>
      </c>
      <c r="G443" s="92" t="s">
        <v>778</v>
      </c>
      <c r="H443" s="98" t="s">
        <v>284</v>
      </c>
      <c r="I443" s="95" t="s">
        <v>779</v>
      </c>
    </row>
    <row r="444" spans="1:9" x14ac:dyDescent="0.25">
      <c r="A444" s="100">
        <v>43033</v>
      </c>
      <c r="B444" s="92" t="s">
        <v>849</v>
      </c>
      <c r="C444" s="92" t="s">
        <v>397</v>
      </c>
      <c r="D444" s="92" t="s">
        <v>788</v>
      </c>
      <c r="E444" s="155">
        <v>13467500</v>
      </c>
      <c r="F444" s="92" t="s">
        <v>840</v>
      </c>
      <c r="G444" s="91" t="s">
        <v>778</v>
      </c>
      <c r="H444" s="107" t="s">
        <v>535</v>
      </c>
      <c r="I444" s="95" t="s">
        <v>779</v>
      </c>
    </row>
    <row r="445" spans="1:9" x14ac:dyDescent="0.25">
      <c r="A445" s="100">
        <v>43033</v>
      </c>
      <c r="B445" s="92" t="s">
        <v>850</v>
      </c>
      <c r="C445" s="92" t="s">
        <v>783</v>
      </c>
      <c r="D445" s="92" t="s">
        <v>398</v>
      </c>
      <c r="E445" s="155">
        <v>2613750</v>
      </c>
      <c r="F445" s="92" t="s">
        <v>840</v>
      </c>
      <c r="G445" s="91" t="s">
        <v>778</v>
      </c>
      <c r="H445" s="107" t="s">
        <v>535</v>
      </c>
      <c r="I445" s="95" t="s">
        <v>779</v>
      </c>
    </row>
    <row r="446" spans="1:9" x14ac:dyDescent="0.25">
      <c r="A446" s="100">
        <v>43033</v>
      </c>
      <c r="B446" s="92" t="s">
        <v>851</v>
      </c>
      <c r="C446" s="92" t="s">
        <v>783</v>
      </c>
      <c r="D446" s="92" t="s">
        <v>400</v>
      </c>
      <c r="E446" s="155">
        <v>2913750</v>
      </c>
      <c r="F446" s="92" t="s">
        <v>840</v>
      </c>
      <c r="G446" s="92" t="s">
        <v>778</v>
      </c>
      <c r="H446" s="107" t="s">
        <v>535</v>
      </c>
      <c r="I446" s="95" t="s">
        <v>779</v>
      </c>
    </row>
    <row r="447" spans="1:9" x14ac:dyDescent="0.25">
      <c r="A447" s="100">
        <v>43033</v>
      </c>
      <c r="B447" s="92" t="s">
        <v>852</v>
      </c>
      <c r="C447" s="92" t="s">
        <v>783</v>
      </c>
      <c r="D447" s="92" t="s">
        <v>400</v>
      </c>
      <c r="E447" s="155">
        <v>2613750</v>
      </c>
      <c r="F447" s="92" t="s">
        <v>840</v>
      </c>
      <c r="G447" s="92" t="s">
        <v>778</v>
      </c>
      <c r="H447" s="107" t="s">
        <v>535</v>
      </c>
      <c r="I447" s="95" t="s">
        <v>779</v>
      </c>
    </row>
    <row r="448" spans="1:9" x14ac:dyDescent="0.25">
      <c r="A448" s="100">
        <v>43033</v>
      </c>
      <c r="B448" s="92" t="s">
        <v>853</v>
      </c>
      <c r="C448" s="92" t="s">
        <v>783</v>
      </c>
      <c r="D448" s="92" t="s">
        <v>400</v>
      </c>
      <c r="E448" s="155">
        <v>2213750</v>
      </c>
      <c r="F448" s="92" t="s">
        <v>840</v>
      </c>
      <c r="G448" s="92" t="s">
        <v>778</v>
      </c>
      <c r="H448" s="107" t="s">
        <v>535</v>
      </c>
      <c r="I448" s="95" t="s">
        <v>779</v>
      </c>
    </row>
    <row r="449" spans="1:9" x14ac:dyDescent="0.25">
      <c r="A449" s="100">
        <v>43033</v>
      </c>
      <c r="B449" s="92" t="s">
        <v>854</v>
      </c>
      <c r="C449" s="92" t="s">
        <v>783</v>
      </c>
      <c r="D449" s="92" t="s">
        <v>400</v>
      </c>
      <c r="E449" s="155">
        <v>2213750</v>
      </c>
      <c r="F449" s="92" t="s">
        <v>840</v>
      </c>
      <c r="G449" s="92" t="s">
        <v>778</v>
      </c>
      <c r="H449" s="107" t="s">
        <v>535</v>
      </c>
      <c r="I449" s="95" t="s">
        <v>779</v>
      </c>
    </row>
    <row r="450" spans="1:9" x14ac:dyDescent="0.25">
      <c r="A450" s="114">
        <v>43034</v>
      </c>
      <c r="B450" s="91" t="s">
        <v>402</v>
      </c>
      <c r="C450" s="91" t="s">
        <v>397</v>
      </c>
      <c r="D450" s="91" t="s">
        <v>400</v>
      </c>
      <c r="E450" s="155">
        <v>13000</v>
      </c>
      <c r="F450" s="91" t="s">
        <v>103</v>
      </c>
      <c r="G450" s="92" t="s">
        <v>778</v>
      </c>
      <c r="H450" s="107" t="s">
        <v>270</v>
      </c>
      <c r="I450" s="95" t="s">
        <v>779</v>
      </c>
    </row>
    <row r="451" spans="1:9" x14ac:dyDescent="0.25">
      <c r="A451" s="114">
        <v>43034</v>
      </c>
      <c r="B451" s="107" t="s">
        <v>799</v>
      </c>
      <c r="C451" s="91" t="s">
        <v>397</v>
      </c>
      <c r="D451" s="91" t="s">
        <v>400</v>
      </c>
      <c r="E451" s="155">
        <v>16000</v>
      </c>
      <c r="F451" s="91" t="s">
        <v>118</v>
      </c>
      <c r="G451" s="92" t="s">
        <v>778</v>
      </c>
      <c r="H451" s="107" t="s">
        <v>28</v>
      </c>
      <c r="I451" s="95" t="s">
        <v>779</v>
      </c>
    </row>
    <row r="452" spans="1:9" x14ac:dyDescent="0.25">
      <c r="A452" s="114">
        <v>43034</v>
      </c>
      <c r="B452" s="107" t="s">
        <v>439</v>
      </c>
      <c r="C452" s="91" t="s">
        <v>397</v>
      </c>
      <c r="D452" s="91" t="s">
        <v>400</v>
      </c>
      <c r="E452" s="159">
        <v>30000</v>
      </c>
      <c r="F452" s="91" t="s">
        <v>11</v>
      </c>
      <c r="G452" s="92" t="s">
        <v>778</v>
      </c>
      <c r="H452" s="107" t="s">
        <v>535</v>
      </c>
      <c r="I452" s="95" t="s">
        <v>779</v>
      </c>
    </row>
    <row r="453" spans="1:9" x14ac:dyDescent="0.25">
      <c r="A453" s="114">
        <v>43034</v>
      </c>
      <c r="B453" s="107" t="s">
        <v>451</v>
      </c>
      <c r="C453" s="91" t="s">
        <v>397</v>
      </c>
      <c r="D453" s="91" t="s">
        <v>400</v>
      </c>
      <c r="E453" s="159">
        <v>70000</v>
      </c>
      <c r="F453" s="91" t="s">
        <v>11</v>
      </c>
      <c r="G453" s="92" t="s">
        <v>778</v>
      </c>
      <c r="H453" s="107" t="s">
        <v>62</v>
      </c>
      <c r="I453" s="95" t="s">
        <v>779</v>
      </c>
    </row>
    <row r="454" spans="1:9" x14ac:dyDescent="0.25">
      <c r="A454" s="114">
        <v>43034</v>
      </c>
      <c r="B454" s="91" t="s">
        <v>814</v>
      </c>
      <c r="C454" s="107" t="s">
        <v>397</v>
      </c>
      <c r="D454" s="91" t="s">
        <v>398</v>
      </c>
      <c r="E454" s="159">
        <v>10000</v>
      </c>
      <c r="F454" s="91" t="s">
        <v>8</v>
      </c>
      <c r="G454" s="92" t="s">
        <v>778</v>
      </c>
      <c r="H454" s="107" t="s">
        <v>176</v>
      </c>
      <c r="I454" s="95" t="s">
        <v>779</v>
      </c>
    </row>
    <row r="455" spans="1:9" x14ac:dyDescent="0.25">
      <c r="A455" s="114">
        <v>43034</v>
      </c>
      <c r="B455" s="91" t="s">
        <v>516</v>
      </c>
      <c r="C455" s="91" t="s">
        <v>397</v>
      </c>
      <c r="D455" s="91" t="s">
        <v>723</v>
      </c>
      <c r="E455" s="155">
        <v>15000</v>
      </c>
      <c r="F455" s="91" t="s">
        <v>40</v>
      </c>
      <c r="G455" s="92" t="s">
        <v>778</v>
      </c>
      <c r="H455" s="107" t="s">
        <v>182</v>
      </c>
      <c r="I455" s="95" t="s">
        <v>779</v>
      </c>
    </row>
    <row r="456" spans="1:9" x14ac:dyDescent="0.25">
      <c r="A456" s="114">
        <v>43034</v>
      </c>
      <c r="B456" s="91" t="s">
        <v>521</v>
      </c>
      <c r="C456" s="91" t="s">
        <v>397</v>
      </c>
      <c r="D456" s="91" t="s">
        <v>723</v>
      </c>
      <c r="E456" s="155">
        <v>26000</v>
      </c>
      <c r="F456" s="91" t="s">
        <v>40</v>
      </c>
      <c r="G456" s="92" t="s">
        <v>778</v>
      </c>
      <c r="H456" s="107" t="s">
        <v>525</v>
      </c>
      <c r="I456" s="95" t="s">
        <v>779</v>
      </c>
    </row>
    <row r="457" spans="1:9" x14ac:dyDescent="0.25">
      <c r="A457" s="114">
        <v>43034</v>
      </c>
      <c r="B457" s="91" t="s">
        <v>582</v>
      </c>
      <c r="C457" s="91" t="s">
        <v>397</v>
      </c>
      <c r="D457" s="91" t="s">
        <v>723</v>
      </c>
      <c r="E457" s="155">
        <v>15000</v>
      </c>
      <c r="F457" s="91" t="s">
        <v>44</v>
      </c>
      <c r="G457" s="92" t="s">
        <v>778</v>
      </c>
      <c r="H457" s="91" t="s">
        <v>92</v>
      </c>
      <c r="I457" s="95" t="s">
        <v>779</v>
      </c>
    </row>
    <row r="458" spans="1:9" x14ac:dyDescent="0.25">
      <c r="A458" s="114">
        <v>43034</v>
      </c>
      <c r="B458" s="117" t="s">
        <v>724</v>
      </c>
      <c r="C458" s="91" t="s">
        <v>397</v>
      </c>
      <c r="D458" s="91" t="s">
        <v>723</v>
      </c>
      <c r="E458" s="155">
        <v>15000</v>
      </c>
      <c r="F458" s="91" t="s">
        <v>24</v>
      </c>
      <c r="G458" s="92" t="s">
        <v>778</v>
      </c>
      <c r="H458" s="107" t="s">
        <v>174</v>
      </c>
      <c r="I458" s="95" t="s">
        <v>779</v>
      </c>
    </row>
    <row r="459" spans="1:9" x14ac:dyDescent="0.25">
      <c r="A459" s="114">
        <v>43035</v>
      </c>
      <c r="B459" s="91" t="s">
        <v>416</v>
      </c>
      <c r="C459" s="91" t="s">
        <v>397</v>
      </c>
      <c r="D459" s="91" t="s">
        <v>400</v>
      </c>
      <c r="E459" s="155">
        <v>60000</v>
      </c>
      <c r="F459" s="115" t="s">
        <v>49</v>
      </c>
      <c r="G459" s="92" t="s">
        <v>778</v>
      </c>
      <c r="H459" s="107" t="s">
        <v>143</v>
      </c>
      <c r="I459" s="95" t="s">
        <v>779</v>
      </c>
    </row>
    <row r="460" spans="1:9" x14ac:dyDescent="0.25">
      <c r="A460" s="114">
        <v>43035</v>
      </c>
      <c r="B460" s="91" t="s">
        <v>402</v>
      </c>
      <c r="C460" s="91" t="s">
        <v>397</v>
      </c>
      <c r="D460" s="91" t="s">
        <v>400</v>
      </c>
      <c r="E460" s="155">
        <v>13000</v>
      </c>
      <c r="F460" s="91" t="s">
        <v>103</v>
      </c>
      <c r="G460" s="92" t="s">
        <v>778</v>
      </c>
      <c r="H460" s="107" t="s">
        <v>270</v>
      </c>
      <c r="I460" s="95" t="s">
        <v>779</v>
      </c>
    </row>
    <row r="461" spans="1:9" x14ac:dyDescent="0.25">
      <c r="A461" s="114">
        <v>43035</v>
      </c>
      <c r="B461" s="91" t="s">
        <v>744</v>
      </c>
      <c r="C461" s="91" t="s">
        <v>397</v>
      </c>
      <c r="D461" s="91" t="s">
        <v>400</v>
      </c>
      <c r="E461" s="155">
        <v>60000</v>
      </c>
      <c r="F461" s="91" t="s">
        <v>103</v>
      </c>
      <c r="G461" s="92" t="s">
        <v>778</v>
      </c>
      <c r="H461" s="107" t="s">
        <v>151</v>
      </c>
      <c r="I461" s="95" t="s">
        <v>779</v>
      </c>
    </row>
    <row r="462" spans="1:9" x14ac:dyDescent="0.25">
      <c r="A462" s="114">
        <v>43035</v>
      </c>
      <c r="B462" s="107" t="s">
        <v>799</v>
      </c>
      <c r="C462" s="91" t="s">
        <v>397</v>
      </c>
      <c r="D462" s="91" t="s">
        <v>400</v>
      </c>
      <c r="E462" s="155">
        <v>16000</v>
      </c>
      <c r="F462" s="91" t="s">
        <v>118</v>
      </c>
      <c r="G462" s="92" t="s">
        <v>778</v>
      </c>
      <c r="H462" s="107" t="s">
        <v>28</v>
      </c>
      <c r="I462" s="95" t="s">
        <v>779</v>
      </c>
    </row>
    <row r="463" spans="1:9" x14ac:dyDescent="0.25">
      <c r="A463" s="114">
        <v>43035</v>
      </c>
      <c r="B463" s="107" t="s">
        <v>772</v>
      </c>
      <c r="C463" s="91" t="s">
        <v>397</v>
      </c>
      <c r="D463" s="91" t="s">
        <v>400</v>
      </c>
      <c r="E463" s="159">
        <v>50000</v>
      </c>
      <c r="F463" s="91" t="s">
        <v>11</v>
      </c>
      <c r="G463" s="92" t="s">
        <v>778</v>
      </c>
      <c r="H463" s="107" t="s">
        <v>164</v>
      </c>
      <c r="I463" s="95" t="s">
        <v>779</v>
      </c>
    </row>
    <row r="464" spans="1:9" x14ac:dyDescent="0.25">
      <c r="A464" s="114">
        <v>43035</v>
      </c>
      <c r="B464" s="157" t="s">
        <v>773</v>
      </c>
      <c r="C464" s="91" t="s">
        <v>397</v>
      </c>
      <c r="D464" s="91" t="s">
        <v>400</v>
      </c>
      <c r="E464" s="159">
        <v>30000</v>
      </c>
      <c r="F464" s="91" t="s">
        <v>11</v>
      </c>
      <c r="G464" s="92" t="s">
        <v>778</v>
      </c>
      <c r="H464" s="107" t="s">
        <v>306</v>
      </c>
      <c r="I464" s="95" t="s">
        <v>779</v>
      </c>
    </row>
    <row r="465" spans="1:9" x14ac:dyDescent="0.25">
      <c r="A465" s="114">
        <v>43035</v>
      </c>
      <c r="B465" s="91" t="s">
        <v>814</v>
      </c>
      <c r="C465" s="107" t="s">
        <v>397</v>
      </c>
      <c r="D465" s="91" t="s">
        <v>398</v>
      </c>
      <c r="E465" s="159">
        <v>10000</v>
      </c>
      <c r="F465" s="91" t="s">
        <v>8</v>
      </c>
      <c r="G465" s="92" t="s">
        <v>778</v>
      </c>
      <c r="H465" s="107" t="s">
        <v>176</v>
      </c>
      <c r="I465" s="95" t="s">
        <v>779</v>
      </c>
    </row>
    <row r="466" spans="1:9" x14ac:dyDescent="0.25">
      <c r="A466" s="114">
        <v>43035</v>
      </c>
      <c r="B466" s="91" t="s">
        <v>300</v>
      </c>
      <c r="C466" s="107" t="s">
        <v>397</v>
      </c>
      <c r="D466" s="91" t="s">
        <v>398</v>
      </c>
      <c r="E466" s="159">
        <v>40000</v>
      </c>
      <c r="F466" s="91" t="s">
        <v>8</v>
      </c>
      <c r="G466" s="92" t="s">
        <v>778</v>
      </c>
      <c r="H466" s="107" t="s">
        <v>160</v>
      </c>
      <c r="I466" s="107" t="s">
        <v>779</v>
      </c>
    </row>
    <row r="467" spans="1:9" x14ac:dyDescent="0.25">
      <c r="A467" s="114">
        <v>43035</v>
      </c>
      <c r="B467" s="91" t="s">
        <v>591</v>
      </c>
      <c r="C467" s="107" t="s">
        <v>592</v>
      </c>
      <c r="D467" s="91" t="s">
        <v>398</v>
      </c>
      <c r="E467" s="159">
        <v>900000</v>
      </c>
      <c r="F467" s="91" t="s">
        <v>8</v>
      </c>
      <c r="G467" s="92" t="s">
        <v>778</v>
      </c>
      <c r="H467" s="107" t="s">
        <v>318</v>
      </c>
      <c r="I467" s="95" t="s">
        <v>779</v>
      </c>
    </row>
    <row r="468" spans="1:9" x14ac:dyDescent="0.25">
      <c r="A468" s="114">
        <v>43035</v>
      </c>
      <c r="B468" s="91" t="s">
        <v>516</v>
      </c>
      <c r="C468" s="91" t="s">
        <v>397</v>
      </c>
      <c r="D468" s="91" t="s">
        <v>723</v>
      </c>
      <c r="E468" s="155">
        <v>15000</v>
      </c>
      <c r="F468" s="91" t="s">
        <v>40</v>
      </c>
      <c r="G468" s="92" t="s">
        <v>778</v>
      </c>
      <c r="H468" s="107" t="s">
        <v>182</v>
      </c>
      <c r="I468" s="95" t="s">
        <v>779</v>
      </c>
    </row>
    <row r="469" spans="1:9" x14ac:dyDescent="0.25">
      <c r="A469" s="114">
        <v>43035</v>
      </c>
      <c r="B469" s="91" t="s">
        <v>522</v>
      </c>
      <c r="C469" s="91" t="s">
        <v>397</v>
      </c>
      <c r="D469" s="91" t="s">
        <v>723</v>
      </c>
      <c r="E469" s="155">
        <v>26000</v>
      </c>
      <c r="F469" s="91" t="s">
        <v>40</v>
      </c>
      <c r="G469" s="92" t="s">
        <v>778</v>
      </c>
      <c r="H469" s="107" t="s">
        <v>525</v>
      </c>
      <c r="I469" s="95" t="s">
        <v>779</v>
      </c>
    </row>
    <row r="470" spans="1:9" x14ac:dyDescent="0.25">
      <c r="A470" s="114">
        <v>43035</v>
      </c>
      <c r="B470" s="91" t="s">
        <v>582</v>
      </c>
      <c r="C470" s="91" t="s">
        <v>397</v>
      </c>
      <c r="D470" s="91" t="s">
        <v>723</v>
      </c>
      <c r="E470" s="155">
        <v>15000</v>
      </c>
      <c r="F470" s="91" t="s">
        <v>44</v>
      </c>
      <c r="G470" s="92" t="s">
        <v>778</v>
      </c>
      <c r="H470" s="91" t="s">
        <v>92</v>
      </c>
      <c r="I470" s="95" t="s">
        <v>779</v>
      </c>
    </row>
    <row r="471" spans="1:9" x14ac:dyDescent="0.25">
      <c r="A471" s="114">
        <v>43035</v>
      </c>
      <c r="B471" s="117" t="s">
        <v>294</v>
      </c>
      <c r="C471" s="91" t="s">
        <v>739</v>
      </c>
      <c r="D471" s="91" t="s">
        <v>736</v>
      </c>
      <c r="E471" s="155">
        <v>30000</v>
      </c>
      <c r="F471" s="91" t="s">
        <v>24</v>
      </c>
      <c r="G471" s="92" t="s">
        <v>778</v>
      </c>
      <c r="H471" s="107" t="s">
        <v>295</v>
      </c>
      <c r="I471" s="95" t="s">
        <v>779</v>
      </c>
    </row>
    <row r="472" spans="1:9" x14ac:dyDescent="0.25">
      <c r="A472" s="114">
        <v>43035</v>
      </c>
      <c r="B472" s="117" t="s">
        <v>724</v>
      </c>
      <c r="C472" s="91" t="s">
        <v>732</v>
      </c>
      <c r="D472" s="91" t="s">
        <v>723</v>
      </c>
      <c r="E472" s="155">
        <v>15000</v>
      </c>
      <c r="F472" s="91" t="s">
        <v>24</v>
      </c>
      <c r="G472" s="92" t="s">
        <v>778</v>
      </c>
      <c r="H472" s="107" t="s">
        <v>174</v>
      </c>
      <c r="I472" s="95" t="s">
        <v>779</v>
      </c>
    </row>
    <row r="473" spans="1:9" x14ac:dyDescent="0.25">
      <c r="A473" s="114">
        <v>43035</v>
      </c>
      <c r="B473" s="117" t="s">
        <v>733</v>
      </c>
      <c r="C473" s="91" t="s">
        <v>397</v>
      </c>
      <c r="D473" s="91" t="s">
        <v>723</v>
      </c>
      <c r="E473" s="155">
        <v>60000</v>
      </c>
      <c r="F473" s="91" t="s">
        <v>24</v>
      </c>
      <c r="G473" s="92" t="s">
        <v>778</v>
      </c>
      <c r="H473" s="107" t="s">
        <v>174</v>
      </c>
      <c r="I473" s="95" t="s">
        <v>779</v>
      </c>
    </row>
    <row r="474" spans="1:9" x14ac:dyDescent="0.25">
      <c r="A474" s="100">
        <v>43035</v>
      </c>
      <c r="B474" s="102" t="s">
        <v>81</v>
      </c>
      <c r="C474" t="s">
        <v>399</v>
      </c>
      <c r="D474" t="s">
        <v>736</v>
      </c>
      <c r="E474" s="160">
        <v>400000</v>
      </c>
      <c r="F474" t="s">
        <v>14</v>
      </c>
      <c r="G474" s="92" t="s">
        <v>778</v>
      </c>
      <c r="H474" s="96" t="s">
        <v>296</v>
      </c>
      <c r="I474" s="95" t="s">
        <v>779</v>
      </c>
    </row>
    <row r="475" spans="1:9" x14ac:dyDescent="0.25">
      <c r="A475" s="100">
        <v>43035</v>
      </c>
      <c r="B475" s="102" t="s">
        <v>297</v>
      </c>
      <c r="C475" t="s">
        <v>399</v>
      </c>
      <c r="D475" t="s">
        <v>723</v>
      </c>
      <c r="E475" s="160">
        <v>10000</v>
      </c>
      <c r="F475" t="s">
        <v>14</v>
      </c>
      <c r="G475" s="92" t="s">
        <v>778</v>
      </c>
      <c r="H475" s="96" t="s">
        <v>158</v>
      </c>
      <c r="I475" s="95" t="s">
        <v>779</v>
      </c>
    </row>
    <row r="476" spans="1:9" x14ac:dyDescent="0.25">
      <c r="A476" s="100">
        <v>43035</v>
      </c>
      <c r="B476" s="102" t="s">
        <v>298</v>
      </c>
      <c r="C476" t="s">
        <v>397</v>
      </c>
      <c r="D476" t="s">
        <v>736</v>
      </c>
      <c r="E476" s="160">
        <v>80000</v>
      </c>
      <c r="F476" t="s">
        <v>14</v>
      </c>
      <c r="G476" s="92" t="s">
        <v>778</v>
      </c>
      <c r="H476" s="96" t="s">
        <v>299</v>
      </c>
      <c r="I476" s="95" t="s">
        <v>779</v>
      </c>
    </row>
    <row r="477" spans="1:9" x14ac:dyDescent="0.25">
      <c r="A477" s="100">
        <v>43035</v>
      </c>
      <c r="B477" s="102" t="s">
        <v>301</v>
      </c>
      <c r="C477" t="s">
        <v>739</v>
      </c>
      <c r="D477" t="s">
        <v>736</v>
      </c>
      <c r="E477" s="160">
        <v>200000</v>
      </c>
      <c r="F477" t="s">
        <v>14</v>
      </c>
      <c r="G477" s="92" t="s">
        <v>778</v>
      </c>
      <c r="H477" s="96" t="s">
        <v>302</v>
      </c>
      <c r="I477" s="95" t="s">
        <v>779</v>
      </c>
    </row>
    <row r="478" spans="1:9" x14ac:dyDescent="0.25">
      <c r="A478" s="100">
        <v>43035</v>
      </c>
      <c r="B478" s="102" t="s">
        <v>303</v>
      </c>
      <c r="C478" t="s">
        <v>397</v>
      </c>
      <c r="D478" t="s">
        <v>736</v>
      </c>
      <c r="E478" s="160">
        <v>90000</v>
      </c>
      <c r="F478" t="s">
        <v>14</v>
      </c>
      <c r="G478" s="92" t="s">
        <v>778</v>
      </c>
      <c r="H478" s="96" t="s">
        <v>163</v>
      </c>
      <c r="I478" s="95" t="s">
        <v>779</v>
      </c>
    </row>
    <row r="479" spans="1:9" x14ac:dyDescent="0.25">
      <c r="A479" s="100">
        <v>43035</v>
      </c>
      <c r="B479" s="102" t="s">
        <v>304</v>
      </c>
      <c r="C479" t="s">
        <v>397</v>
      </c>
      <c r="D479" t="s">
        <v>736</v>
      </c>
      <c r="E479" s="160">
        <v>40000</v>
      </c>
      <c r="F479" t="s">
        <v>14</v>
      </c>
      <c r="G479" s="92" t="s">
        <v>778</v>
      </c>
      <c r="H479" s="96" t="s">
        <v>305</v>
      </c>
      <c r="I479" s="95" t="s">
        <v>779</v>
      </c>
    </row>
    <row r="480" spans="1:9" x14ac:dyDescent="0.25">
      <c r="A480" s="100">
        <v>43035</v>
      </c>
      <c r="B480" s="102" t="s">
        <v>310</v>
      </c>
      <c r="C480" t="s">
        <v>783</v>
      </c>
      <c r="D480" s="91" t="s">
        <v>723</v>
      </c>
      <c r="E480" s="160">
        <v>15445000</v>
      </c>
      <c r="F480" t="s">
        <v>309</v>
      </c>
      <c r="G480" s="92" t="s">
        <v>778</v>
      </c>
      <c r="H480" s="96" t="s">
        <v>311</v>
      </c>
      <c r="I480" s="90" t="s">
        <v>779</v>
      </c>
    </row>
    <row r="481" spans="1:9" x14ac:dyDescent="0.25">
      <c r="A481" s="100">
        <v>43035</v>
      </c>
      <c r="B481" s="102" t="s">
        <v>313</v>
      </c>
      <c r="C481" t="s">
        <v>592</v>
      </c>
      <c r="D481" t="s">
        <v>736</v>
      </c>
      <c r="E481" s="160">
        <v>527854</v>
      </c>
      <c r="F481" t="s">
        <v>14</v>
      </c>
      <c r="G481" s="92" t="s">
        <v>778</v>
      </c>
      <c r="H481" s="96" t="s">
        <v>314</v>
      </c>
      <c r="I481" s="95" t="s">
        <v>779</v>
      </c>
    </row>
    <row r="482" spans="1:9" x14ac:dyDescent="0.25">
      <c r="A482" s="100">
        <v>43035</v>
      </c>
      <c r="B482" s="102" t="s">
        <v>315</v>
      </c>
      <c r="C482" t="s">
        <v>592</v>
      </c>
      <c r="D482" t="s">
        <v>736</v>
      </c>
      <c r="E482" s="160">
        <v>2250000</v>
      </c>
      <c r="F482" t="s">
        <v>14</v>
      </c>
      <c r="G482" s="92" t="s">
        <v>778</v>
      </c>
      <c r="H482" s="96" t="s">
        <v>316</v>
      </c>
      <c r="I482" s="95" t="s">
        <v>779</v>
      </c>
    </row>
    <row r="483" spans="1:9" x14ac:dyDescent="0.25">
      <c r="A483" s="100">
        <v>43035</v>
      </c>
      <c r="B483" s="102" t="s">
        <v>319</v>
      </c>
      <c r="C483" t="s">
        <v>397</v>
      </c>
      <c r="D483" s="91" t="s">
        <v>723</v>
      </c>
      <c r="E483" s="160">
        <v>53500</v>
      </c>
      <c r="F483" t="s">
        <v>202</v>
      </c>
      <c r="G483" s="92" t="s">
        <v>778</v>
      </c>
      <c r="H483" s="96" t="s">
        <v>320</v>
      </c>
      <c r="I483" s="95" t="s">
        <v>779</v>
      </c>
    </row>
    <row r="484" spans="1:9" x14ac:dyDescent="0.25">
      <c r="A484" s="114">
        <v>43036</v>
      </c>
      <c r="B484" s="91" t="s">
        <v>423</v>
      </c>
      <c r="C484" s="91" t="s">
        <v>397</v>
      </c>
      <c r="D484" s="91" t="s">
        <v>400</v>
      </c>
      <c r="E484" s="155">
        <v>50000</v>
      </c>
      <c r="F484" s="91" t="s">
        <v>103</v>
      </c>
      <c r="G484" s="92" t="s">
        <v>778</v>
      </c>
      <c r="H484" s="107" t="s">
        <v>330</v>
      </c>
      <c r="I484" s="95" t="s">
        <v>779</v>
      </c>
    </row>
    <row r="485" spans="1:9" x14ac:dyDescent="0.25">
      <c r="A485" s="114">
        <v>43036</v>
      </c>
      <c r="B485" s="91" t="s">
        <v>745</v>
      </c>
      <c r="C485" s="91" t="s">
        <v>403</v>
      </c>
      <c r="D485" s="91" t="s">
        <v>404</v>
      </c>
      <c r="E485" s="155">
        <v>250000</v>
      </c>
      <c r="F485" s="91" t="s">
        <v>103</v>
      </c>
      <c r="G485" s="92" t="s">
        <v>778</v>
      </c>
      <c r="H485" s="107" t="s">
        <v>328</v>
      </c>
      <c r="I485" s="95" t="s">
        <v>779</v>
      </c>
    </row>
    <row r="486" spans="1:9" x14ac:dyDescent="0.25">
      <c r="A486" s="114">
        <v>43036</v>
      </c>
      <c r="B486" s="157" t="s">
        <v>995</v>
      </c>
      <c r="C486" s="91" t="s">
        <v>397</v>
      </c>
      <c r="D486" s="91" t="s">
        <v>400</v>
      </c>
      <c r="E486" s="159">
        <v>50000</v>
      </c>
      <c r="F486" s="91" t="s">
        <v>11</v>
      </c>
      <c r="G486" s="92" t="s">
        <v>778</v>
      </c>
      <c r="H486" s="107" t="s">
        <v>89</v>
      </c>
      <c r="I486" s="95" t="s">
        <v>779</v>
      </c>
    </row>
    <row r="487" spans="1:9" x14ac:dyDescent="0.25">
      <c r="A487" s="114">
        <v>43036</v>
      </c>
      <c r="B487" s="157" t="s">
        <v>325</v>
      </c>
      <c r="C487" s="91" t="s">
        <v>403</v>
      </c>
      <c r="D487" s="91" t="s">
        <v>400</v>
      </c>
      <c r="E487" s="159">
        <v>250000</v>
      </c>
      <c r="F487" s="91" t="s">
        <v>11</v>
      </c>
      <c r="G487" s="92" t="s">
        <v>778</v>
      </c>
      <c r="H487" s="107" t="s">
        <v>326</v>
      </c>
      <c r="I487" s="95" t="s">
        <v>779</v>
      </c>
    </row>
    <row r="488" spans="1:9" x14ac:dyDescent="0.25">
      <c r="A488" s="100">
        <v>43036</v>
      </c>
      <c r="B488" s="102" t="s">
        <v>321</v>
      </c>
      <c r="C488" t="s">
        <v>592</v>
      </c>
      <c r="D488" t="s">
        <v>736</v>
      </c>
      <c r="E488" s="160">
        <v>750000</v>
      </c>
      <c r="F488" t="s">
        <v>14</v>
      </c>
      <c r="G488" s="92" t="s">
        <v>778</v>
      </c>
      <c r="H488" s="96" t="s">
        <v>322</v>
      </c>
      <c r="I488" s="95" t="s">
        <v>779</v>
      </c>
    </row>
    <row r="489" spans="1:9" x14ac:dyDescent="0.25">
      <c r="A489" s="100">
        <v>43036</v>
      </c>
      <c r="B489" s="102" t="s">
        <v>323</v>
      </c>
      <c r="C489" t="s">
        <v>592</v>
      </c>
      <c r="D489" t="s">
        <v>736</v>
      </c>
      <c r="E489" s="160">
        <v>94999</v>
      </c>
      <c r="F489" t="s">
        <v>14</v>
      </c>
      <c r="G489" s="92" t="s">
        <v>778</v>
      </c>
      <c r="H489" s="96" t="s">
        <v>324</v>
      </c>
      <c r="I489" s="95" t="s">
        <v>779</v>
      </c>
    </row>
    <row r="490" spans="1:9" x14ac:dyDescent="0.25">
      <c r="A490" s="100">
        <v>43036</v>
      </c>
      <c r="B490" s="102" t="s">
        <v>335</v>
      </c>
      <c r="C490" t="s">
        <v>403</v>
      </c>
      <c r="D490" t="s">
        <v>736</v>
      </c>
      <c r="E490" s="160">
        <v>250000</v>
      </c>
      <c r="F490" t="s">
        <v>14</v>
      </c>
      <c r="G490" s="92" t="s">
        <v>778</v>
      </c>
      <c r="H490" s="96" t="s">
        <v>336</v>
      </c>
      <c r="I490" s="95" t="s">
        <v>779</v>
      </c>
    </row>
    <row r="491" spans="1:9" x14ac:dyDescent="0.25">
      <c r="A491" s="100">
        <v>43036</v>
      </c>
      <c r="B491" s="102" t="s">
        <v>337</v>
      </c>
      <c r="C491" t="s">
        <v>397</v>
      </c>
      <c r="D491" t="s">
        <v>736</v>
      </c>
      <c r="E491" s="160">
        <v>80000</v>
      </c>
      <c r="F491" t="s">
        <v>14</v>
      </c>
      <c r="G491" s="92" t="s">
        <v>778</v>
      </c>
      <c r="H491" s="96" t="s">
        <v>96</v>
      </c>
      <c r="I491" s="95" t="s">
        <v>779</v>
      </c>
    </row>
    <row r="492" spans="1:9" x14ac:dyDescent="0.25">
      <c r="A492" s="100">
        <v>43036</v>
      </c>
      <c r="B492" s="102" t="s">
        <v>331</v>
      </c>
      <c r="C492" t="s">
        <v>507</v>
      </c>
      <c r="D492" t="s">
        <v>788</v>
      </c>
      <c r="E492" s="160">
        <v>160000</v>
      </c>
      <c r="F492" t="s">
        <v>787</v>
      </c>
      <c r="G492" s="92" t="s">
        <v>778</v>
      </c>
      <c r="H492" s="96" t="s">
        <v>794</v>
      </c>
      <c r="I492" s="95" t="s">
        <v>779</v>
      </c>
    </row>
    <row r="493" spans="1:9" x14ac:dyDescent="0.25">
      <c r="A493" s="100">
        <v>43036</v>
      </c>
      <c r="B493" s="102" t="s">
        <v>789</v>
      </c>
      <c r="C493" t="s">
        <v>507</v>
      </c>
      <c r="D493" t="s">
        <v>788</v>
      </c>
      <c r="E493" s="160">
        <v>40000</v>
      </c>
      <c r="F493" t="s">
        <v>787</v>
      </c>
      <c r="G493" s="92" t="s">
        <v>778</v>
      </c>
      <c r="H493" s="96" t="s">
        <v>179</v>
      </c>
      <c r="I493" s="95" t="s">
        <v>779</v>
      </c>
    </row>
    <row r="494" spans="1:9" x14ac:dyDescent="0.25">
      <c r="A494" s="100">
        <v>43036</v>
      </c>
      <c r="B494" s="102" t="s">
        <v>790</v>
      </c>
      <c r="C494" t="s">
        <v>507</v>
      </c>
      <c r="D494" t="s">
        <v>788</v>
      </c>
      <c r="E494" s="160">
        <v>80000</v>
      </c>
      <c r="F494" t="s">
        <v>787</v>
      </c>
      <c r="G494" s="92" t="s">
        <v>778</v>
      </c>
      <c r="H494" s="96" t="s">
        <v>334</v>
      </c>
      <c r="I494" s="95" t="s">
        <v>779</v>
      </c>
    </row>
    <row r="495" spans="1:9" x14ac:dyDescent="0.25">
      <c r="A495" s="100">
        <v>43037</v>
      </c>
      <c r="B495" s="102" t="s">
        <v>996</v>
      </c>
      <c r="C495" t="s">
        <v>397</v>
      </c>
      <c r="D495" t="s">
        <v>736</v>
      </c>
      <c r="E495" s="160">
        <v>30000</v>
      </c>
      <c r="F495" t="s">
        <v>14</v>
      </c>
      <c r="G495" s="92" t="s">
        <v>778</v>
      </c>
      <c r="H495" s="96" t="s">
        <v>184</v>
      </c>
      <c r="I495" s="95" t="s">
        <v>779</v>
      </c>
    </row>
    <row r="496" spans="1:9" x14ac:dyDescent="0.25">
      <c r="A496" s="114">
        <v>43038</v>
      </c>
      <c r="B496" s="91" t="s">
        <v>423</v>
      </c>
      <c r="C496" s="91" t="s">
        <v>397</v>
      </c>
      <c r="D496" s="91" t="s">
        <v>400</v>
      </c>
      <c r="E496" s="155">
        <v>13000</v>
      </c>
      <c r="F496" s="91" t="s">
        <v>103</v>
      </c>
      <c r="G496" s="92" t="s">
        <v>778</v>
      </c>
      <c r="H496" s="107" t="s">
        <v>270</v>
      </c>
      <c r="I496" s="95" t="s">
        <v>779</v>
      </c>
    </row>
    <row r="497" spans="1:9" x14ac:dyDescent="0.25">
      <c r="A497" s="114">
        <v>43038</v>
      </c>
      <c r="B497" s="91" t="s">
        <v>747</v>
      </c>
      <c r="C497" s="91" t="s">
        <v>397</v>
      </c>
      <c r="D497" s="91" t="s">
        <v>400</v>
      </c>
      <c r="E497" s="155">
        <v>60000</v>
      </c>
      <c r="F497" s="91" t="s">
        <v>103</v>
      </c>
      <c r="G497" s="92" t="s">
        <v>778</v>
      </c>
      <c r="H497" s="107" t="s">
        <v>114</v>
      </c>
      <c r="I497" s="95" t="s">
        <v>779</v>
      </c>
    </row>
    <row r="498" spans="1:9" x14ac:dyDescent="0.25">
      <c r="A498" s="114">
        <v>43038</v>
      </c>
      <c r="B498" s="107" t="s">
        <v>799</v>
      </c>
      <c r="C498" s="91" t="s">
        <v>397</v>
      </c>
      <c r="D498" s="91" t="s">
        <v>400</v>
      </c>
      <c r="E498" s="155">
        <v>16000</v>
      </c>
      <c r="F498" s="91" t="s">
        <v>118</v>
      </c>
      <c r="G498" s="92" t="s">
        <v>778</v>
      </c>
      <c r="H498" s="107" t="s">
        <v>280</v>
      </c>
      <c r="I498" s="95" t="s">
        <v>779</v>
      </c>
    </row>
    <row r="499" spans="1:9" x14ac:dyDescent="0.25">
      <c r="A499" s="114">
        <v>43038</v>
      </c>
      <c r="B499" s="107" t="s">
        <v>798</v>
      </c>
      <c r="C499" s="91" t="s">
        <v>592</v>
      </c>
      <c r="D499" s="91" t="s">
        <v>400</v>
      </c>
      <c r="E499" s="155">
        <v>70000</v>
      </c>
      <c r="F499" s="91" t="s">
        <v>118</v>
      </c>
      <c r="G499" s="92" t="s">
        <v>778</v>
      </c>
      <c r="H499" s="107" t="s">
        <v>347</v>
      </c>
      <c r="I499" s="95" t="s">
        <v>779</v>
      </c>
    </row>
    <row r="500" spans="1:9" x14ac:dyDescent="0.25">
      <c r="A500" s="114">
        <v>43038</v>
      </c>
      <c r="B500" s="107" t="s">
        <v>795</v>
      </c>
      <c r="C500" s="91" t="s">
        <v>397</v>
      </c>
      <c r="D500" s="91" t="s">
        <v>400</v>
      </c>
      <c r="E500" s="155">
        <v>65000</v>
      </c>
      <c r="F500" s="91" t="s">
        <v>118</v>
      </c>
      <c r="G500" s="92" t="s">
        <v>778</v>
      </c>
      <c r="H500" s="107" t="s">
        <v>121</v>
      </c>
      <c r="I500" s="95" t="s">
        <v>779</v>
      </c>
    </row>
    <row r="501" spans="1:9" x14ac:dyDescent="0.25">
      <c r="A501" s="114">
        <v>43038</v>
      </c>
      <c r="B501" s="107" t="s">
        <v>437</v>
      </c>
      <c r="C501" s="91" t="s">
        <v>397</v>
      </c>
      <c r="D501" s="91" t="s">
        <v>400</v>
      </c>
      <c r="E501" s="159">
        <v>60000</v>
      </c>
      <c r="F501" s="91" t="s">
        <v>11</v>
      </c>
      <c r="G501" s="92" t="s">
        <v>778</v>
      </c>
      <c r="H501" s="107" t="s">
        <v>48</v>
      </c>
      <c r="I501" s="95" t="s">
        <v>779</v>
      </c>
    </row>
    <row r="502" spans="1:9" x14ac:dyDescent="0.25">
      <c r="A502" s="114">
        <v>43038</v>
      </c>
      <c r="B502" s="157" t="s">
        <v>350</v>
      </c>
      <c r="C502" s="91" t="s">
        <v>397</v>
      </c>
      <c r="D502" s="91" t="s">
        <v>400</v>
      </c>
      <c r="E502" s="159">
        <v>10000</v>
      </c>
      <c r="F502" s="91" t="s">
        <v>11</v>
      </c>
      <c r="G502" s="92" t="s">
        <v>778</v>
      </c>
      <c r="H502" s="107" t="s">
        <v>20</v>
      </c>
      <c r="I502" s="95" t="s">
        <v>779</v>
      </c>
    </row>
    <row r="503" spans="1:9" x14ac:dyDescent="0.25">
      <c r="A503" s="114">
        <v>43038</v>
      </c>
      <c r="B503" s="91" t="s">
        <v>813</v>
      </c>
      <c r="C503" s="107" t="s">
        <v>397</v>
      </c>
      <c r="D503" s="91" t="s">
        <v>398</v>
      </c>
      <c r="E503" s="159">
        <v>10000</v>
      </c>
      <c r="F503" s="91" t="s">
        <v>8</v>
      </c>
      <c r="G503" s="92" t="s">
        <v>778</v>
      </c>
      <c r="H503" s="107" t="s">
        <v>176</v>
      </c>
      <c r="I503" s="95" t="s">
        <v>779</v>
      </c>
    </row>
    <row r="504" spans="1:9" x14ac:dyDescent="0.25">
      <c r="A504" s="114">
        <v>43038</v>
      </c>
      <c r="B504" s="91" t="s">
        <v>516</v>
      </c>
      <c r="C504" s="91" t="s">
        <v>397</v>
      </c>
      <c r="D504" s="91" t="s">
        <v>723</v>
      </c>
      <c r="E504" s="155">
        <v>15000</v>
      </c>
      <c r="F504" s="91" t="s">
        <v>40</v>
      </c>
      <c r="G504" s="92" t="s">
        <v>778</v>
      </c>
      <c r="H504" s="107" t="s">
        <v>182</v>
      </c>
      <c r="I504" s="95" t="s">
        <v>779</v>
      </c>
    </row>
    <row r="505" spans="1:9" x14ac:dyDescent="0.25">
      <c r="A505" s="114">
        <v>43038</v>
      </c>
      <c r="B505" s="91" t="s">
        <v>523</v>
      </c>
      <c r="C505" s="91" t="s">
        <v>397</v>
      </c>
      <c r="D505" s="91" t="s">
        <v>723</v>
      </c>
      <c r="E505" s="155">
        <v>68000</v>
      </c>
      <c r="F505" s="91" t="s">
        <v>40</v>
      </c>
      <c r="G505" s="92" t="s">
        <v>778</v>
      </c>
      <c r="H505" s="107" t="s">
        <v>525</v>
      </c>
      <c r="I505" s="95" t="s">
        <v>779</v>
      </c>
    </row>
    <row r="506" spans="1:9" x14ac:dyDescent="0.25">
      <c r="A506" s="114">
        <v>43038</v>
      </c>
      <c r="B506" s="91" t="s">
        <v>582</v>
      </c>
      <c r="C506" s="91" t="s">
        <v>397</v>
      </c>
      <c r="D506" s="91" t="s">
        <v>723</v>
      </c>
      <c r="E506" s="155">
        <v>15000</v>
      </c>
      <c r="F506" s="91" t="s">
        <v>44</v>
      </c>
      <c r="G506" s="92" t="s">
        <v>778</v>
      </c>
      <c r="H506" s="91" t="s">
        <v>92</v>
      </c>
      <c r="I506" s="95" t="s">
        <v>779</v>
      </c>
    </row>
    <row r="507" spans="1:9" x14ac:dyDescent="0.25">
      <c r="A507" s="114">
        <v>43038</v>
      </c>
      <c r="B507" s="91" t="s">
        <v>588</v>
      </c>
      <c r="C507" s="91" t="s">
        <v>397</v>
      </c>
      <c r="D507" s="91" t="s">
        <v>723</v>
      </c>
      <c r="E507" s="155">
        <v>30000</v>
      </c>
      <c r="F507" s="91" t="s">
        <v>44</v>
      </c>
      <c r="G507" s="92" t="s">
        <v>778</v>
      </c>
      <c r="H507" s="91" t="s">
        <v>257</v>
      </c>
      <c r="I507" s="95" t="s">
        <v>779</v>
      </c>
    </row>
    <row r="508" spans="1:9" x14ac:dyDescent="0.25">
      <c r="A508" s="97">
        <v>43038</v>
      </c>
      <c r="B508" s="86" t="s">
        <v>725</v>
      </c>
      <c r="C508" t="s">
        <v>397</v>
      </c>
      <c r="D508" t="s">
        <v>723</v>
      </c>
      <c r="E508" s="168">
        <v>15000</v>
      </c>
      <c r="F508" t="s">
        <v>24</v>
      </c>
      <c r="G508" s="92" t="s">
        <v>778</v>
      </c>
      <c r="H508" s="95" t="s">
        <v>174</v>
      </c>
      <c r="I508" s="95" t="s">
        <v>779</v>
      </c>
    </row>
    <row r="509" spans="1:9" x14ac:dyDescent="0.25">
      <c r="A509" s="100">
        <v>43038</v>
      </c>
      <c r="B509" s="102" t="s">
        <v>340</v>
      </c>
      <c r="C509" t="s">
        <v>780</v>
      </c>
      <c r="D509" t="s">
        <v>736</v>
      </c>
      <c r="E509" s="160">
        <v>3000000</v>
      </c>
      <c r="F509" t="s">
        <v>14</v>
      </c>
      <c r="G509" s="92" t="s">
        <v>778</v>
      </c>
      <c r="H509" s="96" t="s">
        <v>341</v>
      </c>
      <c r="I509" s="95" t="s">
        <v>779</v>
      </c>
    </row>
    <row r="510" spans="1:9" x14ac:dyDescent="0.25">
      <c r="A510" s="100">
        <v>43038</v>
      </c>
      <c r="B510" s="102" t="s">
        <v>786</v>
      </c>
      <c r="C510" t="s">
        <v>592</v>
      </c>
      <c r="D510" t="s">
        <v>736</v>
      </c>
      <c r="E510" s="160">
        <v>70000</v>
      </c>
      <c r="F510" t="s">
        <v>14</v>
      </c>
      <c r="G510" s="92" t="s">
        <v>778</v>
      </c>
      <c r="H510" s="96" t="s">
        <v>353</v>
      </c>
      <c r="I510" s="95" t="s">
        <v>779</v>
      </c>
    </row>
    <row r="511" spans="1:9" x14ac:dyDescent="0.25">
      <c r="A511" s="100">
        <v>43038</v>
      </c>
      <c r="B511" s="102" t="s">
        <v>354</v>
      </c>
      <c r="C511" t="s">
        <v>397</v>
      </c>
      <c r="D511" t="s">
        <v>736</v>
      </c>
      <c r="E511" s="160">
        <v>10000</v>
      </c>
      <c r="F511" t="s">
        <v>14</v>
      </c>
      <c r="G511" s="92" t="s">
        <v>778</v>
      </c>
      <c r="H511" s="96" t="s">
        <v>30</v>
      </c>
      <c r="I511" s="95" t="s">
        <v>779</v>
      </c>
    </row>
    <row r="512" spans="1:9" x14ac:dyDescent="0.25">
      <c r="A512" s="100">
        <v>43038</v>
      </c>
      <c r="B512" s="102" t="s">
        <v>356</v>
      </c>
      <c r="C512" t="s">
        <v>507</v>
      </c>
      <c r="D512" t="s">
        <v>788</v>
      </c>
      <c r="E512" s="160">
        <v>30000</v>
      </c>
      <c r="F512" t="s">
        <v>787</v>
      </c>
      <c r="G512" s="92" t="s">
        <v>778</v>
      </c>
      <c r="H512" s="96" t="s">
        <v>123</v>
      </c>
      <c r="I512" s="95" t="s">
        <v>779</v>
      </c>
    </row>
    <row r="513" spans="1:9" x14ac:dyDescent="0.25">
      <c r="A513" s="100">
        <v>43038</v>
      </c>
      <c r="B513" s="102" t="s">
        <v>371</v>
      </c>
      <c r="C513" t="s">
        <v>507</v>
      </c>
      <c r="D513" t="s">
        <v>788</v>
      </c>
      <c r="E513" s="160">
        <v>80000</v>
      </c>
      <c r="F513" t="s">
        <v>787</v>
      </c>
      <c r="G513" s="92" t="s">
        <v>778</v>
      </c>
      <c r="H513" s="96" t="s">
        <v>372</v>
      </c>
      <c r="I513" s="95" t="s">
        <v>779</v>
      </c>
    </row>
    <row r="514" spans="1:9" x14ac:dyDescent="0.25">
      <c r="A514" s="100">
        <v>43038</v>
      </c>
      <c r="B514" s="102" t="s">
        <v>343</v>
      </c>
      <c r="C514" t="s">
        <v>397</v>
      </c>
      <c r="D514" t="s">
        <v>723</v>
      </c>
      <c r="E514" s="160">
        <v>18500</v>
      </c>
      <c r="F514" t="s">
        <v>202</v>
      </c>
      <c r="G514" s="92" t="s">
        <v>778</v>
      </c>
      <c r="H514" s="96" t="s">
        <v>344</v>
      </c>
      <c r="I514" s="95" t="s">
        <v>779</v>
      </c>
    </row>
    <row r="515" spans="1:9" x14ac:dyDescent="0.25">
      <c r="A515" s="114">
        <v>43039</v>
      </c>
      <c r="B515" s="102" t="s">
        <v>369</v>
      </c>
      <c r="C515" t="s">
        <v>397</v>
      </c>
      <c r="D515" t="s">
        <v>723</v>
      </c>
      <c r="E515" s="160">
        <v>28000</v>
      </c>
      <c r="F515" t="s">
        <v>202</v>
      </c>
      <c r="G515" s="92" t="s">
        <v>778</v>
      </c>
      <c r="H515" s="96" t="s">
        <v>370</v>
      </c>
      <c r="I515" s="95" t="s">
        <v>779</v>
      </c>
    </row>
    <row r="516" spans="1:9" x14ac:dyDescent="0.25">
      <c r="A516" s="114">
        <v>43039</v>
      </c>
      <c r="B516" s="102" t="s">
        <v>376</v>
      </c>
      <c r="C516" t="s">
        <v>397</v>
      </c>
      <c r="D516" t="s">
        <v>723</v>
      </c>
      <c r="E516" s="160">
        <v>10000</v>
      </c>
      <c r="F516" t="s">
        <v>202</v>
      </c>
      <c r="G516" s="92" t="s">
        <v>778</v>
      </c>
      <c r="H516" s="96" t="s">
        <v>82</v>
      </c>
      <c r="I516" s="95" t="s">
        <v>779</v>
      </c>
    </row>
    <row r="517" spans="1:9" x14ac:dyDescent="0.25">
      <c r="A517" s="114">
        <v>43039</v>
      </c>
      <c r="B517" s="91" t="s">
        <v>424</v>
      </c>
      <c r="C517" s="91" t="s">
        <v>397</v>
      </c>
      <c r="D517" s="91" t="s">
        <v>400</v>
      </c>
      <c r="E517" s="155">
        <v>6500</v>
      </c>
      <c r="F517" s="91" t="s">
        <v>103</v>
      </c>
      <c r="G517" s="92" t="s">
        <v>778</v>
      </c>
      <c r="H517" s="107" t="s">
        <v>270</v>
      </c>
      <c r="I517" s="95" t="s">
        <v>779</v>
      </c>
    </row>
    <row r="518" spans="1:9" x14ac:dyDescent="0.25">
      <c r="A518" s="114">
        <v>43039</v>
      </c>
      <c r="B518" s="91" t="s">
        <v>425</v>
      </c>
      <c r="C518" s="91" t="s">
        <v>397</v>
      </c>
      <c r="D518" s="91" t="s">
        <v>400</v>
      </c>
      <c r="E518" s="155">
        <v>90000</v>
      </c>
      <c r="F518" s="91" t="s">
        <v>103</v>
      </c>
      <c r="G518" s="92" t="s">
        <v>778</v>
      </c>
      <c r="H518" s="107" t="s">
        <v>57</v>
      </c>
      <c r="I518" s="95" t="s">
        <v>779</v>
      </c>
    </row>
    <row r="519" spans="1:9" x14ac:dyDescent="0.25">
      <c r="A519" s="114">
        <v>43039</v>
      </c>
      <c r="B519" s="91" t="s">
        <v>426</v>
      </c>
      <c r="C519" s="91" t="s">
        <v>743</v>
      </c>
      <c r="D519" s="91" t="s">
        <v>400</v>
      </c>
      <c r="E519" s="155">
        <v>17000</v>
      </c>
      <c r="F519" s="91" t="s">
        <v>103</v>
      </c>
      <c r="G519" s="92" t="s">
        <v>778</v>
      </c>
      <c r="H519" s="107" t="s">
        <v>363</v>
      </c>
      <c r="I519" s="95" t="s">
        <v>779</v>
      </c>
    </row>
    <row r="520" spans="1:9" x14ac:dyDescent="0.25">
      <c r="A520" s="114">
        <v>43039</v>
      </c>
      <c r="B520" s="107" t="s">
        <v>797</v>
      </c>
      <c r="C520" s="91" t="s">
        <v>397</v>
      </c>
      <c r="D520" s="91" t="s">
        <v>400</v>
      </c>
      <c r="E520" s="155">
        <v>70000</v>
      </c>
      <c r="F520" s="91" t="s">
        <v>118</v>
      </c>
      <c r="G520" s="92" t="s">
        <v>778</v>
      </c>
      <c r="H520" s="107" t="s">
        <v>62</v>
      </c>
      <c r="I520" s="95" t="s">
        <v>779</v>
      </c>
    </row>
    <row r="521" spans="1:9" x14ac:dyDescent="0.25">
      <c r="A521" s="114">
        <v>43039</v>
      </c>
      <c r="B521" s="107" t="s">
        <v>796</v>
      </c>
      <c r="C521" s="91" t="s">
        <v>397</v>
      </c>
      <c r="D521" s="91" t="s">
        <v>400</v>
      </c>
      <c r="E521" s="155">
        <v>16000</v>
      </c>
      <c r="F521" s="91" t="s">
        <v>118</v>
      </c>
      <c r="G521" s="92" t="s">
        <v>778</v>
      </c>
      <c r="H521" s="107" t="s">
        <v>280</v>
      </c>
      <c r="I521" s="95" t="s">
        <v>779</v>
      </c>
    </row>
    <row r="522" spans="1:9" x14ac:dyDescent="0.25">
      <c r="A522" s="355">
        <v>43039</v>
      </c>
      <c r="B522" s="357" t="s">
        <v>543</v>
      </c>
      <c r="C522" s="356" t="s">
        <v>403</v>
      </c>
      <c r="D522" s="356" t="s">
        <v>404</v>
      </c>
      <c r="E522" s="363">
        <v>180000</v>
      </c>
      <c r="F522" s="356" t="s">
        <v>118</v>
      </c>
      <c r="G522" s="359" t="s">
        <v>778</v>
      </c>
      <c r="H522" s="357" t="s">
        <v>542</v>
      </c>
      <c r="I522" s="360" t="s">
        <v>779</v>
      </c>
    </row>
    <row r="523" spans="1:9" x14ac:dyDescent="0.25">
      <c r="A523" s="114">
        <v>43039</v>
      </c>
      <c r="B523" s="107" t="s">
        <v>439</v>
      </c>
      <c r="C523" s="91" t="s">
        <v>397</v>
      </c>
      <c r="D523" s="91" t="s">
        <v>400</v>
      </c>
      <c r="E523" s="159">
        <v>30000</v>
      </c>
      <c r="F523" s="91" t="s">
        <v>11</v>
      </c>
      <c r="G523" s="92" t="s">
        <v>778</v>
      </c>
      <c r="H523" s="107" t="s">
        <v>810</v>
      </c>
      <c r="I523" s="95" t="s">
        <v>779</v>
      </c>
    </row>
    <row r="524" spans="1:9" x14ac:dyDescent="0.25">
      <c r="A524" s="355">
        <v>43039</v>
      </c>
      <c r="B524" s="356" t="s">
        <v>815</v>
      </c>
      <c r="C524" s="357" t="s">
        <v>397</v>
      </c>
      <c r="D524" s="356" t="s">
        <v>398</v>
      </c>
      <c r="E524" s="358">
        <v>50000</v>
      </c>
      <c r="F524" s="356" t="s">
        <v>8</v>
      </c>
      <c r="G524" s="359" t="s">
        <v>778</v>
      </c>
      <c r="H524" s="357" t="s">
        <v>360</v>
      </c>
      <c r="I524" s="360" t="s">
        <v>779</v>
      </c>
    </row>
    <row r="525" spans="1:9" x14ac:dyDescent="0.25">
      <c r="A525" s="114">
        <v>43039</v>
      </c>
      <c r="B525" s="91" t="s">
        <v>453</v>
      </c>
      <c r="C525" s="91" t="s">
        <v>397</v>
      </c>
      <c r="D525" s="91" t="s">
        <v>398</v>
      </c>
      <c r="E525" s="155">
        <v>5000</v>
      </c>
      <c r="F525" s="91" t="s">
        <v>8</v>
      </c>
      <c r="G525" s="92" t="s">
        <v>778</v>
      </c>
      <c r="H525" s="107" t="s">
        <v>204</v>
      </c>
      <c r="I525" s="95" t="s">
        <v>779</v>
      </c>
    </row>
    <row r="526" spans="1:9" x14ac:dyDescent="0.25">
      <c r="A526" s="114">
        <v>43039</v>
      </c>
      <c r="B526" s="91" t="s">
        <v>516</v>
      </c>
      <c r="C526" s="91" t="s">
        <v>397</v>
      </c>
      <c r="D526" s="91" t="s">
        <v>723</v>
      </c>
      <c r="E526" s="155">
        <v>15000</v>
      </c>
      <c r="F526" s="91" t="s">
        <v>40</v>
      </c>
      <c r="G526" s="92" t="s">
        <v>778</v>
      </c>
      <c r="H526" s="107" t="s">
        <v>368</v>
      </c>
      <c r="I526" s="95" t="s">
        <v>779</v>
      </c>
    </row>
    <row r="527" spans="1:9" x14ac:dyDescent="0.25">
      <c r="A527" s="97">
        <v>43039</v>
      </c>
      <c r="B527" s="86" t="s">
        <v>724</v>
      </c>
      <c r="C527" t="s">
        <v>397</v>
      </c>
      <c r="D527" t="s">
        <v>723</v>
      </c>
      <c r="E527" s="168">
        <v>15000</v>
      </c>
      <c r="F527" t="s">
        <v>24</v>
      </c>
      <c r="G527" s="92" t="s">
        <v>778</v>
      </c>
      <c r="H527" s="95" t="s">
        <v>366</v>
      </c>
      <c r="I527" s="95" t="s">
        <v>779</v>
      </c>
    </row>
    <row r="528" spans="1:9" x14ac:dyDescent="0.25">
      <c r="A528" s="100">
        <v>43039</v>
      </c>
      <c r="B528" s="102" t="s">
        <v>33</v>
      </c>
      <c r="C528" t="s">
        <v>397</v>
      </c>
      <c r="D528" t="s">
        <v>736</v>
      </c>
      <c r="E528" s="160">
        <v>150000</v>
      </c>
      <c r="F528" t="s">
        <v>14</v>
      </c>
      <c r="G528" s="92" t="s">
        <v>778</v>
      </c>
      <c r="H528" s="96" t="s">
        <v>288</v>
      </c>
      <c r="I528" s="95" t="s">
        <v>779</v>
      </c>
    </row>
    <row r="529" spans="1:9" x14ac:dyDescent="0.25">
      <c r="A529" s="100">
        <v>43039</v>
      </c>
      <c r="B529" s="102" t="s">
        <v>81</v>
      </c>
      <c r="C529" t="s">
        <v>399</v>
      </c>
      <c r="D529" t="s">
        <v>736</v>
      </c>
      <c r="E529" s="160">
        <v>400000</v>
      </c>
      <c r="F529" t="s">
        <v>14</v>
      </c>
      <c r="G529" s="92" t="s">
        <v>778</v>
      </c>
      <c r="H529" s="96" t="s">
        <v>375</v>
      </c>
      <c r="I529" s="95" t="s">
        <v>779</v>
      </c>
    </row>
    <row r="530" spans="1:9" x14ac:dyDescent="0.25">
      <c r="A530" s="370">
        <v>43039</v>
      </c>
      <c r="B530" s="367" t="s">
        <v>377</v>
      </c>
      <c r="C530" s="365" t="s">
        <v>783</v>
      </c>
      <c r="D530" s="365" t="s">
        <v>735</v>
      </c>
      <c r="E530" s="368">
        <v>14000</v>
      </c>
      <c r="F530" s="365" t="s">
        <v>14</v>
      </c>
      <c r="G530" s="359" t="s">
        <v>778</v>
      </c>
      <c r="H530" s="360" t="s">
        <v>378</v>
      </c>
      <c r="I530" s="360" t="s">
        <v>779</v>
      </c>
    </row>
    <row r="531" spans="1:9" x14ac:dyDescent="0.25">
      <c r="A531" s="370">
        <v>43039</v>
      </c>
      <c r="B531" s="367" t="s">
        <v>379</v>
      </c>
      <c r="C531" s="365" t="s">
        <v>783</v>
      </c>
      <c r="D531" s="365" t="s">
        <v>735</v>
      </c>
      <c r="E531" s="368">
        <v>25000</v>
      </c>
      <c r="F531" s="365" t="s">
        <v>14</v>
      </c>
      <c r="G531" s="359" t="s">
        <v>778</v>
      </c>
      <c r="H531" s="360" t="s">
        <v>380</v>
      </c>
      <c r="I531" s="360" t="s">
        <v>779</v>
      </c>
    </row>
    <row r="532" spans="1:9" x14ac:dyDescent="0.25">
      <c r="A532" s="370">
        <v>43039</v>
      </c>
      <c r="B532" s="367" t="s">
        <v>381</v>
      </c>
      <c r="C532" s="365" t="s">
        <v>783</v>
      </c>
      <c r="D532" s="365" t="s">
        <v>735</v>
      </c>
      <c r="E532" s="368">
        <v>16000</v>
      </c>
      <c r="F532" s="365" t="s">
        <v>14</v>
      </c>
      <c r="G532" s="359" t="s">
        <v>778</v>
      </c>
      <c r="H532" s="360" t="s">
        <v>382</v>
      </c>
      <c r="I532" s="360" t="s">
        <v>779</v>
      </c>
    </row>
    <row r="533" spans="1:9" x14ac:dyDescent="0.25">
      <c r="A533" s="100">
        <v>43039</v>
      </c>
      <c r="B533" s="102" t="s">
        <v>383</v>
      </c>
      <c r="C533" t="s">
        <v>783</v>
      </c>
      <c r="D533" t="s">
        <v>723</v>
      </c>
      <c r="E533" s="160">
        <v>1600000</v>
      </c>
      <c r="F533" t="s">
        <v>14</v>
      </c>
      <c r="G533" s="92" t="s">
        <v>778</v>
      </c>
      <c r="H533" s="96" t="s">
        <v>384</v>
      </c>
      <c r="I533" s="95" t="s">
        <v>779</v>
      </c>
    </row>
    <row r="534" spans="1:9" x14ac:dyDescent="0.25">
      <c r="A534" s="100">
        <v>43039</v>
      </c>
      <c r="B534" s="102" t="s">
        <v>791</v>
      </c>
      <c r="C534" t="s">
        <v>783</v>
      </c>
      <c r="D534" t="s">
        <v>723</v>
      </c>
      <c r="E534" s="160">
        <v>1600000</v>
      </c>
      <c r="F534" t="s">
        <v>14</v>
      </c>
      <c r="G534" s="92" t="s">
        <v>778</v>
      </c>
      <c r="H534" s="96" t="s">
        <v>98</v>
      </c>
      <c r="I534" s="95" t="s">
        <v>779</v>
      </c>
    </row>
    <row r="535" spans="1:9" x14ac:dyDescent="0.25">
      <c r="A535" s="100">
        <v>43039</v>
      </c>
      <c r="B535" s="102" t="s">
        <v>385</v>
      </c>
      <c r="C535" t="s">
        <v>592</v>
      </c>
      <c r="D535" t="s">
        <v>736</v>
      </c>
      <c r="E535" s="160">
        <v>405000</v>
      </c>
      <c r="F535" t="s">
        <v>14</v>
      </c>
      <c r="G535" s="92" t="s">
        <v>778</v>
      </c>
      <c r="H535" s="95" t="s">
        <v>535</v>
      </c>
      <c r="I535" s="95" t="s">
        <v>779</v>
      </c>
    </row>
    <row r="536" spans="1:9" x14ac:dyDescent="0.25">
      <c r="A536" s="100">
        <v>43039</v>
      </c>
      <c r="B536" s="102" t="s">
        <v>373</v>
      </c>
      <c r="C536" t="s">
        <v>507</v>
      </c>
      <c r="D536" t="s">
        <v>788</v>
      </c>
      <c r="E536" s="160">
        <v>160000</v>
      </c>
      <c r="F536" t="s">
        <v>787</v>
      </c>
      <c r="G536" s="92" t="s">
        <v>778</v>
      </c>
      <c r="H536" s="96" t="s">
        <v>374</v>
      </c>
      <c r="I536" s="95" t="s">
        <v>779</v>
      </c>
    </row>
    <row r="537" spans="1:9" x14ac:dyDescent="0.25">
      <c r="A537" s="100">
        <v>43039</v>
      </c>
      <c r="B537" s="154" t="s">
        <v>887</v>
      </c>
      <c r="C537" t="s">
        <v>783</v>
      </c>
      <c r="D537" s="92" t="s">
        <v>736</v>
      </c>
      <c r="E537" s="160">
        <v>6210000</v>
      </c>
      <c r="F537" s="92" t="s">
        <v>840</v>
      </c>
      <c r="G537" s="92" t="s">
        <v>778</v>
      </c>
      <c r="H537" s="91" t="s">
        <v>535</v>
      </c>
      <c r="I537" s="95" t="s">
        <v>779</v>
      </c>
    </row>
    <row r="538" spans="1:9" x14ac:dyDescent="0.25">
      <c r="A538" s="100">
        <v>43039</v>
      </c>
      <c r="B538" s="154" t="s">
        <v>888</v>
      </c>
      <c r="C538" s="92" t="s">
        <v>842</v>
      </c>
      <c r="D538" t="s">
        <v>736</v>
      </c>
      <c r="E538" s="160">
        <v>56500</v>
      </c>
      <c r="F538" s="92" t="s">
        <v>840</v>
      </c>
      <c r="G538" s="92" t="s">
        <v>778</v>
      </c>
      <c r="H538" s="91" t="s">
        <v>535</v>
      </c>
      <c r="I538" s="95" t="s">
        <v>779</v>
      </c>
    </row>
    <row r="539" spans="1:9" x14ac:dyDescent="0.25">
      <c r="A539" s="100">
        <v>43039</v>
      </c>
      <c r="B539" s="154" t="s">
        <v>839</v>
      </c>
      <c r="C539" t="s">
        <v>783</v>
      </c>
      <c r="D539" s="92" t="s">
        <v>736</v>
      </c>
      <c r="E539" s="155">
        <v>462500</v>
      </c>
      <c r="F539" s="92" t="s">
        <v>840</v>
      </c>
      <c r="G539" s="92" t="s">
        <v>778</v>
      </c>
      <c r="H539" s="91" t="s">
        <v>535</v>
      </c>
      <c r="I539" s="95" t="s">
        <v>779</v>
      </c>
    </row>
    <row r="540" spans="1:9" x14ac:dyDescent="0.25">
      <c r="A540" s="100">
        <v>43039</v>
      </c>
      <c r="B540" s="154" t="s">
        <v>848</v>
      </c>
      <c r="C540" s="92" t="s">
        <v>842</v>
      </c>
      <c r="D540" s="92" t="s">
        <v>736</v>
      </c>
      <c r="E540" s="155">
        <v>56500</v>
      </c>
      <c r="F540" s="92" t="s">
        <v>840</v>
      </c>
      <c r="G540" s="92" t="s">
        <v>778</v>
      </c>
      <c r="H540" s="91" t="s">
        <v>535</v>
      </c>
      <c r="I540" s="95" t="s">
        <v>779</v>
      </c>
    </row>
    <row r="541" spans="1:9" x14ac:dyDescent="0.25">
      <c r="A541" s="100">
        <v>43039</v>
      </c>
      <c r="B541" s="154" t="s">
        <v>855</v>
      </c>
      <c r="C541" s="92" t="s">
        <v>842</v>
      </c>
      <c r="D541" s="92" t="s">
        <v>736</v>
      </c>
      <c r="E541" s="155">
        <v>22600</v>
      </c>
      <c r="F541" s="92" t="s">
        <v>840</v>
      </c>
      <c r="G541" s="92" t="s">
        <v>778</v>
      </c>
      <c r="H541" s="91" t="s">
        <v>841</v>
      </c>
      <c r="I541" s="92" t="s">
        <v>779</v>
      </c>
    </row>
    <row r="542" spans="1:9" x14ac:dyDescent="0.25">
      <c r="A542" s="100">
        <v>43039</v>
      </c>
      <c r="B542" s="154" t="s">
        <v>883</v>
      </c>
      <c r="C542" s="92" t="s">
        <v>842</v>
      </c>
      <c r="D542" s="92" t="s">
        <v>736</v>
      </c>
      <c r="E542" s="155">
        <v>4576</v>
      </c>
      <c r="F542" s="92" t="s">
        <v>840</v>
      </c>
      <c r="G542" s="92" t="s">
        <v>778</v>
      </c>
      <c r="H542" s="91" t="s">
        <v>841</v>
      </c>
      <c r="I542" s="92" t="s">
        <v>779</v>
      </c>
    </row>
    <row r="543" spans="1:9" x14ac:dyDescent="0.25">
      <c r="A543" s="100">
        <v>43039</v>
      </c>
      <c r="B543" s="154" t="s">
        <v>882</v>
      </c>
      <c r="C543" s="92" t="s">
        <v>842</v>
      </c>
      <c r="D543" s="92" t="s">
        <v>736</v>
      </c>
      <c r="E543" s="155">
        <v>25424</v>
      </c>
      <c r="F543" s="92" t="s">
        <v>840</v>
      </c>
      <c r="G543" s="92" t="s">
        <v>778</v>
      </c>
      <c r="H543" s="91" t="s">
        <v>841</v>
      </c>
      <c r="I543" s="92" t="s">
        <v>779</v>
      </c>
    </row>
    <row r="544" spans="1:9" x14ac:dyDescent="0.25">
      <c r="A544" s="100">
        <v>43039</v>
      </c>
      <c r="B544" s="157" t="s">
        <v>830</v>
      </c>
      <c r="C544" s="92" t="s">
        <v>842</v>
      </c>
      <c r="D544" s="92" t="s">
        <v>736</v>
      </c>
      <c r="E544" s="168">
        <v>27429</v>
      </c>
      <c r="F544" s="169" t="s">
        <v>886</v>
      </c>
      <c r="G544" s="92" t="s">
        <v>778</v>
      </c>
      <c r="H544" s="91" t="s">
        <v>841</v>
      </c>
      <c r="I544" s="92" t="s">
        <v>779</v>
      </c>
    </row>
    <row r="545" spans="1:9" x14ac:dyDescent="0.25">
      <c r="A545" s="100">
        <v>43039</v>
      </c>
      <c r="B545" s="157" t="s">
        <v>885</v>
      </c>
      <c r="C545" s="92" t="s">
        <v>842</v>
      </c>
      <c r="D545" s="92" t="s">
        <v>736</v>
      </c>
      <c r="E545" s="155">
        <v>152431</v>
      </c>
      <c r="F545" s="169" t="s">
        <v>886</v>
      </c>
      <c r="G545" s="92" t="s">
        <v>778</v>
      </c>
      <c r="H545" s="91" t="s">
        <v>841</v>
      </c>
      <c r="I545" s="92" t="s">
        <v>779</v>
      </c>
    </row>
    <row r="546" spans="1:9" x14ac:dyDescent="0.25">
      <c r="B546" s="157"/>
    </row>
  </sheetData>
  <autoFilter ref="A1:I54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J6" sqref="J6"/>
    </sheetView>
  </sheetViews>
  <sheetFormatPr baseColWidth="10" defaultRowHeight="15" x14ac:dyDescent="0.25"/>
  <cols>
    <col min="7" max="7" width="15.140625" customWidth="1"/>
    <col min="8" max="8" width="0.140625" customWidth="1"/>
  </cols>
  <sheetData>
    <row r="1" spans="1:8" ht="15.75" x14ac:dyDescent="0.25">
      <c r="A1" s="240" t="s">
        <v>0</v>
      </c>
      <c r="B1" s="241"/>
      <c r="C1" s="241"/>
      <c r="D1" s="241"/>
      <c r="E1" s="241"/>
      <c r="F1" s="241"/>
      <c r="G1" s="241"/>
    </row>
    <row r="2" spans="1:8" ht="15.75" x14ac:dyDescent="0.25">
      <c r="A2" s="242"/>
      <c r="B2" s="240"/>
      <c r="C2" s="240"/>
      <c r="D2" s="240"/>
      <c r="E2" s="240"/>
      <c r="F2" s="240"/>
      <c r="G2" s="240"/>
    </row>
    <row r="3" spans="1:8" ht="15.75" x14ac:dyDescent="0.25">
      <c r="A3" s="242" t="s">
        <v>959</v>
      </c>
      <c r="B3" s="240"/>
      <c r="C3" s="240"/>
      <c r="D3" s="240"/>
      <c r="E3" s="240"/>
      <c r="F3" s="240"/>
      <c r="G3" s="240"/>
    </row>
    <row r="4" spans="1:8" ht="15.75" x14ac:dyDescent="0.25">
      <c r="A4" s="240"/>
      <c r="B4" s="240"/>
      <c r="C4" s="240"/>
      <c r="D4" s="240"/>
      <c r="E4" s="240"/>
      <c r="F4" s="240"/>
      <c r="G4" s="240"/>
    </row>
    <row r="5" spans="1:8" x14ac:dyDescent="0.25">
      <c r="A5" s="243"/>
      <c r="B5" s="244"/>
      <c r="C5" s="244"/>
      <c r="D5" s="244"/>
      <c r="E5" s="244"/>
      <c r="F5" s="244"/>
      <c r="G5" s="244"/>
      <c r="H5" s="244"/>
    </row>
    <row r="6" spans="1:8" ht="20.25" x14ac:dyDescent="0.25">
      <c r="A6" s="245" t="s">
        <v>956</v>
      </c>
      <c r="B6" s="245"/>
      <c r="C6" s="245"/>
      <c r="D6" s="245"/>
      <c r="E6" s="245"/>
      <c r="F6" s="245"/>
      <c r="G6" s="245"/>
      <c r="H6" s="245"/>
    </row>
    <row r="7" spans="1:8" ht="18" x14ac:dyDescent="0.25">
      <c r="A7" s="246"/>
      <c r="B7" s="246"/>
      <c r="C7" s="246"/>
      <c r="D7" s="246"/>
      <c r="E7" s="246"/>
      <c r="F7" s="246"/>
      <c r="G7" s="246"/>
      <c r="H7" s="246"/>
    </row>
    <row r="8" spans="1:8" x14ac:dyDescent="0.25">
      <c r="A8" s="247" t="s">
        <v>938</v>
      </c>
      <c r="B8" s="247"/>
      <c r="C8" s="248"/>
      <c r="D8" s="248"/>
      <c r="E8" s="248" t="s">
        <v>939</v>
      </c>
      <c r="F8" s="248"/>
      <c r="G8" s="248"/>
      <c r="H8" s="248"/>
    </row>
    <row r="9" spans="1:8" x14ac:dyDescent="0.25">
      <c r="A9" s="243"/>
      <c r="B9" s="243"/>
      <c r="C9" s="244"/>
      <c r="D9" s="244"/>
      <c r="E9" s="244"/>
      <c r="F9" s="244"/>
      <c r="G9" s="244"/>
      <c r="H9" s="244"/>
    </row>
    <row r="10" spans="1:8" x14ac:dyDescent="0.25">
      <c r="A10" s="372" t="s">
        <v>940</v>
      </c>
      <c r="B10" s="373"/>
      <c r="C10" s="373"/>
      <c r="D10" s="373"/>
      <c r="E10" s="373"/>
      <c r="F10" s="373"/>
      <c r="G10" s="373"/>
      <c r="H10" s="374"/>
    </row>
    <row r="11" spans="1:8" x14ac:dyDescent="0.25">
      <c r="A11" s="243"/>
      <c r="B11" s="244"/>
      <c r="C11" s="244"/>
      <c r="D11" s="244"/>
      <c r="E11" s="244"/>
      <c r="F11" s="244"/>
      <c r="G11" s="244"/>
      <c r="H11" s="244"/>
    </row>
    <row r="12" spans="1:8" x14ac:dyDescent="0.25">
      <c r="A12" s="249"/>
      <c r="B12" s="244"/>
      <c r="C12" s="244"/>
      <c r="D12" s="244"/>
      <c r="E12" s="244"/>
      <c r="F12" s="244"/>
      <c r="G12" s="244"/>
      <c r="H12" s="244"/>
    </row>
    <row r="13" spans="1:8" x14ac:dyDescent="0.25">
      <c r="A13" s="250" t="s">
        <v>941</v>
      </c>
      <c r="B13" s="244"/>
      <c r="C13" s="251">
        <v>10000</v>
      </c>
      <c r="D13" s="252" t="s">
        <v>942</v>
      </c>
      <c r="E13" s="253">
        <v>500</v>
      </c>
      <c r="F13" s="244"/>
      <c r="G13" s="254">
        <f>C13*E13</f>
        <v>5000000</v>
      </c>
      <c r="H13" s="244"/>
    </row>
    <row r="14" spans="1:8" x14ac:dyDescent="0.25">
      <c r="A14" s="243"/>
      <c r="B14" s="244"/>
      <c r="C14" s="255">
        <v>5000</v>
      </c>
      <c r="D14" s="256" t="s">
        <v>942</v>
      </c>
      <c r="E14" s="257">
        <v>200</v>
      </c>
      <c r="F14" s="244"/>
      <c r="G14" s="254">
        <f t="shared" ref="G14:G18" si="0">C14*E14</f>
        <v>1000000</v>
      </c>
      <c r="H14" s="244"/>
    </row>
    <row r="15" spans="1:8" x14ac:dyDescent="0.25">
      <c r="A15" s="243"/>
      <c r="B15" s="244"/>
      <c r="C15" s="255">
        <v>20000</v>
      </c>
      <c r="D15" s="256" t="s">
        <v>942</v>
      </c>
      <c r="E15" s="257">
        <v>400</v>
      </c>
      <c r="F15" s="244"/>
      <c r="G15" s="254">
        <f t="shared" si="0"/>
        <v>8000000</v>
      </c>
      <c r="H15" s="244"/>
    </row>
    <row r="16" spans="1:8" x14ac:dyDescent="0.25">
      <c r="A16" s="243"/>
      <c r="B16" s="244"/>
      <c r="C16" s="255">
        <v>1000</v>
      </c>
      <c r="D16" s="256" t="s">
        <v>942</v>
      </c>
      <c r="E16" s="257">
        <v>366</v>
      </c>
      <c r="F16" s="244"/>
      <c r="G16" s="254">
        <f t="shared" si="0"/>
        <v>366000</v>
      </c>
      <c r="H16" s="244"/>
    </row>
    <row r="17" spans="1:8" x14ac:dyDescent="0.25">
      <c r="A17" s="243"/>
      <c r="B17" s="244"/>
      <c r="C17" s="255">
        <v>500</v>
      </c>
      <c r="D17" s="256" t="s">
        <v>943</v>
      </c>
      <c r="E17" s="257">
        <v>400</v>
      </c>
      <c r="F17" s="244"/>
      <c r="G17" s="254">
        <f t="shared" si="0"/>
        <v>200000</v>
      </c>
      <c r="H17" s="244"/>
    </row>
    <row r="18" spans="1:8" ht="15.75" thickBot="1" x14ac:dyDescent="0.3">
      <c r="A18" s="243"/>
      <c r="B18" s="244"/>
      <c r="C18" s="258">
        <v>100</v>
      </c>
      <c r="D18" s="259" t="s">
        <v>942</v>
      </c>
      <c r="E18" s="260">
        <v>4</v>
      </c>
      <c r="F18" s="244"/>
      <c r="G18" s="254">
        <f t="shared" si="0"/>
        <v>400</v>
      </c>
      <c r="H18" s="244"/>
    </row>
    <row r="19" spans="1:8" ht="15.75" thickBot="1" x14ac:dyDescent="0.3">
      <c r="A19" s="250" t="s">
        <v>944</v>
      </c>
      <c r="B19" s="244"/>
      <c r="C19" s="244"/>
      <c r="D19" s="244"/>
      <c r="E19" s="244"/>
      <c r="F19" s="244"/>
      <c r="G19" s="261">
        <f>SUM(G13:G18)</f>
        <v>14566400</v>
      </c>
      <c r="H19" s="244"/>
    </row>
    <row r="20" spans="1:8" x14ac:dyDescent="0.25">
      <c r="A20" s="249"/>
      <c r="B20" s="244"/>
      <c r="C20" s="244"/>
      <c r="D20" s="244"/>
      <c r="E20" s="244"/>
      <c r="F20" s="244"/>
      <c r="G20" s="244"/>
      <c r="H20" s="244"/>
    </row>
    <row r="21" spans="1:8" x14ac:dyDescent="0.25">
      <c r="A21" s="249"/>
      <c r="B21" s="244"/>
      <c r="C21" s="244"/>
      <c r="D21" s="244"/>
      <c r="E21" s="244"/>
      <c r="F21" s="244"/>
      <c r="G21" s="244"/>
      <c r="H21" s="244"/>
    </row>
    <row r="22" spans="1:8" x14ac:dyDescent="0.25">
      <c r="A22" s="250" t="s">
        <v>945</v>
      </c>
      <c r="B22" s="244"/>
      <c r="C22" s="251">
        <v>50</v>
      </c>
      <c r="D22" s="252" t="s">
        <v>942</v>
      </c>
      <c r="E22" s="262"/>
      <c r="F22" s="244"/>
      <c r="G22" s="254">
        <f>C22*E22</f>
        <v>0</v>
      </c>
      <c r="H22" s="244"/>
    </row>
    <row r="23" spans="1:8" x14ac:dyDescent="0.25">
      <c r="A23" s="243"/>
      <c r="B23" s="244"/>
      <c r="C23" s="255">
        <v>20</v>
      </c>
      <c r="D23" s="256" t="s">
        <v>942</v>
      </c>
      <c r="E23" s="257"/>
      <c r="F23" s="244"/>
      <c r="G23" s="254">
        <f>C23*E23</f>
        <v>0</v>
      </c>
      <c r="H23" s="244"/>
    </row>
    <row r="24" spans="1:8" x14ac:dyDescent="0.25">
      <c r="A24" s="243"/>
      <c r="B24" s="244"/>
      <c r="C24" s="255">
        <v>10</v>
      </c>
      <c r="D24" s="256" t="s">
        <v>942</v>
      </c>
      <c r="E24" s="257"/>
      <c r="F24" s="244"/>
      <c r="G24" s="254">
        <f>C24*E24</f>
        <v>0</v>
      </c>
      <c r="H24" s="244"/>
    </row>
    <row r="25" spans="1:8" x14ac:dyDescent="0.25">
      <c r="A25" s="243"/>
      <c r="B25" s="244"/>
      <c r="C25" s="255">
        <v>5</v>
      </c>
      <c r="D25" s="256" t="s">
        <v>942</v>
      </c>
      <c r="E25" s="257"/>
      <c r="F25" s="244"/>
      <c r="G25" s="254">
        <f>C25*E25</f>
        <v>0</v>
      </c>
      <c r="H25" s="244"/>
    </row>
    <row r="26" spans="1:8" x14ac:dyDescent="0.25">
      <c r="A26" s="243"/>
      <c r="B26" s="244"/>
      <c r="C26" s="255"/>
      <c r="D26" s="256" t="s">
        <v>942</v>
      </c>
      <c r="E26" s="257"/>
      <c r="F26" s="244"/>
      <c r="G26" s="254">
        <f>C26*E26</f>
        <v>0</v>
      </c>
      <c r="H26" s="244"/>
    </row>
    <row r="27" spans="1:8" ht="15.75" thickBot="1" x14ac:dyDescent="0.3">
      <c r="A27" s="243"/>
      <c r="B27" s="244"/>
      <c r="C27" s="258"/>
      <c r="D27" s="259" t="s">
        <v>942</v>
      </c>
      <c r="E27" s="260"/>
      <c r="F27" s="244"/>
      <c r="G27" s="254"/>
      <c r="H27" s="244"/>
    </row>
    <row r="28" spans="1:8" ht="15.75" thickBot="1" x14ac:dyDescent="0.3">
      <c r="A28" s="250" t="s">
        <v>946</v>
      </c>
      <c r="B28" s="263"/>
      <c r="C28" s="244"/>
      <c r="D28" s="244"/>
      <c r="E28" s="244"/>
      <c r="F28" s="244"/>
      <c r="G28" s="261">
        <f>SUM(G22:G27)</f>
        <v>0</v>
      </c>
      <c r="H28" s="244"/>
    </row>
    <row r="29" spans="1:8" ht="15.75" thickBot="1" x14ac:dyDescent="0.3">
      <c r="A29" s="250"/>
      <c r="B29" s="250"/>
      <c r="C29" s="244"/>
      <c r="D29" s="244"/>
      <c r="E29" s="244"/>
      <c r="F29" s="244"/>
      <c r="G29" s="244"/>
      <c r="H29" s="244"/>
    </row>
    <row r="30" spans="1:8" ht="15.75" thickBot="1" x14ac:dyDescent="0.3">
      <c r="A30" s="250" t="s">
        <v>947</v>
      </c>
      <c r="B30" s="263"/>
      <c r="C30" s="244"/>
      <c r="D30" s="244"/>
      <c r="E30" s="244"/>
      <c r="F30" s="244"/>
      <c r="G30" s="261">
        <f>G19+G28</f>
        <v>14566400</v>
      </c>
    </row>
    <row r="31" spans="1:8" ht="15.75" thickBot="1" x14ac:dyDescent="0.3">
      <c r="A31" s="250"/>
      <c r="B31" s="263"/>
      <c r="C31" s="244"/>
      <c r="D31" s="244"/>
      <c r="E31" s="244"/>
      <c r="F31" s="244"/>
      <c r="G31" s="244"/>
    </row>
    <row r="32" spans="1:8" ht="15.75" thickBot="1" x14ac:dyDescent="0.3">
      <c r="A32" s="250" t="s">
        <v>948</v>
      </c>
      <c r="B32" s="263"/>
      <c r="C32" s="244"/>
      <c r="D32" s="244"/>
      <c r="E32" s="244"/>
      <c r="F32" s="244"/>
      <c r="G32" s="264">
        <v>14566367</v>
      </c>
    </row>
    <row r="33" spans="1:8" ht="15.75" thickBot="1" x14ac:dyDescent="0.3">
      <c r="A33" s="243"/>
      <c r="B33" s="244"/>
      <c r="C33" s="244"/>
      <c r="D33" s="244"/>
      <c r="E33" s="244"/>
      <c r="F33" s="244"/>
      <c r="G33" s="244"/>
    </row>
    <row r="34" spans="1:8" ht="15.75" thickBot="1" x14ac:dyDescent="0.3">
      <c r="A34" s="250" t="s">
        <v>949</v>
      </c>
      <c r="B34" s="244"/>
      <c r="C34" s="244"/>
      <c r="D34" s="244"/>
      <c r="E34" s="244"/>
      <c r="F34" s="244"/>
      <c r="G34" s="261">
        <f>G30-G32</f>
        <v>33</v>
      </c>
    </row>
    <row r="35" spans="1:8" x14ac:dyDescent="0.25">
      <c r="A35" s="250"/>
      <c r="B35" s="244"/>
      <c r="C35" s="244"/>
      <c r="D35" s="244"/>
      <c r="E35" s="244"/>
      <c r="F35" s="244"/>
      <c r="G35" s="244"/>
      <c r="H35" s="244"/>
    </row>
    <row r="36" spans="1:8" x14ac:dyDescent="0.25">
      <c r="A36" s="243"/>
      <c r="B36" s="263"/>
      <c r="C36" s="263"/>
      <c r="D36" s="263"/>
      <c r="E36" s="263"/>
      <c r="F36" s="263"/>
      <c r="G36" s="263"/>
      <c r="H36" s="263"/>
    </row>
    <row r="37" spans="1:8" x14ac:dyDescent="0.25">
      <c r="A37" s="250" t="s">
        <v>958</v>
      </c>
      <c r="B37" s="263"/>
      <c r="C37" s="263"/>
      <c r="D37" s="263"/>
      <c r="E37" s="263"/>
      <c r="F37" s="263"/>
      <c r="G37" s="263"/>
      <c r="H37" s="263"/>
    </row>
    <row r="38" spans="1:8" x14ac:dyDescent="0.25">
      <c r="A38" s="265" t="s">
        <v>950</v>
      </c>
      <c r="B38" s="263"/>
      <c r="C38" s="263"/>
      <c r="D38" s="263"/>
      <c r="E38" s="263"/>
      <c r="F38" s="263"/>
      <c r="G38" s="263"/>
      <c r="H38" s="263"/>
    </row>
    <row r="39" spans="1:8" x14ac:dyDescent="0.25">
      <c r="A39" s="265" t="s">
        <v>951</v>
      </c>
      <c r="B39" s="244"/>
      <c r="C39" s="244"/>
      <c r="D39" s="244"/>
      <c r="E39" s="244"/>
      <c r="F39" s="244"/>
      <c r="G39" s="244"/>
      <c r="H39" s="244"/>
    </row>
    <row r="40" spans="1:8" x14ac:dyDescent="0.25">
      <c r="A40" s="243"/>
      <c r="B40" s="244"/>
      <c r="C40" s="244"/>
      <c r="D40" s="244"/>
      <c r="E40" s="244"/>
      <c r="F40" s="244"/>
      <c r="G40" s="263"/>
      <c r="H40" s="244"/>
    </row>
    <row r="41" spans="1:8" ht="15.75" x14ac:dyDescent="0.25">
      <c r="A41" s="266"/>
      <c r="B41" s="267" t="s">
        <v>952</v>
      </c>
      <c r="C41" s="268"/>
      <c r="D41" s="242"/>
      <c r="E41" s="242"/>
      <c r="F41" s="267" t="s">
        <v>953</v>
      </c>
      <c r="G41" s="268"/>
      <c r="H41" s="269"/>
    </row>
    <row r="42" spans="1:8" ht="15.75" x14ac:dyDescent="0.25">
      <c r="A42" s="266"/>
      <c r="B42" s="270"/>
      <c r="C42" s="269"/>
      <c r="D42" s="266"/>
      <c r="E42" s="266"/>
      <c r="F42" s="270"/>
      <c r="G42" s="269"/>
      <c r="H42" s="269"/>
    </row>
    <row r="43" spans="1:8" x14ac:dyDescent="0.25">
      <c r="A43" s="249"/>
      <c r="B43" s="243"/>
      <c r="C43" s="243"/>
      <c r="E43" s="249"/>
      <c r="F43" s="243"/>
      <c r="G43" s="243"/>
      <c r="H43" s="243"/>
    </row>
    <row r="44" spans="1:8" x14ac:dyDescent="0.25">
      <c r="A44" s="249"/>
      <c r="B44" s="243"/>
      <c r="C44" s="243"/>
      <c r="E44" s="249"/>
      <c r="F44" s="243"/>
      <c r="G44" s="243"/>
      <c r="H44" s="243"/>
    </row>
    <row r="45" spans="1:8" x14ac:dyDescent="0.25">
      <c r="A45" s="271"/>
      <c r="B45" s="272" t="s">
        <v>954</v>
      </c>
      <c r="C45" s="272"/>
      <c r="D45" s="271"/>
      <c r="E45" s="271"/>
      <c r="F45" s="375" t="s">
        <v>955</v>
      </c>
      <c r="G45" s="375"/>
      <c r="H45" s="272"/>
    </row>
    <row r="46" spans="1:8" x14ac:dyDescent="0.25">
      <c r="A46" s="271"/>
      <c r="B46" s="273">
        <v>43039</v>
      </c>
      <c r="C46" s="272"/>
      <c r="D46" s="271"/>
      <c r="E46" s="271"/>
      <c r="F46" s="273" t="s">
        <v>957</v>
      </c>
      <c r="G46" s="272"/>
      <c r="H46" s="272"/>
    </row>
  </sheetData>
  <mergeCells count="2">
    <mergeCell ref="A10:H10"/>
    <mergeCell ref="F45:G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 Montant reçu indivuel</vt:lpstr>
      <vt:lpstr>Journal Caisse Oct</vt:lpstr>
      <vt:lpstr>Journal Banque USD</vt:lpstr>
      <vt:lpstr>Journal Banque GNF Oct</vt:lpstr>
      <vt:lpstr>Individuel</vt:lpstr>
      <vt:lpstr>RECAP</vt:lpstr>
      <vt:lpstr>Tableau</vt:lpstr>
      <vt:lpstr>Compta Octobre</vt:lpstr>
      <vt:lpstr>Arrêté de caisse octobre</vt:lpstr>
      <vt:lpstr>Rapprochement Bancaire GNF</vt:lpstr>
      <vt:lpstr>Rapprochement Bancaire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WCP-PC</dc:creator>
  <cp:lastModifiedBy>WCP-PC</cp:lastModifiedBy>
  <cp:lastPrinted>2017-11-28T18:25:54Z</cp:lastPrinted>
  <dcterms:created xsi:type="dcterms:W3CDTF">2017-11-21T11:39:29Z</dcterms:created>
  <dcterms:modified xsi:type="dcterms:W3CDTF">2018-03-09T14:11:20Z</dcterms:modified>
</cp:coreProperties>
</file>