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CP-PC\Desktop\Compta corrigé envoiyé et validé\"/>
    </mc:Choice>
  </mc:AlternateContent>
  <bookViews>
    <workbookView xWindow="0" yWindow="0" windowWidth="20490" windowHeight="7755" firstSheet="1" activeTab="3"/>
  </bookViews>
  <sheets>
    <sheet name="Recapt" sheetId="12" r:id="rId1"/>
    <sheet name="Individuel" sheetId="18" r:id="rId2"/>
    <sheet name="Tableau" sheetId="19" r:id="rId3"/>
    <sheet name="Compta septembre" sheetId="1" r:id="rId4"/>
    <sheet name="Montant reçu individuel" sheetId="11" r:id="rId5"/>
    <sheet name="Journal caisse sept" sheetId="9" r:id="rId6"/>
    <sheet name="Journal Banque GNF" sheetId="14" r:id="rId7"/>
    <sheet name="Journal banque USD" sheetId="15" r:id="rId8"/>
    <sheet name="Arrêté Caisse" sheetId="21" r:id="rId9"/>
    <sheet name="Rapprochement bancaire GNF" sheetId="22" r:id="rId10"/>
    <sheet name="Rapprochement bacaire USD" sheetId="23" r:id="rId11"/>
  </sheets>
  <definedNames>
    <definedName name="_xlnm._FilterDatabase" localSheetId="3" hidden="1">'Compta septembre'!$A$1:$I$250</definedName>
    <definedName name="_xlnm._FilterDatabase" localSheetId="5" hidden="1">'Journal caisse sept'!$A$5:$E$162</definedName>
  </definedNames>
  <calcPr calcId="152511"/>
  <pivotCaches>
    <pivotCache cacheId="10" r:id="rId12"/>
    <pivotCache cacheId="11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3" l="1"/>
  <c r="J25" i="23"/>
  <c r="F25" i="23"/>
  <c r="D25" i="23"/>
  <c r="A25" i="23"/>
  <c r="F19" i="23"/>
  <c r="A19" i="23"/>
  <c r="J23" i="22"/>
  <c r="E25" i="22"/>
  <c r="F23" i="22"/>
  <c r="D23" i="22"/>
  <c r="A23" i="22"/>
  <c r="F17" i="22"/>
  <c r="A17" i="22"/>
  <c r="G29" i="21"/>
  <c r="G28" i="21"/>
  <c r="G27" i="21"/>
  <c r="G26" i="21"/>
  <c r="G31" i="21"/>
  <c r="G25" i="21"/>
  <c r="G21" i="21"/>
  <c r="G20" i="21"/>
  <c r="G19" i="21"/>
  <c r="G18" i="21"/>
  <c r="G17" i="21"/>
  <c r="G16" i="21"/>
  <c r="G22" i="21"/>
  <c r="G33" i="21"/>
  <c r="G37" i="21"/>
  <c r="D8" i="12"/>
  <c r="E8" i="12"/>
  <c r="B23" i="12"/>
  <c r="E23" i="12"/>
  <c r="B24" i="12"/>
  <c r="B26" i="12"/>
  <c r="B25" i="12"/>
  <c r="I20" i="12"/>
  <c r="I23" i="12"/>
  <c r="E14" i="12"/>
  <c r="E12" i="12"/>
  <c r="E7" i="12"/>
  <c r="E3" i="12"/>
  <c r="E9" i="12"/>
  <c r="E11" i="12"/>
  <c r="E6" i="12"/>
  <c r="E2" i="12"/>
  <c r="E10" i="12"/>
  <c r="E5" i="12"/>
  <c r="E4" i="12"/>
  <c r="G14" i="12"/>
  <c r="F11" i="15"/>
  <c r="E11" i="15"/>
  <c r="E12" i="15"/>
  <c r="E17" i="14"/>
  <c r="D17" i="14"/>
  <c r="D18" i="14"/>
  <c r="D10" i="12"/>
  <c r="D12" i="12"/>
  <c r="D9" i="12"/>
  <c r="D7" i="12"/>
  <c r="D5" i="12"/>
  <c r="D11" i="12"/>
  <c r="D6" i="12"/>
  <c r="D4" i="12"/>
  <c r="D3" i="12"/>
  <c r="D2" i="12"/>
  <c r="J2" i="12"/>
  <c r="I17" i="12"/>
  <c r="H17" i="12"/>
  <c r="G17" i="12"/>
  <c r="C17" i="12"/>
  <c r="J16" i="12"/>
  <c r="D17" i="12"/>
  <c r="F17" i="12"/>
  <c r="I13" i="12"/>
  <c r="I18" i="12"/>
  <c r="H13" i="12"/>
  <c r="G13" i="12"/>
  <c r="C13" i="12"/>
  <c r="E161" i="9"/>
  <c r="D161" i="9"/>
  <c r="H18" i="12"/>
  <c r="G18" i="12"/>
  <c r="D162" i="9"/>
  <c r="C18" i="12"/>
  <c r="E13" i="12"/>
  <c r="J6" i="12"/>
  <c r="J5" i="12"/>
  <c r="J8" i="12"/>
  <c r="J12" i="12"/>
  <c r="D13" i="12"/>
  <c r="D18" i="12"/>
  <c r="J3" i="12"/>
  <c r="J9" i="12"/>
  <c r="J4" i="12"/>
  <c r="J7" i="12"/>
  <c r="J11" i="12"/>
  <c r="J10" i="12"/>
  <c r="J14" i="12"/>
  <c r="E17" i="12"/>
  <c r="J15" i="12"/>
  <c r="E18" i="12"/>
  <c r="E24" i="12"/>
  <c r="E26" i="12"/>
  <c r="B28" i="12"/>
  <c r="J17" i="12"/>
  <c r="I24" i="12"/>
  <c r="J13" i="12"/>
  <c r="I25" i="12"/>
  <c r="I26" i="12"/>
  <c r="B29" i="12"/>
  <c r="B30" i="12"/>
  <c r="J18" i="12"/>
</calcChain>
</file>

<file path=xl/sharedStrings.xml><?xml version="1.0" encoding="utf-8"?>
<sst xmlns="http://schemas.openxmlformats.org/spreadsheetml/2006/main" count="2315" uniqueCount="569">
  <si>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</si>
  <si>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</si>
  <si>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</si>
  <si>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</si>
  <si>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</si>
  <si>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</si>
  <si>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</si>
  <si>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</si>
  <si>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</si>
  <si>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Transport</t>
  </si>
  <si>
    <t>Oui</t>
  </si>
  <si>
    <t>Legal</t>
  </si>
  <si>
    <t>Achat de E-recharge pour l'équipe du bureau</t>
  </si>
  <si>
    <t>Telephone</t>
  </si>
  <si>
    <t>Office</t>
  </si>
  <si>
    <t>Moné</t>
  </si>
  <si>
    <t>Transfer Fees</t>
  </si>
  <si>
    <t>Personnel</t>
  </si>
  <si>
    <t>Team building</t>
  </si>
  <si>
    <t>Saidou</t>
  </si>
  <si>
    <t>Frais de fonctionnement Saidou pour la semaine</t>
  </si>
  <si>
    <t>Office Materials</t>
  </si>
  <si>
    <t>Frais de fonctionnement Maimouna pour la semaine</t>
  </si>
  <si>
    <t>Frais de fonctionnement Moné pour la semaine</t>
  </si>
  <si>
    <t>Achat d'un paquet de bic bleu</t>
  </si>
  <si>
    <t>Frais de transfert/orange money à E1  en enquête à Kindia</t>
  </si>
  <si>
    <t>Achat de(2) assiettes ovales pour bureau</t>
  </si>
  <si>
    <t>Achat de (2) paquets d'eau coyah pour l'équipe du bureau</t>
  </si>
  <si>
    <t>Transport Moné maison-centre ville (BPMG) pour prendre les relevés de banque</t>
  </si>
  <si>
    <t>Paiement frais de poubelle Août pour le ramassage d'ordure</t>
  </si>
  <si>
    <t>Frais de transfert/orange money à  Sessou  pour les frais de retrait d'expédition du jugement à Kindia (cas peau de panthère  Kindia contre  Hamidou Traoré et Thierno Souleymane Bah)</t>
  </si>
  <si>
    <t>Transfert de crédit orange à Aissatou Sessou en visite de prison à Kindia</t>
  </si>
  <si>
    <t>Frais de fonctionnement Moné  pour la semaine</t>
  </si>
  <si>
    <t>Achat de (3) paires de chaussures pour les toillettes</t>
  </si>
  <si>
    <t>Achat d'un paquet de reçus et 24 chemises à rabats cartonnée</t>
  </si>
  <si>
    <t>Transfert E-recharge pour l'équipe du bureau</t>
  </si>
  <si>
    <t>Achat de (4) paquets minérale pour l'équipe du bureau</t>
  </si>
  <si>
    <t>Achat de (20)l d'essence pour le groupe électrogène</t>
  </si>
  <si>
    <t>Taxi moto Moné Bureau-Centre ville (BPMG) pour retrait</t>
  </si>
  <si>
    <t>Transport Maimouna pour achat du matériel d'entretien du bureau</t>
  </si>
  <si>
    <t>Achat de (5) paquets d'eau minérale pour l'équipe du bureau</t>
  </si>
  <si>
    <t>Remboursement à Mamadou Alpha diallo pour le transfert de crédit E-recharge du 15/09/2017 pour l'équipe du bureau</t>
  </si>
  <si>
    <t>Frais transfert/orange money à E19 en enquête à Kankan et Siguiri</t>
  </si>
  <si>
    <t>Achat d'un bidon d'eau de javel, (2) bidons de liquidede menage, (1) paquet de plastic et (1) paque de papier de toillette</t>
  </si>
  <si>
    <t>Achat de caouchou de roulement et amortisseur pour la moto yamaha</t>
  </si>
  <si>
    <t>Frais taxi moto Saidou pour la lettre de constitution cas peau de panthère à Conakry</t>
  </si>
  <si>
    <t>Achat de (20)l d'essence pour véh perso Saidou pour son transport de la semaine</t>
  </si>
  <si>
    <t xml:space="preserve">Remboursement de 100%  à Saidou des frais medicaux (frais de visites et achat de produits pharmaceutiques) </t>
  </si>
  <si>
    <t>Remboursement à Saidou 100% les frais médicaux</t>
  </si>
  <si>
    <t>Frais taxi moto bureau-taouyah (bureau EDG) pour régler l'afaire d'électricité</t>
  </si>
  <si>
    <t>Transport bureau-Kaporo, Taouyah et Kaloum pour enquête</t>
  </si>
  <si>
    <t>Transport bureau-Tannerie, Bonfi port, Kaloum pour enquête</t>
  </si>
  <si>
    <t>Remboursement à E1 transport bureau-Kaporo, Bonfi, Kaloum du 18/09/2017 pour enquête</t>
  </si>
  <si>
    <t>Transport E1 bureau-Contéyah, Enta, Bonfi pour enquête</t>
  </si>
  <si>
    <t>Achat de (15)l de gasoil pour véh perso pour transport maison-bureau pour la semaine</t>
  </si>
  <si>
    <t>E1</t>
  </si>
  <si>
    <t>Management</t>
  </si>
  <si>
    <t xml:space="preserve">Transfert de crédit orange à Saidou </t>
  </si>
  <si>
    <t>Investigation</t>
  </si>
  <si>
    <t>Transport  E1 bureau-gbessia, Dabondy, kaloun pour enquête</t>
  </si>
  <si>
    <t>Achat de (15) de gasoil pour véh perso E1  pour son fonctionnement de la semaine</t>
  </si>
  <si>
    <t>Achat de (10) litres de gasoil  vév perso E1  pour enquête à la cimenterie</t>
  </si>
  <si>
    <t>Achat de jus  pour une cible  pour enquête à la cimenterie</t>
  </si>
  <si>
    <t>Trust Building</t>
  </si>
  <si>
    <t>Bureau-En ville AR</t>
  </si>
  <si>
    <t>Maison-bureauA/R</t>
  </si>
  <si>
    <t>Bureau-sonfonia-Enta-sangoya-matoto</t>
  </si>
  <si>
    <t>Bureau-camayenne-en ville-Madina</t>
  </si>
  <si>
    <t>Gbessia-kassoya-kagbelen-sonfonia</t>
  </si>
  <si>
    <t>Bureau-kansoya-coyah-bureau</t>
  </si>
  <si>
    <t>Bureau-kilometre36-kansoya-aller chez la cible</t>
  </si>
  <si>
    <t>Bureau-sonfonia-Enta -kilomètre 36</t>
  </si>
  <si>
    <t>Bureau en ville-madina ave Adama-tannerie-bureau pour rencontrer la cible</t>
  </si>
  <si>
    <t>E17</t>
  </si>
  <si>
    <t>Transport E17 bureau-Kassoya, Kagbelen pour enquête et frais taxi moto de la cible</t>
  </si>
  <si>
    <t>Versement à E17 pour transfert de crédit à cible</t>
  </si>
  <si>
    <t>jail visit</t>
  </si>
  <si>
    <t>Taxi moto bureau- maison centrale A/R</t>
  </si>
  <si>
    <t>Taxi moto bureau-cour d'appel A/R</t>
  </si>
  <si>
    <t>Taxi moto bureau- cour d'Appel A/R</t>
  </si>
  <si>
    <t>Taxi moto bureau- Interpol- Cour d'Appel.A/R</t>
  </si>
  <si>
    <t>taxi moto bureau-Direction national des EAUX et Forets</t>
  </si>
  <si>
    <t>Taxi moto bureau-BCN interpol</t>
  </si>
  <si>
    <t>taxi moto bureau -maison centrale A/R</t>
  </si>
  <si>
    <t>Baldé</t>
  </si>
  <si>
    <t>Taxi moto bureau -TPI dixinn pour rencontre le procureur et l'avocat</t>
  </si>
  <si>
    <t>Visite de prison</t>
  </si>
  <si>
    <t>Jail visit</t>
  </si>
  <si>
    <t>Taxi bureau-Maison A/R</t>
  </si>
  <si>
    <t>Taxi maison-bureau A/R</t>
  </si>
  <si>
    <t>Taxi moto bureau -mariador</t>
  </si>
  <si>
    <t>Achat de (2) rallonges électriques</t>
  </si>
  <si>
    <t>Transport maison-bureau</t>
  </si>
  <si>
    <t>Castro</t>
  </si>
  <si>
    <t>Transport maison-mariador  pour assister à l'atelier  de l'élaboration du plan d'action nationnement pour la conservation des chimpanzés</t>
  </si>
  <si>
    <t>Frais réquisition perte de téléphone M Barry</t>
  </si>
  <si>
    <t>Transport dépot réquisition perte de téléphone M Barry</t>
  </si>
  <si>
    <t xml:space="preserve">Frais de transport pour achat produits pharmaceutiques et dépôt au coordinateur à mariador </t>
  </si>
  <si>
    <t xml:space="preserve">Remboursement facture d'Achat de (10)  menottes ACIER GP de GALF/SALF à 190,00 Euro (valeur de 124 640 F cfa au taux de 75 000 gnf) </t>
  </si>
  <si>
    <t>Equipement</t>
  </si>
  <si>
    <t>Frais de transfert/Western Union remboursement facture achat des menottes</t>
  </si>
  <si>
    <t>Frais taxi moto de la (DNEF) à l'Agence judiciaire de l'Etat pour le dépôt de la lettre de constitution cas peau depanthère à Conakry</t>
  </si>
  <si>
    <t xml:space="preserve">Frais taxi moto Castro bureau-Direction Nationale Eaux et Forêts (DNEF)  pour signature lettre de constitution </t>
  </si>
  <si>
    <t>Taxi maison-Agence judiciaire de l'Etat-bureau pour la recupération de la lettre de constitution cas peau de panthère Conakry</t>
  </si>
  <si>
    <t>Taxi moto maison tpi dixinn pour le suivi d'audience cas peaux depanthère conakry A/R</t>
  </si>
  <si>
    <t>Travel subsistance</t>
  </si>
  <si>
    <t>jail visit pokpa soropogui</t>
  </si>
  <si>
    <t>taxi moto 36-kagbelen</t>
  </si>
  <si>
    <t>Sessou</t>
  </si>
  <si>
    <t>Frais d'expédition du jugement cas peau de panthère Conakey</t>
  </si>
  <si>
    <t>Frais taxi moto Maison-TPI de Dixinn pour recupération de l'expédition du jugement cas peau de panthère Conakry</t>
  </si>
  <si>
    <t>Services</t>
  </si>
  <si>
    <t>Achat de (20)l d'essence pour  véh perso  Saidou pour son fonctionnement de la semaine</t>
  </si>
  <si>
    <t>Achat de (10) litres d'essence pour la moto yamaha pour le transport de Saidou pour la semaine</t>
  </si>
  <si>
    <t>Transport maison-centre ville (BPMG) pour dépôt de lettre de virement salaire septembre/17</t>
  </si>
  <si>
    <t>Paiement salaire Aïssatou sessou pour le mois de septembre/17 le ramassage d'ordure</t>
  </si>
  <si>
    <t>Transport Odette (2) jours maison-bureau</t>
  </si>
  <si>
    <t>Frais taxi moto Odette bureau-TPI Dixinn pour suivi juridique cas peau de panthère à Conakry</t>
  </si>
  <si>
    <t>Odette</t>
  </si>
  <si>
    <t>Frais de fonctionnement Tamba pour la semaine</t>
  </si>
  <si>
    <t>Transfert de crédit orange àTamba pour appel d'un journaliste de presse écrite cas peau de panthère à Conakry</t>
  </si>
  <si>
    <t>Transport maison-radio bohnneur pour une emission cas peau de panthère à Conakry</t>
  </si>
  <si>
    <t>Transport Tamba pour dépôt de l'ordinateur à la reparation</t>
  </si>
  <si>
    <t>Transport bureau centre ville pour recuperation des journaux</t>
  </si>
  <si>
    <t>Faris taxi moto Tamba maison-centre pour dépôt de telephone pour la reparation</t>
  </si>
  <si>
    <t>BPMG GNF</t>
  </si>
  <si>
    <t>Media</t>
  </si>
  <si>
    <t>Salaire Mamadou Saidou Deba Barry  Septembre/2017</t>
  </si>
  <si>
    <t>Salaire Tamba Fatou Oularé  Septembre/2017</t>
  </si>
  <si>
    <t>Salaire Sekou Castro Kourouma  Septembre/2017</t>
  </si>
  <si>
    <t>Salaire Odette Kamano  Septembre/2017</t>
  </si>
  <si>
    <t>Salaire Mamadou Saliou Baldé  Septembre/2017</t>
  </si>
  <si>
    <t>Salaire Moné Doré  Septembre/2017</t>
  </si>
  <si>
    <t>17/9/GALFR46AF</t>
  </si>
  <si>
    <t>17/9/GALF</t>
  </si>
  <si>
    <t>17/9/GALFR50FF</t>
  </si>
  <si>
    <t>17/9/GALFR217655ft</t>
  </si>
  <si>
    <t>17/9/GALFR13A</t>
  </si>
  <si>
    <t>17/9/GALFR22A</t>
  </si>
  <si>
    <t>17/9/GALF17/9/GALFR24TU</t>
  </si>
  <si>
    <t>17/9/GALFR25FF</t>
  </si>
  <si>
    <t>17/9/GALFR217658FT</t>
  </si>
  <si>
    <t>17/9/GALFR32AC</t>
  </si>
  <si>
    <t>17/9/GALFR42FF</t>
  </si>
  <si>
    <t>17/9/GALFR44A</t>
  </si>
  <si>
    <t>17/9/GALFF178007A</t>
  </si>
  <si>
    <t>17/9/GALFR3TC</t>
  </si>
  <si>
    <t>17/9/GALFR4A</t>
  </si>
  <si>
    <t>17/9/GALFR5A</t>
  </si>
  <si>
    <t>17/9/GALFR22FF</t>
  </si>
  <si>
    <t>17/9/GALFR32FF</t>
  </si>
  <si>
    <t>17/9/GALFR36TU</t>
  </si>
  <si>
    <t>17/9/GALFR37RA</t>
  </si>
  <si>
    <t>17/9/GALFR41AM</t>
  </si>
  <si>
    <t>17/9/GALFR42TU</t>
  </si>
  <si>
    <t>17/9/GALFR43AE</t>
  </si>
  <si>
    <t>17/9/GALFR44AM</t>
  </si>
  <si>
    <t>17/9/GALFR45TC</t>
  </si>
  <si>
    <t>17/9/GALFR46TC</t>
  </si>
  <si>
    <t>17/9/GALFR0029710</t>
  </si>
  <si>
    <t>17/9/GALFR48FF</t>
  </si>
  <si>
    <t>17/9/GALFR7TU</t>
  </si>
  <si>
    <t>17/9/GALFR5TU</t>
  </si>
  <si>
    <t>17/9/GALFR11FF</t>
  </si>
  <si>
    <t>17/9/GALFR36FF</t>
  </si>
  <si>
    <t>17/9/GALFR2TC</t>
  </si>
  <si>
    <t>17/9/GALFR01074C</t>
  </si>
  <si>
    <t>17/9/GALFF000477FM</t>
  </si>
  <si>
    <t>17/9/GALFR04FM</t>
  </si>
  <si>
    <t>17/9/GALFR33FF</t>
  </si>
  <si>
    <t>17/9/GALFR48TU</t>
  </si>
  <si>
    <t>17/9/GALFR5AC</t>
  </si>
  <si>
    <t>17/9/GALFR30TE</t>
  </si>
  <si>
    <t>17/9/GALFRSN</t>
  </si>
  <si>
    <t>17/9/GALFR10TE</t>
  </si>
  <si>
    <t>17/9/GALFR16TE</t>
  </si>
  <si>
    <t>17/9/GALFR24TE</t>
  </si>
  <si>
    <t>17/9/GALFR25TE</t>
  </si>
  <si>
    <t>17/9/GALFR49FF</t>
  </si>
  <si>
    <t>17/9/GALFR45TE</t>
  </si>
  <si>
    <t>17/9/GALFR19TE</t>
  </si>
  <si>
    <t>17/9/GALFR20FT</t>
  </si>
  <si>
    <t>17/9/GALFR27TE</t>
  </si>
  <si>
    <t>17/9/GALFR13TB</t>
  </si>
  <si>
    <t>17/9/GALFR38FF</t>
  </si>
  <si>
    <t>17/9/GALFR14TE</t>
  </si>
  <si>
    <t>17/9/GALFR15TE</t>
  </si>
  <si>
    <t>17/9/GALFR18TE</t>
  </si>
  <si>
    <t>17/9/GALFR8JV</t>
  </si>
  <si>
    <t>17/9/GALFR15TU</t>
  </si>
  <si>
    <t>17/9/GALFR21TU</t>
  </si>
  <si>
    <t>17/9/GALFR26TU</t>
  </si>
  <si>
    <t>17/9/GALFR43TU</t>
  </si>
  <si>
    <t>17/9/GALFR19TU</t>
  </si>
  <si>
    <t>17/9/GALFR27TU</t>
  </si>
  <si>
    <t>17/9/GALFR28TU</t>
  </si>
  <si>
    <t>17/9/GALFR29JV</t>
  </si>
  <si>
    <t>17/9/GALFR40FF</t>
  </si>
  <si>
    <t>17/9/GALFR4TU</t>
  </si>
  <si>
    <t>17/9/GALFR6TU</t>
  </si>
  <si>
    <t>17/9/GALFR12TU</t>
  </si>
  <si>
    <t>17/9/GALFR49FR</t>
  </si>
  <si>
    <t>17/9/GALFR50TU</t>
  </si>
  <si>
    <t>17/9/GALFR1TU</t>
  </si>
  <si>
    <t>17/9/GALFR11TU</t>
  </si>
  <si>
    <t>17/9/GALFR12AM</t>
  </si>
  <si>
    <t>17/9/GALFR14TU</t>
  </si>
  <si>
    <t>17/9/GALFR18TU</t>
  </si>
  <si>
    <t>17/9/GALFR117TU</t>
  </si>
  <si>
    <t>17/9/GALFR11TV</t>
  </si>
  <si>
    <t>17/9/GALFR19</t>
  </si>
  <si>
    <t>17/9/GALFR20TB</t>
  </si>
  <si>
    <t>17/9/GALFR22TU1</t>
  </si>
  <si>
    <t>17/9/GALFR23TB</t>
  </si>
  <si>
    <t>17/9/GALFR24FJ</t>
  </si>
  <si>
    <t>17/9/GALFR10TU</t>
  </si>
  <si>
    <t>17/9/GALFR29TU</t>
  </si>
  <si>
    <t>17/9/GALFR30TU</t>
  </si>
  <si>
    <t>17/9/GALFR9FF</t>
  </si>
  <si>
    <t>17/9/GALFR31FF</t>
  </si>
  <si>
    <t>17/9/GALFR3TFJ</t>
  </si>
  <si>
    <t>17/9/GALFR2TU</t>
  </si>
  <si>
    <t>17/9/GALFR3TU</t>
  </si>
  <si>
    <t>17/9/GALFR47FF</t>
  </si>
  <si>
    <t>17/9/GALFR35TC</t>
  </si>
  <si>
    <t>17/9/GALFR41FF</t>
  </si>
  <si>
    <t>17/9/GALFR46TU</t>
  </si>
  <si>
    <t>17/9/GALFR17FF</t>
  </si>
  <si>
    <t>17/9/GALFR8TU</t>
  </si>
  <si>
    <t>17/9/GALFR02USAD</t>
  </si>
  <si>
    <t>WILDCAT</t>
  </si>
  <si>
    <t>Transport Maison-Bureau AR</t>
  </si>
  <si>
    <t>Transport Bureau-EDG Payement Facture</t>
  </si>
  <si>
    <t>Transport bureau-belle vue (BPMG) pour retrait et certification chèque pour paiement RTS</t>
  </si>
  <si>
    <t>Complement transport E37 de la belle-vue (BPMG) au centre ville (BPMG) pour retrait et certification chèque RTS</t>
  </si>
  <si>
    <t>Transport E37 pour achat de (20)l d'essence pour le groupe électrogène</t>
  </si>
  <si>
    <t>17/9/GALFR33TU</t>
  </si>
  <si>
    <t>17/9/GALFR37FF</t>
  </si>
  <si>
    <t>17/9/GALFR16FF</t>
  </si>
  <si>
    <t>17/9/GALFR39TU</t>
  </si>
  <si>
    <t>Payement de la Facture d'électricité de juillet et août/17</t>
  </si>
  <si>
    <t>Rent &amp; Utilities</t>
  </si>
  <si>
    <t>Tamba</t>
  </si>
  <si>
    <t>E37</t>
  </si>
  <si>
    <t>Frais taxi moto maison-hôtel Rivera (centre ville) pour participation à l'atelier Wabicc</t>
  </si>
  <si>
    <t>Frais taxi moto bureau belle-vue (BPMG) pour faire un  retrait pour appro caisse</t>
  </si>
  <si>
    <t>Frais taxi moto bureau-marché Kaporo pour achat de paquet de rame</t>
  </si>
  <si>
    <t>Frais taxi moto Odette maison-Sangoya pour la recupération du telephone du Coordonnateur</t>
  </si>
  <si>
    <t>17/9/GALFR17TU</t>
  </si>
  <si>
    <t>Achat de (3) paquets de rames</t>
  </si>
  <si>
    <t>Paiement des frais de constat et somation à l'encontre de E1  pour le non dépôt du matériel de  bureau</t>
  </si>
  <si>
    <t>17/9/GALFR8AF</t>
  </si>
  <si>
    <t>Paiement salaire E1 pour le mois de septembre/17 le ramassage d'ordure</t>
  </si>
  <si>
    <t>17/9/GALFR16FJ</t>
  </si>
  <si>
    <t>17/9/GALF268146</t>
  </si>
  <si>
    <t>Frais de transfert/orange money à E17  en enquête à Kankan,  Siguiri et Kereouané</t>
  </si>
  <si>
    <t>17/9/GALFR29712FT</t>
  </si>
  <si>
    <t xml:space="preserve">Frais de transfert/orange money à E9  en enquête à Kankan et Siguiri </t>
  </si>
  <si>
    <t>Achat E-recharge pour l'équipe du bureau</t>
  </si>
  <si>
    <t>17/9/GALFR19FR</t>
  </si>
  <si>
    <t>Frais taxi moto  centre ville maison de la radio Soleil FM pour une emission sur le verdict cas peau de panthère Conakry</t>
  </si>
  <si>
    <t>17/9/GALFR13TU</t>
  </si>
  <si>
    <t>Taxi moto bureau-Radio soleil FM pour une emission sur le verdict cas peau de panthère Conakry</t>
  </si>
  <si>
    <t>17/9/GALFR5FF</t>
  </si>
  <si>
    <t>Transport Bureau-bicigui pour transfert par Weste Union pour remboursement de la facture d'achat des menottes/SALF</t>
  </si>
  <si>
    <t>17/9/GALFR20TU</t>
  </si>
  <si>
    <t>Achat d'un telephone Itel 1508 pour service</t>
  </si>
  <si>
    <t>17/9/GALFF14AM</t>
  </si>
  <si>
    <t>Frais hôtel (5) nuitées E1 pour enquête à l'interieur</t>
  </si>
  <si>
    <t>17/9/GALFF00522FH</t>
  </si>
  <si>
    <t>Achat de jus et sandwich pour un trafiquant (cas peau de panthère Conkry)</t>
  </si>
  <si>
    <t>Étiquettes de colonnes</t>
  </si>
  <si>
    <t>(vide)</t>
  </si>
  <si>
    <t>Total général</t>
  </si>
  <si>
    <t>Étiquettes de lignes</t>
  </si>
  <si>
    <t>Somme de Montant dépensé</t>
  </si>
  <si>
    <t>PROJET: GALF</t>
  </si>
  <si>
    <t>JOURNAL DE CAISSE  SEPTEMBRE  2017</t>
  </si>
  <si>
    <t>DATE</t>
  </si>
  <si>
    <t>LIBELLE</t>
  </si>
  <si>
    <t>ENTREES</t>
  </si>
  <si>
    <t>SORTIES</t>
  </si>
  <si>
    <t>Repport solde au 31/08/2017</t>
  </si>
  <si>
    <t>Transport E17 bureau-centre ville pour la rencontre d'une cible pour enquête</t>
  </si>
  <si>
    <t xml:space="preserve">Tamba </t>
  </si>
  <si>
    <t>Frais de fonctionnement  Sessou pour la semaine</t>
  </si>
  <si>
    <t xml:space="preserve">Frais de fonctionnement E17 pour le fonctionnement </t>
  </si>
  <si>
    <t xml:space="preserve">E1 </t>
  </si>
  <si>
    <t>Transfert/orange money à E1 en mission d'enquête à Kindia</t>
  </si>
  <si>
    <t>Transport E17 bureau-Sonfonia, Enta, Km5 pour enquête</t>
  </si>
  <si>
    <t>Frais taxi moto Castro bureau-Direction Nationale Eaux et Forêts (DNEF)  pour signature lettre de constitution cas peau de panthère Conakry</t>
  </si>
  <si>
    <t xml:space="preserve">Transport bureau-maison centrale pour visite de prison </t>
  </si>
  <si>
    <t>Achat de petit d'un sandwich + jus  pour le trafiquant</t>
  </si>
  <si>
    <t>E19</t>
  </si>
  <si>
    <t>Frais de fonctionnement  E19 pour la semaine (4) jours</t>
  </si>
  <si>
    <t>Achat d'une puce orange E19 pour enquête</t>
  </si>
  <si>
    <t>Transport maison-DNEF et au centre ville pour la singnature de la constitution</t>
  </si>
  <si>
    <t>Transport bureau-TPI Dixnn pour dépôt de dossier au procureur (cas peau de panthère)</t>
  </si>
  <si>
    <t>Transport Baldé bureau-TPI Dixnn pour la rencontre et dépôt au procureur + rencontre de l'Avocat</t>
  </si>
  <si>
    <t>Reçu de E17 reste argent de l'enquête à Dabola</t>
  </si>
  <si>
    <t>Frais transport E37 (3) jours maison-bureau</t>
  </si>
  <si>
    <t>Frais taxi moto Sessou maison-PTI Dixinn pour suivi audiance cas peau de panthère à Conakry</t>
  </si>
  <si>
    <t>Taxi moto Baldé  bureau-centre ville (Interpol) pour demande de requisition des téléphones du trafiquants de peau de panthèe à Conakry</t>
  </si>
  <si>
    <t>Versement à Tamba Bonus média cas arrestationtrafiquant peau de panthère à Conakry</t>
  </si>
  <si>
    <t>Transport bureau-DNEF pour la recupération d'une correspondance pour GALF</t>
  </si>
  <si>
    <t>Transport bureau-km36, Kassoya, sonfonia + transport de la cible pour enquête</t>
  </si>
  <si>
    <t>Versement  E17 pour Trust building à une cible</t>
  </si>
  <si>
    <t xml:space="preserve">Transport  E17 avec une cible pour enquête </t>
  </si>
  <si>
    <t>Remboursement à E1 surplus depenses de l'enquête à Kindia et Dabola</t>
  </si>
  <si>
    <t>Versement à Sessou pour frais de visite de prison à Kindia</t>
  </si>
  <si>
    <t>Chèque 01346406 approvisionnement de caisse</t>
  </si>
  <si>
    <t>Transport E1 bureau-gbessia, Dabondy, kaloun pour enquête</t>
  </si>
  <si>
    <t>Transfert/orange money à Sessou  pour les frais de retrait d'expédition du jugement à Kindia (cas peau de panthère  Kindia contre  Hamidou Traoré et Thierno Souleymane Bah)</t>
  </si>
  <si>
    <t>Frais de fonctionnement E19 pour la semaine</t>
  </si>
  <si>
    <t>Frais de fonctionnement E37 pour la semaine</t>
  </si>
  <si>
    <t>Frais de fonctionnement E17 pour la semaine</t>
  </si>
  <si>
    <t>Frais de fonctionnement Castro pour la semaine</t>
  </si>
  <si>
    <t>Frais taxi moto bureau-centre ville (Interpol)- cour d'appel pour suivi  juridique cas Dédé Koivogui</t>
  </si>
  <si>
    <t>Versement à E1 pour enquête à la cimenterie</t>
  </si>
  <si>
    <t>Transport bureau-Kassoya, Coyah pour enquête</t>
  </si>
  <si>
    <t>Versement à Castro frais de requisition pour la perte du téléphone du Coordonnateur</t>
  </si>
  <si>
    <t>Transport bureau-centre ville (Interpol) pour le dépôt des frais de requistion pour la perte du telephone du Coordonnateur</t>
  </si>
  <si>
    <t>Frais taxi moto bureau-Mariador pour assister à l'Atelier du plan d'action pour la conservation des chimpanzés</t>
  </si>
  <si>
    <t xml:space="preserve">transfert de crédit orange à Saidou </t>
  </si>
  <si>
    <t>Frais de fonctionnement Sessou de la semaine pour (4) jours</t>
  </si>
  <si>
    <t>Taxi moto Castro  bureau-Ratoma pour achat de produits pharmaceutiques pour le coordonnateur</t>
  </si>
  <si>
    <t xml:space="preserve">Achat de (2) rallonges électriques </t>
  </si>
  <si>
    <t>Taxi moto Castro  bureau-Mariador Palace pour assister à l'Atelier pour l'élaboration du  plan d'action sur les zimpanzés</t>
  </si>
  <si>
    <t>Transport E17 Gbessia-kassoya-kagbelen-sonfonia pour enquête</t>
  </si>
  <si>
    <t>Transport Bureau-Camayenne, Centre ville, Madina pour enquête</t>
  </si>
  <si>
    <t>Transport bureau-Sonfonia, Enta, Sangoya, Matoto, Gbessia pour enquête</t>
  </si>
  <si>
    <t>Taxi moto Baldé  bureau-Cour d'appel pour suivi de dossier cas Dédé Koivogui</t>
  </si>
  <si>
    <t>Versement à E19 frais de mission pour enquête à Kankan et Siguiri</t>
  </si>
  <si>
    <t>Frais de fonctionnement E17 pour la semaine pour (4) jours</t>
  </si>
  <si>
    <t>Transport E1 pour enquête à Kaporo port, Bonfi port et Kaloum</t>
  </si>
  <si>
    <t>Frais de fonctionnement E37 pour la semaine (5) jours</t>
  </si>
  <si>
    <t>Versement à E1 pour achat de (15) de gasoil pour véh perso pour son fonctionnement de la semaine</t>
  </si>
  <si>
    <t>Remboursement à Baldé frais taxi moto bureau-cour d'appel du 18/09/2017  pour suivi Audiance cas Sidimé</t>
  </si>
  <si>
    <t>Remboursement à Baldé frais taxi moto bureau-Maison centrale pour visite de prison cas de peau panthère à Conakry</t>
  </si>
  <si>
    <t>Achat de sandwich + jus pour le trafiquant (jal visit)</t>
  </si>
  <si>
    <t xml:space="preserve">Frais de fonctionnement Sessou de la semaine </t>
  </si>
  <si>
    <t>Remboursement à Saidou achat de (20)l d'essence pour son fonctionnement de la semaine</t>
  </si>
  <si>
    <t>Chèque 01346408 approvisionnement de caisse</t>
  </si>
  <si>
    <t>Chèque 01346409 approvisionnement de caisse</t>
  </si>
  <si>
    <t>Remboursement facture d'achat des menottes de GALF + frais d'envoyer par western Union à SALF</t>
  </si>
  <si>
    <t>Remboursement à Sessou à 100% les frais médicaux (frais de visite et achat de produits pharceutiques)</t>
  </si>
  <si>
    <t>Transport bureau-centreemetteur pour transfert par Western Union le remboursement de l'achat des menottes par SALF</t>
  </si>
  <si>
    <t>Versement à Tamba Bonus media pour presse écrite cas arrestation et condamnation cas peau de panthère à Conakry</t>
  </si>
  <si>
    <t>Versement à Maimouna pour achat d'un bidon d'eau de javel, (2) bidons de liquidede menage, (1) paquet de plastic et (1) paque de papier de toillette</t>
  </si>
  <si>
    <t>Versement à Amadou Diallo mécanicien pour achat de caouchou de roulement et amortisseur pour la moto yamaha</t>
  </si>
  <si>
    <t>Transfert/orange money à E19 en mission d'enquête à Kankan et Siguiri</t>
  </si>
  <si>
    <t>Transport bureau-Taouyah pour paiement facture électricité bureau juillet-août/17</t>
  </si>
  <si>
    <t>Paiement facture électricité bureau juillet-août/17</t>
  </si>
  <si>
    <t>Frais d'expédition du jugement cas peau de panthère Conakry</t>
  </si>
  <si>
    <t>Transport  Maison-BPMG pour dépôt de la lettre de virement du salaire du personnel pour le mois de septembre/17</t>
  </si>
  <si>
    <t>Paiement  salaire   Aïssatou SESSOU pour le  mois de septembre 2017 à</t>
  </si>
  <si>
    <t>Paiement  facture gardiennage bureau mois de septembre/17</t>
  </si>
  <si>
    <t>Achat de (10) litres d'essence pour moto pour le transport de Saidou pour la semaine</t>
  </si>
  <si>
    <t>Frais de fonctionnement E37 pour la semaine (4) jours</t>
  </si>
  <si>
    <t>Reçu de E1 pour reversement à la caisse</t>
  </si>
  <si>
    <t>Transfert/orange money à E17 en mission d'enquête à Kankan, Siguiri et kereouané</t>
  </si>
  <si>
    <t>Frais de transfert/orange money à E19 en mission d'enquête à Kankan et Siguiri</t>
  </si>
  <si>
    <t>Frais de transfert/orange money à E17 en mission d'enquête à Kankan, Siguiri et kereouané</t>
  </si>
  <si>
    <t>Frais taxi moto bureau- radio soleil  pour une emission sur la decision Alpha Alimou Doumbouya</t>
  </si>
  <si>
    <t>Versement à Maimouna pour achat de  (2) ballais pour netoyage de la cours du bureau</t>
  </si>
  <si>
    <t xml:space="preserve">Frais taxi moto bureau belle-vue (BPMG) pour  faire un  retrait pour  approvissionnement de la caisse </t>
  </si>
  <si>
    <t>Chèque 01346411 Approvisionnement de la caisse</t>
  </si>
  <si>
    <t>Achat de (3) paquets de papier rames</t>
  </si>
  <si>
    <t>Achat  E-recharge pour l'équipe du bureau</t>
  </si>
  <si>
    <t>TOTAL ENTREES / SORTIES</t>
  </si>
  <si>
    <t>Somme de SORTIES</t>
  </si>
  <si>
    <t>NOM</t>
  </si>
  <si>
    <t>Département</t>
  </si>
  <si>
    <t>Total reçu</t>
  </si>
  <si>
    <t>Total dépensé</t>
  </si>
  <si>
    <t>Virement interne</t>
  </si>
  <si>
    <t>Total Retrait cash</t>
  </si>
  <si>
    <t>Fonds Exterieur pour le projet</t>
  </si>
  <si>
    <t>Total reversé</t>
  </si>
  <si>
    <t>Investigations</t>
  </si>
  <si>
    <t>TOTAL CAISSE</t>
  </si>
  <si>
    <t>BPMG-21201914701-11</t>
  </si>
  <si>
    <t>GNF</t>
  </si>
  <si>
    <t>BPMG-21201914703-11</t>
  </si>
  <si>
    <t>USD</t>
  </si>
  <si>
    <t>TOTAL BANQUES</t>
  </si>
  <si>
    <t xml:space="preserve">TOTAL </t>
  </si>
  <si>
    <t>Cash book</t>
  </si>
  <si>
    <t>Mouvements mensuels</t>
  </si>
  <si>
    <t>caisse</t>
  </si>
  <si>
    <t>Reçu du bailleur</t>
  </si>
  <si>
    <t>banque</t>
  </si>
  <si>
    <t>Dépensé</t>
  </si>
  <si>
    <t>Avances</t>
  </si>
  <si>
    <t xml:space="preserve">Avances </t>
  </si>
  <si>
    <t>total</t>
  </si>
  <si>
    <t>Comptabilité</t>
  </si>
  <si>
    <t>Réel</t>
  </si>
  <si>
    <t>Difference</t>
  </si>
  <si>
    <t>Solde au 01/09/17</t>
  </si>
  <si>
    <t>Balance au 30/09/17</t>
  </si>
  <si>
    <t>JOURNAL BANQUE  GNF SEPTEMBRE  2017</t>
  </si>
  <si>
    <t>N°</t>
  </si>
  <si>
    <t>REPORT SOLDE DU 31/08/2017</t>
  </si>
  <si>
    <t>Chèque 01346406 approvisinnement de caisse</t>
  </si>
  <si>
    <t>Chèque 01346407  Paiment RST Août 2017</t>
  </si>
  <si>
    <t>Certification Chèque 01346407  Paiment RST Août 2017</t>
  </si>
  <si>
    <t>Chèque 01346408 approvisionnement de la caisse</t>
  </si>
  <si>
    <t>Chèque 01346409 approvisionnement da la caisse</t>
  </si>
  <si>
    <t>Virement Salaire personnel Septembre 2017</t>
  </si>
  <si>
    <t>Chèque 01346410 Salaire Comptable Septembre 2017</t>
  </si>
  <si>
    <t>Chèque 01346411 approvisionnement da la caisse</t>
  </si>
  <si>
    <t>SOLDE AU 30 /09/17</t>
  </si>
  <si>
    <t>JOURNAL BANQUE USD  SEPTEMBRE   2017</t>
  </si>
  <si>
    <t>SOLDE AU  30/09/17</t>
  </si>
  <si>
    <t>01/09/207</t>
  </si>
  <si>
    <t>Paiement  salaire   E1  pour le mois de septembre 2017</t>
  </si>
  <si>
    <t>Food Alowance (1) jour pour enquête</t>
  </si>
  <si>
    <t>carte de recharge Cellcom</t>
  </si>
  <si>
    <t>Taxi maison gare routiere</t>
  </si>
  <si>
    <t>Taxi bureau maison</t>
  </si>
  <si>
    <t>Achat d'une puce orange pour E19 pour enquête</t>
  </si>
  <si>
    <t>17/9/GALFR10A</t>
  </si>
  <si>
    <t>17/9/GALFR34FF</t>
  </si>
  <si>
    <t xml:space="preserve">Paiement  salaire   E37 pour le mois de septembre 2017 </t>
  </si>
  <si>
    <t>Paiement salaire E37 pour le mois de septembre/17 le ramassage d'ordure</t>
  </si>
  <si>
    <t>17/9/GALFF49BSPS</t>
  </si>
  <si>
    <t>Achat de (2) balais ordinaire pour nettoyage de cour du bureau</t>
  </si>
  <si>
    <t>Versement à E17 pour les frais de mission d'enquête à Kankan, Siguiri et Kérouané</t>
  </si>
  <si>
    <t>17/9/GALFR38FM</t>
  </si>
  <si>
    <t>Frais taxi moto centre ville- Radio Soleil FM pour une emission radio sur cas verdict peau de panthère Conakry</t>
  </si>
  <si>
    <t>Solde comptable au 01/09/2017</t>
  </si>
  <si>
    <t>Solde comptable au 30/09/2017</t>
  </si>
  <si>
    <t>Reçu de Mamadou Saidou BARRY pour reversement à la caisse</t>
  </si>
  <si>
    <t>Paiement RTS pour le mois de juillet/17</t>
  </si>
  <si>
    <t>17/8/GALF</t>
  </si>
  <si>
    <t>Frais certification  chèque RTS par la BPMG GNF</t>
  </si>
  <si>
    <t>Bank Fees</t>
  </si>
  <si>
    <t>Versement à Tamba Bonus media condamnation sonore radio bonheur peau de panthère à Conakry</t>
  </si>
  <si>
    <t>Versement à Tamba Bonus média cas codamnation peau de panthère à Conakry</t>
  </si>
  <si>
    <t>Frais de transport pour enquête journalière</t>
  </si>
  <si>
    <t>Enta-sofonia-kipé-kipé bureau</t>
  </si>
  <si>
    <t>Transport pour la rencontre d'une cible</t>
  </si>
  <si>
    <t>17/9/GALFR28TE</t>
  </si>
  <si>
    <t>Remboursement à Sessou surplus depenses de la visite prison cas peau de panthère à Conakry</t>
  </si>
  <si>
    <t>Paiement bonus à www,guineefutur,com cas arrestation alpha alimou doumbouya trafiquant peaux panthère ratoma</t>
  </si>
  <si>
    <t>Paiement bonus à www,guineematin,com  cas arrestation alpha alimou doumbouya trafiquant peaux panthère ratoma</t>
  </si>
  <si>
    <t>Paiement bonus à www,visionguinee,info  cas arrestation alpha alimou doumbouya trafiquant peaux panthère ratoma</t>
  </si>
  <si>
    <t>Paiement bonus à www,leprojecteurguinee,com   cas arrestation alpha alimou doumbouya trafiquant peaux panthère ratoma</t>
  </si>
  <si>
    <t>Paiement bonus à www,femmesafricaines,info  cas arrestation alpha alimou doumbouya trafiquant peaux panthère ratoma</t>
  </si>
  <si>
    <t>Paiement bonus à www,guineemail,com   cas arrestation alpha alimou doumbouya trafiquant peaux panthère ratoma</t>
  </si>
  <si>
    <t>Paiement bonus à www,guineeprogres,com   cas arrestation alpha alimou doumbouya trafiquant peaux panthère ratoma</t>
  </si>
  <si>
    <t>Paiement bonus à www,lemakona,com    cas arrestation alpha alimou doumbouya trafiquant peaux panthère ratoma</t>
  </si>
  <si>
    <t>Paiement bonus à www,leverificateur,net    cas arrestation alpha alimou doumbouya trafiquant peaux panthère ratoma</t>
  </si>
  <si>
    <t>Bonus</t>
  </si>
  <si>
    <t>Paiement bonus media à www,guineematin,com cas condamnation alpha alimou doumbouya trafiquant de peaux de panthère ratoma</t>
  </si>
  <si>
    <t>Paiement bonus media à www,visionguinee,info  cas condamnation alpha alimou doumbouya trafiquant de peaux de panthère ratoma</t>
  </si>
  <si>
    <t>Paiement bonus media à www,leprojecteurguinee,com    cas condamnation alpha alimou doumbouya trafiquant de peaux de panthère ratoma</t>
  </si>
  <si>
    <t>Paiement bonus media à www,guineemail,com    cas condamnation alpha alimou doumbouya trafiquant de peaux de panthère ratoma</t>
  </si>
  <si>
    <t>Paiement bonus media à www,guineeprogres,com   cas condamnation alpha alimou doumbouya trafiquant de peaux de panthère ratoma</t>
  </si>
  <si>
    <t>Paiement bonus media à www,femmesafricaines,info  cas condamnation alpha alimou doumbouya trafiquant de peaux de panthère ratoma</t>
  </si>
  <si>
    <t>Paiement bonus media à www,leverificateur,net  cas condamnation alpha alimou doumbouya trafiquant de peaux de panthère ratoma</t>
  </si>
  <si>
    <t>Paiement bonus media à www,lemakona,com   cas condamnation alpha alimou doumbouya trafiquant de peaux de panthère ratoma</t>
  </si>
  <si>
    <t xml:space="preserve">Paiement bonus à www,soleiffmguinee,net sur condamnation d'alpha alimou doumbouya trafiquant de peaux de panthère ratoma </t>
  </si>
  <si>
    <t xml:space="preserve">Paiement bonus à la radio bonheur fm sur élément sonre cas condamnation du traf alpha alimou doumbouya </t>
  </si>
  <si>
    <t xml:space="preserve">Paiement bonus au journal l'Observateur sur condamnation alpha alimou doumbouya </t>
  </si>
  <si>
    <t xml:space="preserve">Paiement bonus au journal le Standard  sur condamnation alpha alimou doumbouya </t>
  </si>
  <si>
    <t xml:space="preserve">Paiement bonus au journal Affiches Guinéennes   sur condamnation alpha alimou doumbouya </t>
  </si>
  <si>
    <t xml:space="preserve">Paiement bonus au journal NouvelleVisionInfos sur arrestation  alpha alimou doumbouya </t>
  </si>
  <si>
    <t xml:space="preserve">Paiement bonus au journal l'Observateur  sur arrestation  alpha alimou doumbouya </t>
  </si>
  <si>
    <t xml:space="preserve">Paiement bonus au journal l'Indexeur   sur arrestation  alpha alimou doumbouya </t>
  </si>
  <si>
    <t xml:space="preserve">Paiement bonus au journal La Priorité    sur arrestation  alpha alimou doumbouya </t>
  </si>
  <si>
    <t xml:space="preserve">Paiement bonus au journal Le Standard  sur arrestation  alpha alimou doumbouya </t>
  </si>
  <si>
    <t xml:space="preserve">Paiement bonus au journal Le Continent   sur arrestation  alpha alimou doumbouya </t>
  </si>
  <si>
    <t>17/9/GALFR28BM</t>
  </si>
  <si>
    <t>17/9/GALFR27BM</t>
  </si>
  <si>
    <t>17/9/GALFR26BM</t>
  </si>
  <si>
    <t>17/9/GALFR25BM</t>
  </si>
  <si>
    <t>17/9/GALFR24BM</t>
  </si>
  <si>
    <t>17/9/GALFR23BM</t>
  </si>
  <si>
    <t>17/9/GALFR22BM</t>
  </si>
  <si>
    <t>17/9/GALFR21BM</t>
  </si>
  <si>
    <t>17/9/GALFR20BM</t>
  </si>
  <si>
    <t>17/9/GALFR44BM</t>
  </si>
  <si>
    <t>17/9/GALFR43BM</t>
  </si>
  <si>
    <t>17/9/GALFR42BM</t>
  </si>
  <si>
    <t>17/9/GALFR41BM</t>
  </si>
  <si>
    <t>17/9/GALFR40BM</t>
  </si>
  <si>
    <t>17/9/GALFR39BM</t>
  </si>
  <si>
    <t>17/9/GALFR38BM</t>
  </si>
  <si>
    <t>17/9/GALFR37BM</t>
  </si>
  <si>
    <t>17/9/GALFR45BM</t>
  </si>
  <si>
    <t>17/9/GALFR01BM</t>
  </si>
  <si>
    <t>17/9/GALFR48BM</t>
  </si>
  <si>
    <t>17/9/GALFR47BM</t>
  </si>
  <si>
    <t>17/9/GALFR46BM</t>
  </si>
  <si>
    <t>17/9/GALFR35BM</t>
  </si>
  <si>
    <t>17/9/GALFR34BM</t>
  </si>
  <si>
    <t>17/9/GALFR33BM</t>
  </si>
  <si>
    <t>17/9/GALFR32BM</t>
  </si>
  <si>
    <t>17/9/GALFR31BM</t>
  </si>
  <si>
    <t>17/9/GALFR36BM</t>
  </si>
  <si>
    <t>Taxi bureau-maison A/R</t>
  </si>
  <si>
    <t xml:space="preserve">Taxi moto bureau-tpi dixinn pour depot des dossiers au procureur  </t>
  </si>
  <si>
    <t xml:space="preserve">Taxi moto maison -bureau  </t>
  </si>
  <si>
    <t>Taxi moto bureau-bembeto</t>
  </si>
  <si>
    <t xml:space="preserve">Ttaxi kindia- Conakry </t>
  </si>
  <si>
    <t xml:space="preserve">Taxi moto gare routière marché-marche-tpi  </t>
  </si>
  <si>
    <t>Taxi moto tpi-prison A/R</t>
  </si>
  <si>
    <t>Frais medicaux pokpa soropogui</t>
  </si>
  <si>
    <t>Frais complementaire medicaux Pokpa soropogui</t>
  </si>
  <si>
    <t>Taxi moto tpi-prison gare</t>
  </si>
  <si>
    <t xml:space="preserve">Taxi kindia- Conakry </t>
  </si>
  <si>
    <t>Taxi kagbelen-hamdalaye</t>
  </si>
  <si>
    <t xml:space="preserve">Taxi moto hamdalaye-maison </t>
  </si>
  <si>
    <t>Taxi bureau- maisonA/R</t>
  </si>
  <si>
    <t>SOLDE  AU 30/09/17</t>
  </si>
  <si>
    <t>Document de Suivi financier</t>
  </si>
  <si>
    <t>EAGLE NETWORK</t>
  </si>
  <si>
    <t>COUVRANT LA PERIODE DU 01/09 au 30/09/2017</t>
  </si>
  <si>
    <r>
      <t xml:space="preserve">Arrêté de caisse en </t>
    </r>
    <r>
      <rPr>
        <b/>
        <i/>
        <sz val="16"/>
        <color indexed="10"/>
        <rFont val="Arial"/>
        <family val="2"/>
      </rPr>
      <t>(GNF)</t>
    </r>
    <r>
      <rPr>
        <b/>
        <sz val="16"/>
        <rFont val="Arial"/>
        <family val="2"/>
      </rPr>
      <t xml:space="preserve"> au 30/09/2017</t>
    </r>
  </si>
  <si>
    <t xml:space="preserve">Compte n° 21201914701-11 </t>
  </si>
  <si>
    <t>Intitulé :  WCP-GALF-GNF</t>
  </si>
  <si>
    <t>BILLETAGE</t>
  </si>
  <si>
    <t>Billets de :</t>
  </si>
  <si>
    <t>×</t>
  </si>
  <si>
    <t>x</t>
  </si>
  <si>
    <t>Sous total A</t>
  </si>
  <si>
    <t>Pièces de :</t>
  </si>
  <si>
    <t>Sous total B</t>
  </si>
  <si>
    <t>Solde physique (C = A+B)</t>
  </si>
  <si>
    <t>Solde Comptable (D)</t>
  </si>
  <si>
    <t>Ecart (E = C-D)</t>
  </si>
  <si>
    <r>
      <t xml:space="preserve">Justification de l'écart : </t>
    </r>
    <r>
      <rPr>
        <b/>
        <sz val="10"/>
        <color indexed="10"/>
        <rFont val="Arial"/>
        <family val="2"/>
      </rPr>
      <t xml:space="preserve">(+80) GNF car il n'ya pas de pieces de  (80) francs guineens </t>
    </r>
  </si>
  <si>
    <t>……………………………………………………………………………………………………</t>
  </si>
  <si>
    <t>……………………………………………………………………………………………………..</t>
  </si>
  <si>
    <t>LE CHEF DE PROJET</t>
  </si>
  <si>
    <t>LA COMPTABLE</t>
  </si>
  <si>
    <t>Mamadou Saidou Deba Barry</t>
  </si>
  <si>
    <t xml:space="preserve">       Moné Doré</t>
  </si>
  <si>
    <t xml:space="preserve">       30/09/2017</t>
  </si>
  <si>
    <t>BANQUE</t>
  </si>
  <si>
    <t>Nom de la banque:</t>
  </si>
  <si>
    <t>BPMG</t>
  </si>
  <si>
    <t>Numéro du compte:</t>
  </si>
  <si>
    <t>21201914701-11</t>
  </si>
  <si>
    <t>Etat de rapprochement du solde du compte bancaire</t>
  </si>
  <si>
    <t>Intitulé du compte:</t>
  </si>
  <si>
    <t>WCP-GALF-GNF</t>
  </si>
  <si>
    <r>
      <t>en (GNF</t>
    </r>
    <r>
      <rPr>
        <b/>
        <i/>
        <sz val="12"/>
        <rFont val="Arial"/>
        <family val="2"/>
      </rPr>
      <t>)</t>
    </r>
    <r>
      <rPr>
        <b/>
        <sz val="12"/>
        <rFont val="Arial"/>
        <family val="2"/>
      </rPr>
      <t xml:space="preserve"> au</t>
    </r>
  </si>
  <si>
    <t>COMPTABILITE</t>
  </si>
  <si>
    <t xml:space="preserve"> </t>
  </si>
  <si>
    <t xml:space="preserve">n° </t>
  </si>
  <si>
    <t>Libellé</t>
  </si>
  <si>
    <t>Débit</t>
  </si>
  <si>
    <t>Crédit</t>
  </si>
  <si>
    <t>Solde du journal de banque</t>
  </si>
  <si>
    <t>Solde de l'extrait de compte</t>
  </si>
  <si>
    <t>Le CHEF DE PROJET</t>
  </si>
  <si>
    <t>La COMPTABLE</t>
  </si>
  <si>
    <t xml:space="preserve">      Moné  Doré</t>
  </si>
  <si>
    <t xml:space="preserve">         30/09/2017</t>
  </si>
  <si>
    <t xml:space="preserve">      30/09/2017</t>
  </si>
  <si>
    <t>21201914703-11</t>
  </si>
  <si>
    <t>WCP-GALF-USD</t>
  </si>
  <si>
    <r>
      <t>Etat de rapprochement du solde du compte bancaire en (</t>
    </r>
    <r>
      <rPr>
        <b/>
        <sz val="16"/>
        <color rgb="FFFF0000"/>
        <rFont val="Arial"/>
        <family val="2"/>
      </rPr>
      <t>USD</t>
    </r>
    <r>
      <rPr>
        <b/>
        <sz val="16"/>
        <rFont val="Arial"/>
        <family val="2"/>
      </rPr>
      <t>) au</t>
    </r>
  </si>
  <si>
    <t xml:space="preserve">             Moné  Doré</t>
  </si>
  <si>
    <t xml:space="preserve">              30/09/2017</t>
  </si>
  <si>
    <t>REPORT SOLDE 31/09/2017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</si>
</sst>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#,##0_ ;\-#,##0\ "/>
    <numFmt numFmtId="165" formatCode="d\-mmm\-yy"/>
    <numFmt numFmtId="166" formatCode="_(* #,##0.00_);_(* \(#,##0.00\);_(* &quot;-&quot;??_);_(@_)"/>
    <numFmt numFmtId="167" formatCode="_-* #,##0\ _€_-;\-* #,##0\ _€_-;_-* &quot;-&quot;??\ _€_-;_-@_-"/>
    <numFmt numFmtId="168" formatCode="_-* #,##0.0\ _€_-;\-* #,##0.0\ _€_-;_-* &quot;-&quot;??\ _€_-;_-@_-"/>
    <numFmt numFmtId="169" formatCode="#,##0.00\ _A_r"/>
    <numFmt numFmtId="170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6"/>
      <name val="Arial"/>
      <family val="2"/>
    </font>
    <font>
      <b/>
      <i/>
      <sz val="16"/>
      <color indexed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6"/>
      <color rgb="FFFF0000"/>
      <name val="Arial"/>
      <family val="2"/>
    </font>
    <font>
      <b/>
      <sz val="11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2">
    <xf numFmtId="0" fontId="0" fillId="0" borderId="0" xfId="0"/>
    <xf numFmtId="0" fontId="4" fillId="0" borderId="1" xfId="2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/>
    <xf numFmtId="14" fontId="4" fillId="0" borderId="0" xfId="0" applyNumberFormat="1" applyFont="1" applyFill="1" applyAlignment="1">
      <alignment horizontal="left"/>
    </xf>
    <xf numFmtId="0" fontId="4" fillId="0" borderId="0" xfId="0" applyFont="1" applyFill="1"/>
    <xf numFmtId="3" fontId="4" fillId="0" borderId="0" xfId="0" applyNumberFormat="1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3" fontId="4" fillId="0" borderId="0" xfId="0" applyNumberFormat="1" applyFont="1" applyFill="1"/>
    <xf numFmtId="14" fontId="4" fillId="0" borderId="0" xfId="0" applyNumberFormat="1" applyFont="1" applyFill="1"/>
    <xf numFmtId="0" fontId="0" fillId="0" borderId="0" xfId="0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/>
    <xf numFmtId="3" fontId="2" fillId="0" borderId="0" xfId="0" applyNumberFormat="1" applyFont="1" applyFill="1" applyBorder="1"/>
    <xf numFmtId="14" fontId="2" fillId="0" borderId="0" xfId="0" applyNumberFormat="1" applyFont="1" applyFill="1" applyAlignment="1">
      <alignment horizontal="left"/>
    </xf>
    <xf numFmtId="3" fontId="2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/>
    </xf>
    <xf numFmtId="14" fontId="4" fillId="0" borderId="1" xfId="2" applyNumberFormat="1" applyFont="1" applyFill="1" applyBorder="1" applyAlignment="1">
      <alignment horizontal="left" wrapText="1"/>
    </xf>
    <xf numFmtId="3" fontId="4" fillId="0" borderId="1" xfId="1" applyNumberFormat="1" applyFont="1" applyFill="1" applyBorder="1" applyAlignment="1">
      <alignment horizontal="right" vertical="center" wrapText="1"/>
    </xf>
    <xf numFmtId="0" fontId="4" fillId="0" borderId="0" xfId="0" applyFont="1"/>
    <xf numFmtId="3" fontId="6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3" fontId="6" fillId="0" borderId="0" xfId="0" applyNumberFormat="1" applyFont="1" applyFill="1" applyBorder="1"/>
    <xf numFmtId="14" fontId="0" fillId="0" borderId="0" xfId="0" applyNumberFormat="1" applyFill="1" applyBorder="1" applyAlignment="1">
      <alignment horizontal="left"/>
    </xf>
    <xf numFmtId="0" fontId="0" fillId="0" borderId="0" xfId="0" applyFont="1" applyFill="1" applyBorder="1"/>
    <xf numFmtId="3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0" fillId="0" borderId="0" xfId="0" applyFill="1" applyAlignment="1"/>
    <xf numFmtId="3" fontId="0" fillId="0" borderId="0" xfId="1" applyNumberFormat="1" applyFont="1" applyFill="1" applyAlignment="1"/>
    <xf numFmtId="0" fontId="0" fillId="0" borderId="0" xfId="0" applyFill="1" applyBorder="1"/>
    <xf numFmtId="3" fontId="0" fillId="0" borderId="0" xfId="1" applyNumberFormat="1" applyFont="1" applyFill="1"/>
    <xf numFmtId="3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8" fillId="0" borderId="0" xfId="0" applyFont="1" applyBorder="1"/>
    <xf numFmtId="0" fontId="3" fillId="0" borderId="0" xfId="0" applyFont="1" applyBorder="1"/>
    <xf numFmtId="3" fontId="4" fillId="0" borderId="0" xfId="0" applyNumberFormat="1" applyFont="1" applyBorder="1"/>
    <xf numFmtId="0" fontId="8" fillId="5" borderId="2" xfId="0" applyFont="1" applyFill="1" applyBorder="1"/>
    <xf numFmtId="3" fontId="4" fillId="5" borderId="2" xfId="0" applyNumberFormat="1" applyFont="1" applyFill="1" applyBorder="1"/>
    <xf numFmtId="0" fontId="8" fillId="5" borderId="3" xfId="0" applyFont="1" applyFill="1" applyBorder="1" applyAlignment="1">
      <alignment horizontal="center"/>
    </xf>
    <xf numFmtId="3" fontId="4" fillId="5" borderId="4" xfId="0" applyNumberFormat="1" applyFont="1" applyFill="1" applyBorder="1" applyAlignment="1">
      <alignment horizontal="center"/>
    </xf>
    <xf numFmtId="3" fontId="4" fillId="5" borderId="3" xfId="0" applyNumberFormat="1" applyFont="1" applyFill="1" applyBorder="1" applyAlignment="1">
      <alignment horizontal="center"/>
    </xf>
    <xf numFmtId="0" fontId="9" fillId="4" borderId="1" xfId="0" applyFont="1" applyFill="1" applyBorder="1"/>
    <xf numFmtId="0" fontId="9" fillId="4" borderId="5" xfId="0" applyFont="1" applyFill="1" applyBorder="1"/>
    <xf numFmtId="3" fontId="0" fillId="4" borderId="0" xfId="0" applyNumberFormat="1" applyFill="1" applyBorder="1" applyAlignment="1">
      <alignment horizontal="center"/>
    </xf>
    <xf numFmtId="3" fontId="5" fillId="4" borderId="6" xfId="0" applyNumberFormat="1" applyFont="1" applyFill="1" applyBorder="1"/>
    <xf numFmtId="14" fontId="6" fillId="0" borderId="7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3" fontId="6" fillId="0" borderId="8" xfId="0" applyNumberFormat="1" applyFont="1" applyFill="1" applyBorder="1"/>
    <xf numFmtId="3" fontId="6" fillId="0" borderId="8" xfId="0" applyNumberFormat="1" applyFont="1" applyFill="1" applyBorder="1" applyAlignment="1">
      <alignment horizontal="right"/>
    </xf>
    <xf numFmtId="14" fontId="6" fillId="0" borderId="8" xfId="0" applyNumberFormat="1" applyFont="1" applyFill="1" applyBorder="1" applyAlignment="1">
      <alignment horizontal="left"/>
    </xf>
    <xf numFmtId="14" fontId="6" fillId="2" borderId="8" xfId="0" applyNumberFormat="1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3" fontId="6" fillId="2" borderId="8" xfId="0" applyNumberFormat="1" applyFont="1" applyFill="1" applyBorder="1"/>
    <xf numFmtId="3" fontId="6" fillId="2" borderId="8" xfId="0" applyNumberFormat="1" applyFont="1" applyFill="1" applyBorder="1" applyAlignment="1">
      <alignment horizontal="right"/>
    </xf>
    <xf numFmtId="11" fontId="6" fillId="0" borderId="8" xfId="0" applyNumberFormat="1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3" fontId="6" fillId="0" borderId="2" xfId="0" applyNumberFormat="1" applyFont="1" applyFill="1" applyBorder="1"/>
    <xf numFmtId="3" fontId="6" fillId="0" borderId="2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left"/>
    </xf>
    <xf numFmtId="3" fontId="6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right"/>
    </xf>
    <xf numFmtId="3" fontId="6" fillId="0" borderId="7" xfId="0" applyNumberFormat="1" applyFont="1" applyFill="1" applyBorder="1"/>
    <xf numFmtId="3" fontId="6" fillId="0" borderId="7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left"/>
    </xf>
    <xf numFmtId="14" fontId="6" fillId="0" borderId="10" xfId="0" applyNumberFormat="1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 wrapText="1"/>
    </xf>
    <xf numFmtId="14" fontId="0" fillId="0" borderId="0" xfId="0" applyNumberFormat="1" applyFill="1" applyBorder="1"/>
    <xf numFmtId="0" fontId="5" fillId="0" borderId="0" xfId="0" applyFont="1" applyFill="1" applyBorder="1"/>
    <xf numFmtId="165" fontId="5" fillId="0" borderId="1" xfId="0" applyNumberFormat="1" applyFont="1" applyFill="1" applyBorder="1" applyAlignment="1">
      <alignment horizontal="left"/>
    </xf>
    <xf numFmtId="0" fontId="5" fillId="0" borderId="11" xfId="0" applyFont="1" applyFill="1" applyBorder="1"/>
    <xf numFmtId="3" fontId="5" fillId="0" borderId="5" xfId="0" applyNumberFormat="1" applyFont="1" applyFill="1" applyBorder="1"/>
    <xf numFmtId="3" fontId="5" fillId="0" borderId="12" xfId="0" applyNumberFormat="1" applyFont="1" applyFill="1" applyBorder="1"/>
    <xf numFmtId="14" fontId="6" fillId="2" borderId="10" xfId="0" applyNumberFormat="1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left"/>
    </xf>
    <xf numFmtId="14" fontId="6" fillId="0" borderId="13" xfId="0" applyNumberFormat="1" applyFont="1" applyFill="1" applyBorder="1" applyAlignment="1">
      <alignment horizontal="left"/>
    </xf>
    <xf numFmtId="165" fontId="5" fillId="0" borderId="5" xfId="0" applyNumberFormat="1" applyFont="1" applyFill="1" applyBorder="1" applyAlignment="1">
      <alignment horizontal="left"/>
    </xf>
    <xf numFmtId="14" fontId="6" fillId="0" borderId="14" xfId="0" applyNumberFormat="1" applyFont="1" applyFill="1" applyBorder="1" applyAlignment="1">
      <alignment horizontal="left"/>
    </xf>
    <xf numFmtId="165" fontId="5" fillId="0" borderId="15" xfId="0" applyNumberFormat="1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14" fontId="6" fillId="2" borderId="13" xfId="0" applyNumberFormat="1" applyFont="1" applyFill="1" applyBorder="1" applyAlignment="1">
      <alignment horizontal="left"/>
    </xf>
    <xf numFmtId="165" fontId="5" fillId="2" borderId="5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3" fontId="6" fillId="2" borderId="5" xfId="0" applyNumberFormat="1" applyFont="1" applyFill="1" applyBorder="1"/>
    <xf numFmtId="3" fontId="6" fillId="2" borderId="5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4" fontId="6" fillId="0" borderId="15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3" fontId="6" fillId="0" borderId="1" xfId="0" applyNumberFormat="1" applyFont="1" applyBorder="1"/>
    <xf numFmtId="0" fontId="6" fillId="0" borderId="19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/>
    </xf>
    <xf numFmtId="3" fontId="6" fillId="2" borderId="1" xfId="0" applyNumberFormat="1" applyFont="1" applyFill="1" applyBorder="1"/>
    <xf numFmtId="3" fontId="5" fillId="2" borderId="1" xfId="0" applyNumberFormat="1" applyFont="1" applyFill="1" applyBorder="1"/>
    <xf numFmtId="3" fontId="5" fillId="0" borderId="1" xfId="0" applyNumberFormat="1" applyFont="1" applyFill="1" applyBorder="1"/>
    <xf numFmtId="165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5" fillId="0" borderId="1" xfId="0" applyNumberFormat="1" applyFont="1" applyBorder="1"/>
    <xf numFmtId="3" fontId="5" fillId="0" borderId="20" xfId="0" applyNumberFormat="1" applyFont="1" applyBorder="1"/>
    <xf numFmtId="0" fontId="9" fillId="0" borderId="0" xfId="0" applyFont="1" applyBorder="1"/>
    <xf numFmtId="0" fontId="9" fillId="0" borderId="7" xfId="0" applyFont="1" applyBorder="1" applyAlignment="1">
      <alignment horizontal="right"/>
    </xf>
    <xf numFmtId="3" fontId="5" fillId="0" borderId="7" xfId="0" applyNumberFormat="1" applyFont="1" applyBorder="1"/>
    <xf numFmtId="14" fontId="11" fillId="6" borderId="1" xfId="2" applyNumberFormat="1" applyFont="1" applyFill="1" applyBorder="1" applyAlignment="1">
      <alignment horizontal="center"/>
    </xf>
    <xf numFmtId="0" fontId="11" fillId="6" borderId="1" xfId="2" applyFont="1" applyFill="1" applyBorder="1" applyAlignment="1">
      <alignment horizontal="center"/>
    </xf>
    <xf numFmtId="0" fontId="11" fillId="6" borderId="1" xfId="2" applyFont="1" applyFill="1" applyBorder="1" applyAlignment="1">
      <alignment horizontal="center" wrapText="1"/>
    </xf>
    <xf numFmtId="166" fontId="12" fillId="0" borderId="1" xfId="0" applyNumberFormat="1" applyFont="1" applyBorder="1" applyAlignment="1">
      <alignment horizontal="left"/>
    </xf>
    <xf numFmtId="166" fontId="12" fillId="0" borderId="1" xfId="0" applyNumberFormat="1" applyFont="1" applyBorder="1"/>
    <xf numFmtId="167" fontId="11" fillId="7" borderId="1" xfId="3" applyNumberFormat="1" applyFont="1" applyFill="1" applyBorder="1"/>
    <xf numFmtId="166" fontId="11" fillId="0" borderId="1" xfId="0" applyNumberFormat="1" applyFont="1" applyBorder="1"/>
    <xf numFmtId="43" fontId="11" fillId="7" borderId="1" xfId="3" applyNumberFormat="1" applyFont="1" applyFill="1" applyBorder="1"/>
    <xf numFmtId="167" fontId="11" fillId="0" borderId="1" xfId="3" applyNumberFormat="1" applyFont="1" applyFill="1" applyBorder="1"/>
    <xf numFmtId="167" fontId="13" fillId="0" borderId="1" xfId="3" applyNumberFormat="1" applyFont="1" applyFill="1" applyBorder="1"/>
    <xf numFmtId="167" fontId="14" fillId="0" borderId="1" xfId="3" applyNumberFormat="1" applyFont="1" applyFill="1" applyBorder="1"/>
    <xf numFmtId="167" fontId="14" fillId="7" borderId="1" xfId="3" applyNumberFormat="1" applyFont="1" applyFill="1" applyBorder="1"/>
    <xf numFmtId="14" fontId="15" fillId="3" borderId="1" xfId="4" applyNumberFormat="1" applyFont="1" applyFill="1" applyBorder="1"/>
    <xf numFmtId="166" fontId="15" fillId="3" borderId="1" xfId="4" applyNumberFormat="1" applyFont="1" applyFill="1" applyBorder="1"/>
    <xf numFmtId="167" fontId="15" fillId="3" borderId="1" xfId="3" applyNumberFormat="1" applyFont="1" applyFill="1" applyBorder="1"/>
    <xf numFmtId="43" fontId="15" fillId="3" borderId="1" xfId="1" applyFont="1" applyFill="1" applyBorder="1"/>
    <xf numFmtId="167" fontId="11" fillId="3" borderId="1" xfId="3" applyNumberFormat="1" applyFont="1" applyFill="1" applyBorder="1"/>
    <xf numFmtId="14" fontId="13" fillId="8" borderId="21" xfId="4" applyNumberFormat="1" applyFont="1" applyFill="1" applyBorder="1"/>
    <xf numFmtId="14" fontId="13" fillId="8" borderId="22" xfId="4" applyNumberFormat="1" applyFont="1" applyFill="1" applyBorder="1"/>
    <xf numFmtId="167" fontId="13" fillId="8" borderId="22" xfId="3" applyNumberFormat="1" applyFont="1" applyFill="1" applyBorder="1"/>
    <xf numFmtId="3" fontId="13" fillId="8" borderId="22" xfId="1" applyNumberFormat="1" applyFont="1" applyFill="1" applyBorder="1" applyAlignment="1">
      <alignment horizontal="center"/>
    </xf>
    <xf numFmtId="43" fontId="13" fillId="9" borderId="1" xfId="3" applyNumberFormat="1" applyFont="1" applyFill="1" applyBorder="1"/>
    <xf numFmtId="14" fontId="15" fillId="8" borderId="23" xfId="4" applyNumberFormat="1" applyFont="1" applyFill="1" applyBorder="1"/>
    <xf numFmtId="167" fontId="15" fillId="8" borderId="0" xfId="3" applyNumberFormat="1" applyFont="1" applyFill="1" applyBorder="1" applyAlignment="1">
      <alignment horizontal="left"/>
    </xf>
    <xf numFmtId="43" fontId="15" fillId="8" borderId="0" xfId="1" applyFont="1" applyFill="1" applyBorder="1"/>
    <xf numFmtId="3" fontId="15" fillId="8" borderId="0" xfId="1" applyNumberFormat="1" applyFont="1" applyFill="1" applyBorder="1" applyAlignment="1">
      <alignment horizontal="center"/>
    </xf>
    <xf numFmtId="167" fontId="15" fillId="8" borderId="0" xfId="3" applyNumberFormat="1" applyFont="1" applyFill="1" applyBorder="1"/>
    <xf numFmtId="168" fontId="15" fillId="8" borderId="0" xfId="3" applyNumberFormat="1" applyFont="1" applyFill="1" applyBorder="1"/>
    <xf numFmtId="43" fontId="15" fillId="9" borderId="1" xfId="3" applyNumberFormat="1" applyFont="1" applyFill="1" applyBorder="1"/>
    <xf numFmtId="14" fontId="15" fillId="8" borderId="24" xfId="4" applyNumberFormat="1" applyFont="1" applyFill="1" applyBorder="1"/>
    <xf numFmtId="167" fontId="15" fillId="8" borderId="25" xfId="3" applyNumberFormat="1" applyFont="1" applyFill="1" applyBorder="1"/>
    <xf numFmtId="168" fontId="15" fillId="8" borderId="25" xfId="3" applyNumberFormat="1" applyFont="1" applyFill="1" applyBorder="1"/>
    <xf numFmtId="0" fontId="12" fillId="10" borderId="0" xfId="4" applyFont="1" applyFill="1"/>
    <xf numFmtId="167" fontId="11" fillId="0" borderId="0" xfId="3" applyNumberFormat="1" applyFont="1"/>
    <xf numFmtId="3" fontId="11" fillId="0" borderId="0" xfId="3" applyNumberFormat="1" applyFont="1" applyAlignment="1">
      <alignment horizontal="center"/>
    </xf>
    <xf numFmtId="43" fontId="11" fillId="0" borderId="0" xfId="3" applyNumberFormat="1" applyFont="1"/>
    <xf numFmtId="167" fontId="11" fillId="0" borderId="18" xfId="3" applyNumberFormat="1" applyFont="1" applyBorder="1"/>
    <xf numFmtId="169" fontId="12" fillId="0" borderId="26" xfId="4" applyNumberFormat="1" applyFont="1" applyBorder="1"/>
    <xf numFmtId="169" fontId="12" fillId="0" borderId="27" xfId="4" applyNumberFormat="1" applyFont="1" applyBorder="1"/>
    <xf numFmtId="167" fontId="15" fillId="8" borderId="27" xfId="3" applyNumberFormat="1" applyFont="1" applyFill="1" applyBorder="1"/>
    <xf numFmtId="167" fontId="15" fillId="8" borderId="28" xfId="3" applyNumberFormat="1" applyFont="1" applyFill="1" applyBorder="1"/>
    <xf numFmtId="0" fontId="15" fillId="0" borderId="0" xfId="0" applyFont="1"/>
    <xf numFmtId="167" fontId="15" fillId="0" borderId="0" xfId="0" applyNumberFormat="1" applyFont="1"/>
    <xf numFmtId="167" fontId="12" fillId="0" borderId="1" xfId="1" applyNumberFormat="1" applyFont="1" applyBorder="1"/>
    <xf numFmtId="167" fontId="15" fillId="0" borderId="1" xfId="1" applyNumberFormat="1" applyFont="1" applyBorder="1"/>
    <xf numFmtId="167" fontId="15" fillId="0" borderId="0" xfId="1" applyNumberFormat="1" applyFont="1"/>
    <xf numFmtId="167" fontId="15" fillId="0" borderId="21" xfId="1" applyNumberFormat="1" applyFont="1" applyBorder="1"/>
    <xf numFmtId="167" fontId="15" fillId="0" borderId="11" xfId="1" applyNumberFormat="1" applyFont="1" applyBorder="1"/>
    <xf numFmtId="167" fontId="15" fillId="0" borderId="0" xfId="1" applyNumberFormat="1" applyFont="1" applyBorder="1"/>
    <xf numFmtId="43" fontId="15" fillId="0" borderId="0" xfId="0" applyNumberFormat="1" applyFont="1"/>
    <xf numFmtId="167" fontId="15" fillId="0" borderId="23" xfId="1" applyNumberFormat="1" applyFont="1" applyBorder="1"/>
    <xf numFmtId="167" fontId="16" fillId="0" borderId="29" xfId="1" applyNumberFormat="1" applyFont="1" applyBorder="1"/>
    <xf numFmtId="167" fontId="15" fillId="0" borderId="29" xfId="1" applyNumberFormat="1" applyFont="1" applyBorder="1"/>
    <xf numFmtId="167" fontId="15" fillId="0" borderId="24" xfId="1" applyNumberFormat="1" applyFont="1" applyBorder="1"/>
    <xf numFmtId="167" fontId="15" fillId="0" borderId="30" xfId="1" applyNumberFormat="1" applyFont="1" applyBorder="1"/>
    <xf numFmtId="43" fontId="15" fillId="0" borderId="0" xfId="1" applyFont="1"/>
    <xf numFmtId="167" fontId="16" fillId="0" borderId="0" xfId="1" applyNumberFormat="1" applyFont="1"/>
    <xf numFmtId="167" fontId="0" fillId="0" borderId="0" xfId="0" applyNumberFormat="1"/>
    <xf numFmtId="0" fontId="8" fillId="0" borderId="0" xfId="0" applyFont="1" applyBorder="1" applyAlignment="1">
      <alignment horizontal="left"/>
    </xf>
    <xf numFmtId="0" fontId="8" fillId="5" borderId="3" xfId="0" applyFont="1" applyFill="1" applyBorder="1"/>
    <xf numFmtId="0" fontId="8" fillId="5" borderId="7" xfId="0" applyFont="1" applyFill="1" applyBorder="1"/>
    <xf numFmtId="3" fontId="4" fillId="5" borderId="7" xfId="0" applyNumberFormat="1" applyFont="1" applyFill="1" applyBorder="1"/>
    <xf numFmtId="0" fontId="3" fillId="0" borderId="1" xfId="0" applyFont="1" applyBorder="1"/>
    <xf numFmtId="165" fontId="8" fillId="0" borderId="1" xfId="0" applyNumberFormat="1" applyFont="1" applyBorder="1" applyAlignment="1">
      <alignment horizontal="center"/>
    </xf>
    <xf numFmtId="0" fontId="8" fillId="11" borderId="1" xfId="0" applyFont="1" applyFill="1" applyBorder="1" applyAlignment="1">
      <alignment horizontal="left"/>
    </xf>
    <xf numFmtId="3" fontId="7" fillId="0" borderId="0" xfId="0" applyNumberFormat="1" applyFont="1" applyAlignment="1">
      <alignment horizontal="center"/>
    </xf>
    <xf numFmtId="3" fontId="4" fillId="11" borderId="1" xfId="0" applyNumberFormat="1" applyFont="1" applyFill="1" applyBorder="1"/>
    <xf numFmtId="1" fontId="3" fillId="0" borderId="3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8" xfId="0" applyFill="1" applyBorder="1" applyAlignment="1">
      <alignment horizontal="left"/>
    </xf>
    <xf numFmtId="4" fontId="4" fillId="11" borderId="1" xfId="0" applyNumberFormat="1" applyFont="1" applyFill="1" applyBorder="1"/>
    <xf numFmtId="3" fontId="0" fillId="0" borderId="7" xfId="0" applyNumberFormat="1" applyFill="1" applyBorder="1"/>
    <xf numFmtId="3" fontId="0" fillId="0" borderId="7" xfId="0" applyNumberFormat="1" applyFill="1" applyBorder="1" applyAlignment="1">
      <alignment horizontal="right"/>
    </xf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right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0" fontId="3" fillId="11" borderId="1" xfId="0" applyFont="1" applyFill="1" applyBorder="1" applyAlignment="1">
      <alignment horizontal="left"/>
    </xf>
    <xf numFmtId="1" fontId="3" fillId="0" borderId="32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3" fontId="4" fillId="0" borderId="1" xfId="0" applyNumberFormat="1" applyFont="1" applyBorder="1"/>
    <xf numFmtId="0" fontId="3" fillId="0" borderId="19" xfId="0" applyFont="1" applyBorder="1" applyAlignment="1">
      <alignment horizontal="right"/>
    </xf>
    <xf numFmtId="170" fontId="17" fillId="0" borderId="7" xfId="0" applyNumberFormat="1" applyFont="1" applyBorder="1"/>
    <xf numFmtId="4" fontId="4" fillId="0" borderId="7" xfId="0" applyNumberFormat="1" applyFont="1" applyBorder="1"/>
    <xf numFmtId="3" fontId="4" fillId="5" borderId="3" xfId="0" applyNumberFormat="1" applyFont="1" applyFill="1" applyBorder="1"/>
    <xf numFmtId="0" fontId="0" fillId="0" borderId="1" xfId="0" applyBorder="1"/>
    <xf numFmtId="4" fontId="4" fillId="11" borderId="1" xfId="0" applyNumberFormat="1" applyFont="1" applyFill="1" applyBorder="1" applyAlignment="1"/>
    <xf numFmtId="4" fontId="0" fillId="0" borderId="0" xfId="0" applyNumberFormat="1"/>
    <xf numFmtId="1" fontId="3" fillId="0" borderId="33" xfId="0" applyNumberFormat="1" applyFont="1" applyBorder="1" applyAlignment="1">
      <alignment horizontal="center"/>
    </xf>
    <xf numFmtId="4" fontId="4" fillId="0" borderId="1" xfId="0" applyNumberFormat="1" applyFont="1" applyBorder="1"/>
    <xf numFmtId="4" fontId="4" fillId="0" borderId="1" xfId="0" applyNumberFormat="1" applyFont="1" applyBorder="1" applyAlignment="1"/>
    <xf numFmtId="0" fontId="3" fillId="0" borderId="7" xfId="0" applyFont="1" applyBorder="1" applyAlignment="1">
      <alignment horizontal="right"/>
    </xf>
    <xf numFmtId="4" fontId="17" fillId="0" borderId="7" xfId="0" applyNumberFormat="1" applyFont="1" applyBorder="1"/>
    <xf numFmtId="14" fontId="0" fillId="0" borderId="0" xfId="0" applyNumberFormat="1" applyAlignment="1">
      <alignment horizontal="left"/>
    </xf>
    <xf numFmtId="14" fontId="4" fillId="0" borderId="0" xfId="0" applyNumberFormat="1" applyFont="1" applyAlignment="1">
      <alignment horizontal="left"/>
    </xf>
    <xf numFmtId="0" fontId="18" fillId="0" borderId="0" xfId="2" applyFont="1" applyFill="1" applyBorder="1"/>
    <xf numFmtId="3" fontId="0" fillId="0" borderId="1" xfId="0" applyNumberFormat="1" applyBorder="1" applyAlignment="1">
      <alignment horizontal="center"/>
    </xf>
    <xf numFmtId="167" fontId="0" fillId="0" borderId="0" xfId="1" applyNumberFormat="1" applyFont="1"/>
    <xf numFmtId="3" fontId="0" fillId="0" borderId="0" xfId="1" applyNumberFormat="1" applyFont="1"/>
    <xf numFmtId="3" fontId="7" fillId="0" borderId="0" xfId="1" applyNumberFormat="1" applyFont="1" applyFill="1" applyAlignment="1">
      <alignment horizontal="right"/>
    </xf>
    <xf numFmtId="3" fontId="2" fillId="0" borderId="0" xfId="1" applyNumberFormat="1" applyFont="1" applyFill="1"/>
    <xf numFmtId="3" fontId="4" fillId="0" borderId="0" xfId="1" applyNumberFormat="1" applyFont="1" applyFill="1"/>
    <xf numFmtId="0" fontId="20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Alignment="1"/>
    <xf numFmtId="0" fontId="8" fillId="0" borderId="0" xfId="0" applyFont="1" applyAlignment="1">
      <alignment vertical="center"/>
    </xf>
    <xf numFmtId="4" fontId="0" fillId="0" borderId="21" xfId="0" applyNumberFormat="1" applyFill="1" applyBorder="1" applyAlignment="1">
      <alignment vertical="center"/>
    </xf>
    <xf numFmtId="0" fontId="25" fillId="0" borderId="22" xfId="0" applyFont="1" applyFill="1" applyBorder="1" applyAlignment="1">
      <alignment horizontal="center"/>
    </xf>
    <xf numFmtId="3" fontId="0" fillId="0" borderId="11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3" xfId="0" applyNumberFormat="1" applyFill="1" applyBorder="1" applyAlignment="1">
      <alignment vertical="center"/>
    </xf>
    <xf numFmtId="0" fontId="25" fillId="0" borderId="0" xfId="0" applyFont="1" applyFill="1" applyBorder="1" applyAlignment="1">
      <alignment horizontal="center"/>
    </xf>
    <xf numFmtId="0" fontId="0" fillId="0" borderId="29" xfId="0" applyFill="1" applyBorder="1" applyAlignment="1">
      <alignment vertical="center"/>
    </xf>
    <xf numFmtId="4" fontId="0" fillId="0" borderId="24" xfId="0" applyNumberFormat="1" applyFill="1" applyBorder="1" applyAlignment="1">
      <alignment vertical="center"/>
    </xf>
    <xf numFmtId="0" fontId="25" fillId="0" borderId="25" xfId="0" applyFont="1" applyFill="1" applyBorder="1" applyAlignment="1">
      <alignment horizontal="center"/>
    </xf>
    <xf numFmtId="0" fontId="0" fillId="0" borderId="30" xfId="0" applyFill="1" applyBorder="1" applyAlignment="1">
      <alignment vertical="center"/>
    </xf>
    <xf numFmtId="4" fontId="0" fillId="0" borderId="28" xfId="0" applyNumberForma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7" fontId="0" fillId="0" borderId="28" xfId="1" applyNumberFormat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9" fillId="0" borderId="0" xfId="0" applyFont="1"/>
    <xf numFmtId="0" fontId="2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/>
    </xf>
    <xf numFmtId="14" fontId="27" fillId="0" borderId="0" xfId="0" applyNumberFormat="1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9" fillId="0" borderId="23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14" fontId="31" fillId="0" borderId="0" xfId="0" applyNumberFormat="1" applyFont="1" applyAlignment="1">
      <alignment vertical="center"/>
    </xf>
    <xf numFmtId="0" fontId="0" fillId="0" borderId="4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14" fontId="0" fillId="0" borderId="41" xfId="0" applyNumberFormat="1" applyBorder="1" applyAlignment="1">
      <alignment horizontal="center" vertical="center"/>
    </xf>
    <xf numFmtId="3" fontId="3" fillId="0" borderId="3" xfId="0" applyNumberFormat="1" applyFont="1" applyBorder="1"/>
    <xf numFmtId="3" fontId="0" fillId="0" borderId="42" xfId="0" applyNumberFormat="1" applyBorder="1" applyAlignment="1">
      <alignment vertical="center"/>
    </xf>
    <xf numFmtId="14" fontId="0" fillId="0" borderId="51" xfId="0" applyNumberFormat="1" applyBorder="1" applyAlignment="1">
      <alignment horizontal="center" vertical="center"/>
    </xf>
    <xf numFmtId="3" fontId="0" fillId="0" borderId="18" xfId="0" applyNumberFormat="1" applyBorder="1" applyAlignment="1">
      <alignment vertical="center"/>
    </xf>
    <xf numFmtId="3" fontId="33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3" fontId="0" fillId="0" borderId="44" xfId="0" applyNumberFormat="1" applyBorder="1" applyAlignment="1">
      <alignment vertical="center"/>
    </xf>
    <xf numFmtId="4" fontId="3" fillId="0" borderId="3" xfId="0" applyNumberFormat="1" applyFont="1" applyBorder="1"/>
    <xf numFmtId="14" fontId="0" fillId="0" borderId="43" xfId="0" applyNumberFormat="1" applyBorder="1" applyAlignment="1">
      <alignment horizontal="center" vertical="center"/>
    </xf>
    <xf numFmtId="14" fontId="8" fillId="0" borderId="41" xfId="0" applyNumberFormat="1" applyFont="1" applyBorder="1" applyAlignment="1">
      <alignment horizontal="center" vertical="center"/>
    </xf>
    <xf numFmtId="3" fontId="0" fillId="0" borderId="52" xfId="0" applyNumberFormat="1" applyBorder="1" applyAlignment="1">
      <alignment vertical="center"/>
    </xf>
    <xf numFmtId="14" fontId="8" fillId="0" borderId="43" xfId="0" applyNumberFormat="1" applyFont="1" applyBorder="1" applyAlignment="1">
      <alignment horizontal="center" vertical="center"/>
    </xf>
    <xf numFmtId="3" fontId="0" fillId="0" borderId="23" xfId="0" applyNumberForma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32" fillId="0" borderId="55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29" fillId="0" borderId="0" xfId="0" applyFont="1" applyAlignment="1">
      <alignment vertical="center"/>
    </xf>
    <xf numFmtId="15" fontId="27" fillId="0" borderId="0" xfId="0" applyNumberFormat="1" applyFont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0" xfId="0" applyFont="1" applyAlignment="1">
      <alignment vertical="center"/>
    </xf>
    <xf numFmtId="14" fontId="36" fillId="0" borderId="0" xfId="0" applyNumberFormat="1" applyFont="1" applyAlignment="1">
      <alignment vertical="center"/>
    </xf>
    <xf numFmtId="0" fontId="15" fillId="0" borderId="44" xfId="0" applyFont="1" applyBorder="1" applyAlignment="1">
      <alignment vertical="center"/>
    </xf>
    <xf numFmtId="14" fontId="0" fillId="0" borderId="41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4" fontId="33" fillId="0" borderId="18" xfId="0" applyNumberFormat="1" applyFont="1" applyBorder="1" applyAlignment="1">
      <alignment vertical="center"/>
    </xf>
    <xf numFmtId="3" fontId="0" fillId="0" borderId="42" xfId="0" applyNumberFormat="1" applyFont="1" applyBorder="1" applyAlignment="1">
      <alignment vertical="center"/>
    </xf>
    <xf numFmtId="14" fontId="0" fillId="0" borderId="51" xfId="0" applyNumberFormat="1" applyFont="1" applyBorder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3" fontId="15" fillId="0" borderId="44" xfId="0" applyNumberFormat="1" applyFont="1" applyBorder="1" applyAlignment="1">
      <alignment vertical="center"/>
    </xf>
    <xf numFmtId="14" fontId="0" fillId="0" borderId="43" xfId="0" applyNumberFormat="1" applyFont="1" applyBorder="1" applyAlignment="1">
      <alignment horizontal="center" vertical="center"/>
    </xf>
    <xf numFmtId="14" fontId="24" fillId="0" borderId="41" xfId="0" applyNumberFormat="1" applyFont="1" applyBorder="1" applyAlignment="1">
      <alignment horizontal="center" vertical="center"/>
    </xf>
    <xf numFmtId="4" fontId="15" fillId="0" borderId="52" xfId="0" applyNumberFormat="1" applyFont="1" applyBorder="1" applyAlignment="1">
      <alignment vertical="center"/>
    </xf>
    <xf numFmtId="14" fontId="24" fillId="0" borderId="43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vertical="center"/>
    </xf>
    <xf numFmtId="0" fontId="0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vertical="center"/>
    </xf>
    <xf numFmtId="0" fontId="15" fillId="0" borderId="56" xfId="0" applyFont="1" applyBorder="1" applyAlignment="1">
      <alignment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4" fontId="3" fillId="0" borderId="59" xfId="0" applyNumberFormat="1" applyFont="1" applyBorder="1" applyAlignment="1">
      <alignment horizontal="center" vertical="center"/>
    </xf>
    <xf numFmtId="4" fontId="3" fillId="0" borderId="60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15</xdr:row>
      <xdr:rowOff>19050</xdr:rowOff>
    </xdr:from>
    <xdr:ext cx="18531" cy="760465"/>
    <xdr:sp macro="" textlink="">
      <xdr:nvSpPr>
        <xdr:cNvPr id="2" name="Text Box 188"/>
        <xdr:cNvSpPr txBox="1">
          <a:spLocks noChangeArrowheads="1"/>
        </xdr:cNvSpPr>
      </xdr:nvSpPr>
      <xdr:spPr bwMode="auto">
        <a:xfrm>
          <a:off x="1695450" y="30289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24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695450" y="4762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42</xdr:row>
      <xdr:rowOff>0</xdr:rowOff>
    </xdr:from>
    <xdr:to>
      <xdr:col>5</xdr:col>
      <xdr:colOff>190500</xdr:colOff>
      <xdr:row>43</xdr:row>
      <xdr:rowOff>38100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3924300" y="8248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42</xdr:row>
      <xdr:rowOff>0</xdr:rowOff>
    </xdr:from>
    <xdr:to>
      <xdr:col>6</xdr:col>
      <xdr:colOff>19050</xdr:colOff>
      <xdr:row>43</xdr:row>
      <xdr:rowOff>19050</xdr:rowOff>
    </xdr:to>
    <xdr:sp macro="" textlink="">
      <xdr:nvSpPr>
        <xdr:cNvPr id="5" name="Text Box 34"/>
        <xdr:cNvSpPr txBox="1">
          <a:spLocks noChangeArrowheads="1"/>
        </xdr:cNvSpPr>
      </xdr:nvSpPr>
      <xdr:spPr bwMode="auto">
        <a:xfrm>
          <a:off x="4495800" y="8248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24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715000" y="4819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286500" y="4819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6067425" y="50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638925" y="50101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3018.717021412034" createdVersion="5" refreshedVersion="5" minRefreshableVersion="3" recordCount="155">
  <cacheSource type="worksheet">
    <worksheetSource ref="A6:E160" sheet="Journal caisse sept"/>
  </cacheSource>
  <cacheFields count="5">
    <cacheField name="DATE" numFmtId="0">
      <sharedItems containsNonDate="0" containsDate="1" containsString="0" containsBlank="1" minDate="2017-09-04T00:00:00" maxDate="2017-09-30T00:00:00"/>
    </cacheField>
    <cacheField name="Nom" numFmtId="0">
      <sharedItems containsBlank="1" count="13">
        <m/>
        <s v="E17"/>
        <s v="Moné"/>
        <s v="Tamba "/>
        <s v="Sessou"/>
        <s v="E1 "/>
        <s v="Odette"/>
        <s v="Castro"/>
        <s v="Saidou"/>
        <s v="Baldé"/>
        <s v="E19"/>
        <s v="E37"/>
        <s v="E1"/>
      </sharedItems>
    </cacheField>
    <cacheField name="LIBELLE" numFmtId="0">
      <sharedItems/>
    </cacheField>
    <cacheField name="ENTREES" numFmtId="0">
      <sharedItems containsString="0" containsBlank="1" containsNumber="1" containsInteger="1" minValue="43000" maxValue="10530262"/>
    </cacheField>
    <cacheField name="SORTIES" numFmtId="3">
      <sharedItems containsString="0" containsBlank="1" containsNumber="1" containsInteger="1" minValue="5000" maxValue="24137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3019.489437615739" createdVersion="5" refreshedVersion="5" minRefreshableVersion="3" recordCount="249">
  <cacheSource type="worksheet">
    <worksheetSource ref="A1:I250" sheet="Compta septembre"/>
  </cacheSource>
  <cacheFields count="9">
    <cacheField name="Date" numFmtId="14">
      <sharedItems containsSemiMixedTypes="0" containsNonDate="0" containsDate="1" containsString="0" minDate="2017-09-01T00:00:00" maxDate="2017-09-30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unt="13">
        <s v="Travel subsistance"/>
        <s v="Transport"/>
        <s v="Telephone"/>
        <s v="Office Materials"/>
        <s v="Transfer Fees"/>
        <s v="Jail visit"/>
        <s v="Personnel"/>
        <s v="Bonus"/>
        <s v="Bank Fees"/>
        <s v="Services"/>
        <s v="Trust Building"/>
        <s v="Equipement"/>
        <s v="Rent &amp; Utilities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8">
        <s v="Investigation"/>
        <s v="Media"/>
        <s v="Office"/>
        <s v="Legal"/>
        <s v="Management"/>
        <s v="Team building"/>
        <s v="Média" u="1"/>
        <s v="Meia" u="1"/>
      </sharedItems>
    </cacheField>
    <cacheField name="Montant dépensé" numFmtId="0">
      <sharedItems containsSemiMixedTypes="0" containsString="0" containsNumber="1" containsInteger="1" minValue="4000" maxValue="13467500"/>
    </cacheField>
    <cacheField name="Nom" numFmtId="0">
      <sharedItems count="12">
        <s v="E1"/>
        <s v="Tamba"/>
        <s v="Moné"/>
        <s v="E17"/>
        <s v="Castro"/>
        <s v="Sessou"/>
        <s v="E37"/>
        <s v="Saidou"/>
        <s v="Baldé"/>
        <s v="Odette"/>
        <s v="E19"/>
        <s v="BPMG GNF"/>
      </sharedItems>
    </cacheField>
    <cacheField name="Donor" numFmtId="0">
      <sharedItems count="1">
        <s v="WILDCAT"/>
      </sharedItems>
    </cacheField>
    <cacheField name="Number" numFmtId="0">
      <sharedItems/>
    </cacheField>
    <cacheField name="Justificatif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m/>
    <x v="0"/>
    <s v="Repport solde au 31/08/2017"/>
    <n v="10530262"/>
    <m/>
  </r>
  <r>
    <d v="2017-09-04T00:00:00"/>
    <x v="1"/>
    <s v="Transport E17 bureau-centre ville pour la rencontre d'une cible pour enquête"/>
    <m/>
    <n v="50000"/>
  </r>
  <r>
    <d v="2017-09-04T00:00:00"/>
    <x v="2"/>
    <s v="Achat d'un paquet de bic bleu"/>
    <m/>
    <n v="45000"/>
  </r>
  <r>
    <d v="2017-09-04T00:00:00"/>
    <x v="3"/>
    <s v="Frais de fonctionnement Tamba pour la semaine"/>
    <m/>
    <n v="50000"/>
  </r>
  <r>
    <d v="2017-09-04T00:00:00"/>
    <x v="4"/>
    <s v="Frais de fonctionnement  Sessou pour la semaine"/>
    <m/>
    <n v="80000"/>
  </r>
  <r>
    <d v="2017-09-04T00:00:00"/>
    <x v="1"/>
    <s v="Frais de fonctionnement E17 pour le fonctionnement "/>
    <m/>
    <n v="75000"/>
  </r>
  <r>
    <d v="2017-09-04T00:00:00"/>
    <x v="2"/>
    <s v="Frais de fonctionnement Moné pour la semaine"/>
    <m/>
    <n v="150000"/>
  </r>
  <r>
    <d v="2017-09-05T00:00:00"/>
    <x v="5"/>
    <s v="Transfert/orange money à E1 en mission d'enquête à Kindia"/>
    <m/>
    <n v="1370000"/>
  </r>
  <r>
    <d v="2017-09-05T00:00:00"/>
    <x v="2"/>
    <s v="Frais de transfert/orange money à E1  en enquête à Kindia"/>
    <m/>
    <n v="34000"/>
  </r>
  <r>
    <d v="2017-09-05T00:00:00"/>
    <x v="1"/>
    <s v="Transport E17 bureau-Sonfonia, Enta, Km5 pour enquête"/>
    <m/>
    <n v="29000"/>
  </r>
  <r>
    <d v="2017-09-05T00:00:00"/>
    <x v="6"/>
    <s v="Transport Odette (2) jours maison-bureau"/>
    <m/>
    <n v="26000"/>
  </r>
  <r>
    <d v="2017-09-05T00:00:00"/>
    <x v="6"/>
    <s v="Frais taxi moto Odette bureau-TPI Dixinn pour suivi juridique cas peau de panthère à Conakry"/>
    <m/>
    <n v="60000"/>
  </r>
  <r>
    <d v="2017-09-05T00:00:00"/>
    <x v="7"/>
    <s v="Frais taxi moto Castro bureau-Direction Nationale Eaux et Forêts (DNEF)  pour signature lettre de constitution cas peau de panthère Conakry"/>
    <m/>
    <n v="70000"/>
  </r>
  <r>
    <d v="2017-09-05T00:00:00"/>
    <x v="8"/>
    <s v="Frais taxi moto Saidou pour la lettre de constitution cas peau de panthère à Conakry"/>
    <m/>
    <n v="70000"/>
  </r>
  <r>
    <d v="2017-09-05T00:00:00"/>
    <x v="7"/>
    <s v="Frais taxi moto de la (DNEF) à l'Agence judiciaire de l'Etat pour le dépôt de la lettre de constitution cas peau depanthère à Conakry"/>
    <m/>
    <n v="10000"/>
  </r>
  <r>
    <d v="2017-09-05T00:00:00"/>
    <x v="9"/>
    <s v="Transport bureau-maison centrale pour visite de prison "/>
    <m/>
    <n v="43500"/>
  </r>
  <r>
    <d v="2017-09-05T00:00:00"/>
    <x v="9"/>
    <s v="Achat de petit d'un sandwich + jus  pour le trafiquant"/>
    <m/>
    <n v="17000"/>
  </r>
  <r>
    <d v="2017-09-05T00:00:00"/>
    <x v="10"/>
    <s v="Frais de fonctionnement  E19 pour la semaine (4) jours"/>
    <m/>
    <n v="60000"/>
  </r>
  <r>
    <d v="2017-09-05T00:00:00"/>
    <x v="10"/>
    <s v="Achat d'une puce orange E19 pour enquête"/>
    <m/>
    <n v="20000"/>
  </r>
  <r>
    <d v="2017-09-05T00:00:00"/>
    <x v="8"/>
    <s v="Frais de fonctionnement Saidou pour la semaine"/>
    <m/>
    <n v="106000"/>
  </r>
  <r>
    <d v="2017-09-05T00:00:00"/>
    <x v="7"/>
    <s v="Transport maison-DNEF et au centre ville pour la singnature de la constitution"/>
    <m/>
    <n v="50000"/>
  </r>
  <r>
    <d v="2017-09-06T00:00:00"/>
    <x v="2"/>
    <s v="Achat de(2) assiettes ovales pour bureau"/>
    <m/>
    <n v="35000"/>
  </r>
  <r>
    <d v="2017-09-06T00:00:00"/>
    <x v="4"/>
    <s v="Transport bureau-TPI Dixnn pour dépôt de dossier au procureur (cas peau de panthère)"/>
    <m/>
    <n v="34500"/>
  </r>
  <r>
    <d v="2017-09-06T00:00:00"/>
    <x v="9"/>
    <s v="Transport Baldé bureau-TPI Dixnn pour la rencontre et dépôt au procureur + rencontre de l'Avocat"/>
    <m/>
    <n v="34500"/>
  </r>
  <r>
    <d v="2017-09-06T00:00:00"/>
    <x v="2"/>
    <s v="Reçu de E17 reste argent de l'enquête à Dabola"/>
    <n v="256000"/>
    <m/>
  </r>
  <r>
    <d v="2017-09-06T00:00:00"/>
    <x v="11"/>
    <s v="Frais transport E37 (3) jours maison-bureau"/>
    <m/>
    <n v="45000"/>
  </r>
  <r>
    <d v="2017-09-06T00:00:00"/>
    <x v="4"/>
    <s v="Frais taxi moto Sessou maison-PTI Dixinn pour suivi audiance cas peau de panthère à Conakry"/>
    <m/>
    <n v="60000"/>
  </r>
  <r>
    <d v="2017-09-06T00:00:00"/>
    <x v="1"/>
    <s v="Transport E17 bureau-Kassoya, Kagbelen pour enquête et frais taxi moto de la cible"/>
    <m/>
    <n v="60000"/>
  </r>
  <r>
    <d v="2017-09-06T00:00:00"/>
    <x v="1"/>
    <s v="Versement à E17 pour transfert de crédit à cible"/>
    <m/>
    <n v="5000"/>
  </r>
  <r>
    <d v="2017-09-07T00:00:00"/>
    <x v="9"/>
    <s v="Taxi moto Baldé  bureau-centre ville (Interpol) pour demande de requisition des téléphones du trafiquants de peau de panthèe à Conakry"/>
    <m/>
    <n v="65000"/>
  </r>
  <r>
    <d v="2017-09-07T00:00:00"/>
    <x v="2"/>
    <s v="Achat de (2) paquets d'eau coyah pour l'équipe du bureau"/>
    <m/>
    <n v="14000"/>
  </r>
  <r>
    <d v="2017-09-07T00:00:00"/>
    <x v="3"/>
    <s v="Versement à Tamba Bonus média cas arrestationtrafiquant peau de panthère à Conakry"/>
    <m/>
    <n v="900000"/>
  </r>
  <r>
    <d v="2017-09-07T00:00:00"/>
    <x v="2"/>
    <s v="Transport Moné maison-centre ville (BPMG) pour prendre les relevés de banque"/>
    <m/>
    <n v="50000"/>
  </r>
  <r>
    <d v="2017-09-08T00:00:00"/>
    <x v="2"/>
    <s v="Frais de fonctionnement Maimouna pour la semaine"/>
    <m/>
    <n v="70000"/>
  </r>
  <r>
    <d v="2017-09-08T00:00:00"/>
    <x v="9"/>
    <s v="Transport bureau-DNEF pour la recupération d'une correspondance pour GALF"/>
    <m/>
    <n v="36500"/>
  </r>
  <r>
    <d v="2017-09-08T00:00:00"/>
    <x v="1"/>
    <s v="Transport bureau-km36, Kassoya, sonfonia + transport de la cible pour enquête"/>
    <m/>
    <n v="46500"/>
  </r>
  <r>
    <d v="2017-09-08T00:00:00"/>
    <x v="1"/>
    <s v="Versement  E17 pour Trust building à une cible"/>
    <m/>
    <n v="85000"/>
  </r>
  <r>
    <d v="2017-09-08T00:00:00"/>
    <x v="1"/>
    <s v="Transport  E17 avec une cible pour enquête "/>
    <m/>
    <n v="30000"/>
  </r>
  <r>
    <d v="2017-09-08T00:00:00"/>
    <x v="12"/>
    <s v="Remboursement à E1 surplus depenses de l'enquête à Kindia et Dabola"/>
    <m/>
    <n v="908500"/>
  </r>
  <r>
    <d v="2017-09-08T00:00:00"/>
    <x v="4"/>
    <s v="Versement à Sessou pour frais de visite de prison à Kindia"/>
    <m/>
    <n v="380000"/>
  </r>
  <r>
    <d v="2017-09-11T00:00:00"/>
    <x v="2"/>
    <s v="Chèque 01346406 approvisionnement de caisse"/>
    <n v="8000000"/>
    <m/>
  </r>
  <r>
    <d v="2017-09-11T00:00:00"/>
    <x v="2"/>
    <s v="Paiement frais de poubelle Août pour le ramassage d'ordure"/>
    <m/>
    <n v="75000"/>
  </r>
  <r>
    <d v="2017-09-11T00:00:00"/>
    <x v="2"/>
    <s v="Achat de chronos et chemises catonnées"/>
    <m/>
    <n v="463500"/>
  </r>
  <r>
    <d v="2017-09-11T00:00:00"/>
    <x v="12"/>
    <s v="Transport E1 bureau-gbessia, Dabondy, kaloun pour enquête"/>
    <m/>
    <n v="14000"/>
  </r>
  <r>
    <d v="2017-09-11T00:00:00"/>
    <x v="4"/>
    <s v="Transfert/orange money à Sessou  pour les frais de retrait d'expédition du jugement à Kindia (cas peau de panthère  Kindia contre  Hamidou Traoré et Thierno Souleymane Bah)"/>
    <m/>
    <n v="200000"/>
  </r>
  <r>
    <d v="2017-09-11T00:00:00"/>
    <x v="2"/>
    <s v="Frais de transfert/orange money à  Sessou  pour les frais de retrait d'expédition du jugement à Kindia (cas peau de panthère  Kindia contre  Hamidou Traoré et Thierno Souleymane Bah)"/>
    <m/>
    <n v="8000"/>
  </r>
  <r>
    <d v="2017-09-11T00:00:00"/>
    <x v="11"/>
    <s v="Transport bureau-belle vue (BPMG) pour retrait et certification chèque pour paiement RTS"/>
    <m/>
    <n v="24500"/>
  </r>
  <r>
    <d v="2017-09-11T00:00:00"/>
    <x v="2"/>
    <s v="Transfert de crédit orange à Aissatou Sessou en visite de prison à Kindia"/>
    <m/>
    <n v="20000"/>
  </r>
  <r>
    <d v="2017-09-11T00:00:00"/>
    <x v="11"/>
    <s v="Complement transport E37 de la belle-vue (BPMG) au centre ville (BPMG) pour retrait et certification chèque RTS"/>
    <m/>
    <n v="50000"/>
  </r>
  <r>
    <d v="2017-09-11T00:00:00"/>
    <x v="10"/>
    <s v="Frais de fonctionnement E19 pour la semaine"/>
    <m/>
    <n v="75000"/>
  </r>
  <r>
    <d v="2017-09-11T00:00:00"/>
    <x v="3"/>
    <s v="Transfert de crédit orange àTamba pour appel d'un journaliste de presse écrite cas peau de panthère à Conakry"/>
    <m/>
    <n v="5000"/>
  </r>
  <r>
    <d v="2017-09-11T00:00:00"/>
    <x v="8"/>
    <s v="Frais de fonctionnement Saidou pour la semaine"/>
    <m/>
    <n v="130000"/>
  </r>
  <r>
    <d v="2017-09-11T00:00:00"/>
    <x v="11"/>
    <s v="Frais de fonctionnement E37 pour la semaine"/>
    <m/>
    <n v="75000"/>
  </r>
  <r>
    <d v="2017-09-11T00:00:00"/>
    <x v="1"/>
    <s v="Frais de fonctionnement E17 pour la semaine"/>
    <m/>
    <n v="75000"/>
  </r>
  <r>
    <d v="2017-09-11T00:00:00"/>
    <x v="12"/>
    <s v="Achat de (15)l de gasoil pour véh perso pour transport maison-bureau pour la semaine"/>
    <m/>
    <n v="120000"/>
  </r>
  <r>
    <d v="2017-09-11T00:00:00"/>
    <x v="7"/>
    <s v="Frais de fonctionnement Castro pour la semaine"/>
    <m/>
    <n v="150000"/>
  </r>
  <r>
    <d v="2017-09-11T00:00:00"/>
    <x v="3"/>
    <s v="Frais de fonctionnement Tamba pour la semaine"/>
    <m/>
    <n v="50000"/>
  </r>
  <r>
    <d v="2017-09-11T00:00:00"/>
    <x v="2"/>
    <s v="Frais de fonctionnement Moné  pour la semaine"/>
    <m/>
    <n v="150000"/>
  </r>
  <r>
    <d v="2017-09-11T00:00:00"/>
    <x v="9"/>
    <s v="Frais taxi moto bureau-centre ville (Interpol)- cour d'appel pour suivi  juridique cas Dédé Koivogui"/>
    <m/>
    <n v="65000"/>
  </r>
  <r>
    <d v="2017-09-11T00:00:00"/>
    <x v="2"/>
    <s v="Achat de (3) paires de chaussures pour les toillettes"/>
    <m/>
    <n v="30000"/>
  </r>
  <r>
    <d v="2017-09-11T00:00:00"/>
    <x v="3"/>
    <s v="Versement à Tamba Bonus média cas arrestationtrafiquant peau de panthère à Conakry"/>
    <m/>
    <n v="800000"/>
  </r>
  <r>
    <d v="2017-09-11T00:00:00"/>
    <x v="3"/>
    <s v="Transport maison-radio bohnneur pour une emission cas peau de panthère à Conakry"/>
    <m/>
    <n v="15000"/>
  </r>
  <r>
    <d v="2017-09-11T00:00:00"/>
    <x v="12"/>
    <s v="Versement à E1 pour enquête à la cimenterie"/>
    <m/>
    <n v="130000"/>
  </r>
  <r>
    <d v="2017-09-11T00:00:00"/>
    <x v="1"/>
    <s v="Transport bureau-Kassoya, Coyah pour enquête"/>
    <m/>
    <n v="30000"/>
  </r>
  <r>
    <d v="2017-09-11T00:00:00"/>
    <x v="7"/>
    <s v="Versement à Castro frais de requisition pour la perte du téléphone du Coordonnateur"/>
    <m/>
    <n v="500000"/>
  </r>
  <r>
    <d v="2017-09-11T00:00:00"/>
    <x v="7"/>
    <s v="Transport bureau-centre ville (Interpol) pour le dépôt des frais de requistion pour la perte du telephone du Coordonnateur"/>
    <m/>
    <n v="65000"/>
  </r>
  <r>
    <d v="2017-09-12T00:00:00"/>
    <x v="2"/>
    <s v="Achat d'un paquet de reçus et 24 chemises à rabats cartonnée"/>
    <m/>
    <n v="174612"/>
  </r>
  <r>
    <d v="2017-09-12T00:00:00"/>
    <x v="7"/>
    <s v="Frais taxi moto bureau-Mariador pour assister à l'Atelier du plan d'action pour la conservation des chimpanzés"/>
    <m/>
    <n v="50000"/>
  </r>
  <r>
    <d v="2017-09-12T00:00:00"/>
    <x v="8"/>
    <s v="transfert de crédit orange à Saidou "/>
    <m/>
    <n v="20000"/>
  </r>
  <r>
    <d v="2017-09-12T00:00:00"/>
    <x v="2"/>
    <s v="Transfert E-recharge pour l'équipe du bureau"/>
    <m/>
    <n v="400000"/>
  </r>
  <r>
    <d v="2017-09-12T00:00:00"/>
    <x v="2"/>
    <s v="Achat de (4) paquets minérale pour l'équipe du bureau"/>
    <m/>
    <n v="28000"/>
  </r>
  <r>
    <d v="2017-09-12T00:00:00"/>
    <x v="2"/>
    <s v="Achat de (20)l d'essence pour le groupe électrogène"/>
    <m/>
    <n v="160000"/>
  </r>
  <r>
    <d v="2017-09-12T00:00:00"/>
    <x v="11"/>
    <s v="Transport E37 pour achat de (20)l d'essence pour le groupe électrogène"/>
    <m/>
    <n v="5000"/>
  </r>
  <r>
    <d v="2017-09-12T00:00:00"/>
    <x v="3"/>
    <s v="Versement à Tamba Bonus média cas codamnation peau de panthère à Conakry"/>
    <m/>
    <n v="100000"/>
  </r>
  <r>
    <d v="2017-09-12T00:00:00"/>
    <x v="4"/>
    <s v="Remboursement à Sessou surplus depenses de la visite prison cas peau de panthère à Conakry"/>
    <m/>
    <n v="24500"/>
  </r>
  <r>
    <d v="2017-09-12T00:00:00"/>
    <x v="4"/>
    <s v="Frais de fonctionnement Sessou de la semaine pour (4) jours"/>
    <m/>
    <n v="64000"/>
  </r>
  <r>
    <d v="2017-09-12T00:00:00"/>
    <x v="12"/>
    <s v="Transport bureau-Kaporo, Taouyah et Kaloum pour enquête"/>
    <m/>
    <n v="16000"/>
  </r>
  <r>
    <d v="2017-09-13T00:00:00"/>
    <x v="8"/>
    <s v="Achat de (20)l d'essence pour véh perso Saidou pour son transport de la semaine"/>
    <m/>
    <n v="160000"/>
  </r>
  <r>
    <d v="2017-09-13T00:00:00"/>
    <x v="7"/>
    <s v="Taxi moto Castro  bureau-Ratoma pour achat de produits pharmaceutiques pour le coordonnateur"/>
    <m/>
    <n v="55000"/>
  </r>
  <r>
    <d v="2017-09-13T00:00:00"/>
    <x v="7"/>
    <s v="Achat de (2) rallonges électriques "/>
    <m/>
    <n v="110000"/>
  </r>
  <r>
    <d v="2017-09-13T00:00:00"/>
    <x v="8"/>
    <s v="Remboursement de 100%  à Saidou des frais medicaux (frais de visites et achat de produits pharmaceutiques) "/>
    <m/>
    <n v="523000"/>
  </r>
  <r>
    <d v="2017-09-13T00:00:00"/>
    <x v="7"/>
    <s v="Taxi moto Castro  bureau-Mariador Palace pour assister à l'Atelier pour l'élaboration du  plan d'action sur les zimpanzés"/>
    <m/>
    <n v="60000"/>
  </r>
  <r>
    <d v="2017-09-13T00:00:00"/>
    <x v="1"/>
    <s v="Transport E17 Gbessia-kassoya-kagbelen-sonfonia pour enquête"/>
    <m/>
    <n v="37000"/>
  </r>
  <r>
    <d v="2017-09-14T00:00:00"/>
    <x v="1"/>
    <s v="Transport Bureau-Camayenne, Centre ville, Madina pour enquête"/>
    <m/>
    <n v="21000"/>
  </r>
  <r>
    <d v="2017-09-14T00:00:00"/>
    <x v="12"/>
    <s v="Transport bureau-Tannerie, Bonfi port, Kaloum pour enquête"/>
    <m/>
    <n v="14000"/>
  </r>
  <r>
    <d v="2017-09-14T00:00:00"/>
    <x v="3"/>
    <s v="Versement à Tamba Bonus media condamnation sonore radio bonheur peau de panthère à Conakry"/>
    <m/>
    <n v="100000"/>
  </r>
  <r>
    <d v="2017-09-15T00:00:00"/>
    <x v="1"/>
    <s v="Transport bureau-Sonfonia, Enta, Sangoya, Matoto, Gbessia pour enquête"/>
    <m/>
    <n v="15000"/>
  </r>
  <r>
    <d v="2017-09-15T00:00:00"/>
    <x v="9"/>
    <s v="Taxi moto Baldé  bureau-Cour d'appel pour suivi de dossier cas Dédé Koivogui"/>
    <m/>
    <n v="60000"/>
  </r>
  <r>
    <d v="2017-09-15T00:00:00"/>
    <x v="10"/>
    <s v="Versement à E19 frais de mission pour enquête à Kankan et Siguiri"/>
    <m/>
    <n v="2000000"/>
  </r>
  <r>
    <d v="2017-09-15T00:00:00"/>
    <x v="8"/>
    <s v="Remboursement à Saidou 100% les frais médicaux"/>
    <m/>
    <n v="135000"/>
  </r>
  <r>
    <d v="2017-09-15T00:00:00"/>
    <x v="2"/>
    <s v="Frais de fonctionnement Moné pour la semaine"/>
    <m/>
    <n v="150000"/>
  </r>
  <r>
    <d v="2017-09-18T00:00:00"/>
    <x v="1"/>
    <s v="Frais de transport pour enquête journalière"/>
    <m/>
    <n v="30000"/>
  </r>
  <r>
    <d v="2017-09-19T00:00:00"/>
    <x v="1"/>
    <s v="Frais de fonctionnement E17 pour la semaine pour (4) jours"/>
    <m/>
    <n v="60000"/>
  </r>
  <r>
    <d v="2017-09-18T00:00:00"/>
    <x v="12"/>
    <s v="Transport E1 pour enquête à Kaporo port, Bonfi port et Kaloum"/>
    <m/>
    <n v="15000"/>
  </r>
  <r>
    <d v="2017-09-18T00:00:00"/>
    <x v="3"/>
    <s v="Frais de fonctionnement Tamba pour la semaine"/>
    <m/>
    <n v="50000"/>
  </r>
  <r>
    <d v="2017-09-18T00:00:00"/>
    <x v="3"/>
    <s v="Transport Tamba pour dépôt de l'ordinateur à la reparation"/>
    <m/>
    <n v="30000"/>
  </r>
  <r>
    <d v="2017-09-18T00:00:00"/>
    <x v="11"/>
    <s v="Frais de fonctionnement E37 pour la semaine (5) jours"/>
    <m/>
    <n v="75000"/>
  </r>
  <r>
    <d v="2017-09-19T00:00:00"/>
    <x v="12"/>
    <s v="Remboursement à E1 transport bureau-Kaporo, Bonfi, Kaloum du 18/09/2017 pour enquête"/>
    <m/>
    <n v="15000"/>
  </r>
  <r>
    <d v="2017-09-19T00:00:00"/>
    <x v="12"/>
    <s v="Transport E1 bureau-Contéyah, Enta, Bonfi pour enquête"/>
    <m/>
    <n v="18000"/>
  </r>
  <r>
    <d v="2017-09-19T00:00:00"/>
    <x v="12"/>
    <s v="Versement à E1 pour achat de (15) de gasoil pour véh perso pour son fonctionnement de la semaine"/>
    <m/>
    <n v="120000"/>
  </r>
  <r>
    <d v="2017-09-19T00:00:00"/>
    <x v="9"/>
    <s v="Remboursement à Baldé frais taxi moto bureau-cour d'appel du 18/09/2017  pour suivi Audiance cas Sidimé"/>
    <m/>
    <n v="60000"/>
  </r>
  <r>
    <d v="2017-09-19T00:00:00"/>
    <x v="9"/>
    <s v="Remboursement à Baldé frais taxi moto bureau-Maison centrale pour visite de prison cas de peau panthère à Conakry"/>
    <m/>
    <n v="65000"/>
  </r>
  <r>
    <d v="2017-09-19T00:00:00"/>
    <x v="9"/>
    <s v="Achat de sandwich + jus pour le trafiquant (jal visit)"/>
    <m/>
    <n v="17000"/>
  </r>
  <r>
    <d v="2017-09-19T00:00:00"/>
    <x v="3"/>
    <s v="Transport bureau centre ville pour recuperation des journaux"/>
    <m/>
    <n v="15500"/>
  </r>
  <r>
    <d v="2017-09-19T00:00:00"/>
    <x v="4"/>
    <s v="Frais de fonctionnement Sessou de la semaine "/>
    <m/>
    <n v="80000"/>
  </r>
  <r>
    <d v="2017-09-20T00:00:00"/>
    <x v="2"/>
    <s v="Frais de fonctionnement Maimouna pour la semaine"/>
    <m/>
    <n v="70000"/>
  </r>
  <r>
    <d v="2017-09-20T00:00:00"/>
    <x v="8"/>
    <s v="Remboursement à Saidou achat de (20)l d'essence pour son fonctionnement de la semaine"/>
    <m/>
    <n v="160000"/>
  </r>
  <r>
    <d v="2017-09-21T00:00:00"/>
    <x v="2"/>
    <s v="Chèque 01346408 approvisionnement de caisse"/>
    <n v="10000000"/>
    <m/>
  </r>
  <r>
    <d v="2017-09-21T00:00:00"/>
    <x v="2"/>
    <s v="Chèque 01346409 approvisionnement de caisse"/>
    <n v="10000000"/>
    <m/>
  </r>
  <r>
    <d v="2017-09-21T00:00:00"/>
    <x v="1"/>
    <s v="Versement à E17 pour les frais de mission d'enquête à Kankan, Siguiri et Kérouané"/>
    <m/>
    <n v="2000000"/>
  </r>
  <r>
    <d v="2017-09-21T00:00:00"/>
    <x v="2"/>
    <s v="Taxi moto Moné Bureau-Centre ville (BPMG) pour retrait"/>
    <m/>
    <n v="70000"/>
  </r>
  <r>
    <d v="2017-09-21T00:00:00"/>
    <x v="2"/>
    <s v="Remboursement facture d'achat des menottes de GALF + frais d'envoyer par western Union à SALF"/>
    <m/>
    <n v="2401500"/>
  </r>
  <r>
    <d v="2017-09-21T00:00:00"/>
    <x v="4"/>
    <s v="Remboursement à Sessou à 100% les frais médicaux (frais de visite et achat de produits pharceutiques)"/>
    <m/>
    <n v="268000"/>
  </r>
  <r>
    <d v="2017-09-21T00:00:00"/>
    <x v="11"/>
    <s v="Transport bureau-centreemetteur pour transfert par Western Union le remboursement de l'achat des menottes par SALF"/>
    <m/>
    <n v="15000"/>
  </r>
  <r>
    <d v="2017-09-21T00:00:00"/>
    <x v="3"/>
    <s v="Versement à Tamba Bonus media pour presse écrite cas arrestation et condamnation cas peau de panthère à Conakry"/>
    <m/>
    <n v="900000"/>
  </r>
  <r>
    <d v="2017-09-22T00:00:00"/>
    <x v="2"/>
    <s v="Versement à Maimouna pour achat d'un bidon d'eau de javel, (2) bidons de liquidede menage, (1) paquet de plastic et (1) paque de papier de toillette"/>
    <m/>
    <n v="168000"/>
  </r>
  <r>
    <d v="2017-09-22T00:00:00"/>
    <x v="2"/>
    <s v="Transport Maimouna pour achat du matériel d'entretien du bureau"/>
    <m/>
    <n v="15000"/>
  </r>
  <r>
    <d v="2017-09-22T00:00:00"/>
    <x v="2"/>
    <s v="Achat de (5) paquets d'eau minérale pour l'équipe du bureau"/>
    <m/>
    <n v="30000"/>
  </r>
  <r>
    <d v="2017-09-22T00:00:00"/>
    <x v="2"/>
    <s v="Versement à Amadou Diallo mécanicien pour achat de caouchou de roulement et amortisseur pour la moto yamaha"/>
    <m/>
    <n v="50000"/>
  </r>
  <r>
    <d v="2017-09-22T00:00:00"/>
    <x v="2"/>
    <s v="Achat de E-recharge pour l'équipe du bureau"/>
    <m/>
    <n v="400000"/>
  </r>
  <r>
    <d v="2017-09-22T00:00:00"/>
    <x v="2"/>
    <s v="Remboursement à Mamadou Alpha diallo pour le transfert de crédit E-recharge du 15/09/2017 pour l'équipe du bureau"/>
    <m/>
    <n v="400000"/>
  </r>
  <r>
    <d v="2017-09-22T00:00:00"/>
    <x v="10"/>
    <s v="Transfert/orange money à E19 en mission d'enquête à Kankan et Siguiri"/>
    <m/>
    <n v="2000000"/>
  </r>
  <r>
    <d v="2017-09-22T00:00:00"/>
    <x v="2"/>
    <s v="Frais transfert/orange money à E19 en enquête à Kankan et Siguiri"/>
    <m/>
    <n v="34000"/>
  </r>
  <r>
    <d v="2017-09-25T00:00:00"/>
    <x v="2"/>
    <s v="Frais de fonctionnement Moné pour la semaine"/>
    <m/>
    <n v="150000"/>
  </r>
  <r>
    <d v="2017-09-25T00:00:00"/>
    <x v="8"/>
    <s v="Frais taxi moto bureau-taouyah (bureau EDG) pour régler l'afaire d'électricité"/>
    <m/>
    <n v="50000"/>
  </r>
  <r>
    <d v="2017-09-25T00:00:00"/>
    <x v="11"/>
    <s v="Transport bureau-Taouyah pour paiement facture électricité bureau juillet-août/17"/>
    <m/>
    <n v="37000"/>
  </r>
  <r>
    <d v="2017-09-25T00:00:00"/>
    <x v="2"/>
    <s v="Paiement facture électricité bureau juillet-août/17"/>
    <m/>
    <n v="357930"/>
  </r>
  <r>
    <d v="2017-09-25T00:00:00"/>
    <x v="4"/>
    <s v="Frais d'expédition du jugement cas peau de panthère Conakry"/>
    <m/>
    <n v="150000"/>
  </r>
  <r>
    <d v="2017-09-25T00:00:00"/>
    <x v="4"/>
    <s v="Frais taxi moto Maison-TPI de Dixinn pour recupération de l'expédition du jugement cas peau de panthère Conakry"/>
    <m/>
    <n v="50000"/>
  </r>
  <r>
    <d v="2017-09-25T00:00:00"/>
    <x v="2"/>
    <s v="Transport  Maison-BPMG pour dépôt de la lettre de virement du salaire du personnel pour le mois de septembre/17"/>
    <m/>
    <n v="50000"/>
  </r>
  <r>
    <d v="2017-09-25T00:00:00"/>
    <x v="4"/>
    <s v="Paiement  salaire   Aïssatou SESSOU pour le  mois de septembre 2017 à"/>
    <m/>
    <n v="2213750"/>
  </r>
  <r>
    <d v="2017-09-25T00:00:00"/>
    <x v="11"/>
    <s v="Paiement  salaire   E37 pour le mois de septembre 2017 "/>
    <m/>
    <n v="1600000"/>
  </r>
  <r>
    <d v="2017-09-26T00:00:00"/>
    <x v="12"/>
    <s v="Paiement  salaire   E1  pour le mois de septembre 2017"/>
    <m/>
    <n v="2413750"/>
  </r>
  <r>
    <d v="2017-09-26T00:00:00"/>
    <x v="2"/>
    <s v="Paiement  facture gardiennage bureau mois de septembre/17"/>
    <m/>
    <n v="2000000"/>
  </r>
  <r>
    <d v="2017-09-26T00:00:00"/>
    <x v="8"/>
    <s v="Achat de (10) litres d'essence pour moto pour le transport de Saidou pour la semaine"/>
    <m/>
    <n v="80000"/>
  </r>
  <r>
    <d v="2017-09-26T00:00:00"/>
    <x v="3"/>
    <s v="Faris taxi moto Tamba maison-centre pour dépôt de telephone pour la reparation"/>
    <m/>
    <n v="60000"/>
  </r>
  <r>
    <d v="2017-09-26T00:00:00"/>
    <x v="11"/>
    <s v="Frais de fonctionnement E37 pour la semaine (4) jours"/>
    <m/>
    <n v="60000"/>
  </r>
  <r>
    <d v="2017-09-26T00:00:00"/>
    <x v="4"/>
    <s v="Frais de fonctionnement  Sessou pour la semaine"/>
    <m/>
    <n v="80000"/>
  </r>
  <r>
    <d v="2017-09-26T00:00:00"/>
    <x v="7"/>
    <s v="Frais taxi moto maison-hôtel Rivera (centre ville) pour participation à l'atelier Wabicc"/>
    <m/>
    <n v="100000"/>
  </r>
  <r>
    <d v="2017-09-26T00:00:00"/>
    <x v="2"/>
    <s v="Reçu de E1 pour reversement à la caisse"/>
    <n v="43000"/>
    <m/>
  </r>
  <r>
    <d v="2017-09-28T00:00:00"/>
    <x v="10"/>
    <s v="Transfert/orange money à E19 en mission d'enquête à Kankan et Siguiri"/>
    <m/>
    <n v="1500000"/>
  </r>
  <r>
    <d v="2017-09-28T00:00:00"/>
    <x v="1"/>
    <s v="Transfert/orange money à E17 en mission d'enquête à Kankan, Siguiri et kereouané"/>
    <m/>
    <n v="1500000"/>
  </r>
  <r>
    <d v="2017-09-28T00:00:00"/>
    <x v="2"/>
    <s v="Frais de transfert/orange money à E19 en mission d'enquête à Kankan et Siguiri"/>
    <m/>
    <n v="34000"/>
  </r>
  <r>
    <d v="2017-09-28T00:00:00"/>
    <x v="2"/>
    <s v="Frais de transfert/orange money à E17 en mission d'enquête à Kankan, Siguiri et kereouané"/>
    <m/>
    <n v="34000"/>
  </r>
  <r>
    <d v="2017-09-29T00:00:00"/>
    <x v="4"/>
    <s v="Frais taxi moto bureau- radio soleil  pour une emission sur la decision Alpha Alimou Doumbouya"/>
    <m/>
    <n v="26000"/>
  </r>
  <r>
    <d v="2017-09-29T00:00:00"/>
    <x v="2"/>
    <s v="Versement à Maimouna pour achat de  (2) ballais pour netoyage de la cours du bureau"/>
    <m/>
    <n v="10000"/>
  </r>
  <r>
    <d v="2017-09-29T00:00:00"/>
    <x v="7"/>
    <s v="Frais taxi moto bureau belle-vue (BPMG) pour  faire un  retrait pour  approvissionnement de la caisse "/>
    <m/>
    <n v="40000"/>
  </r>
  <r>
    <d v="2017-09-29T00:00:00"/>
    <x v="2"/>
    <s v="Chèque 01346411 Approvisionnement de la caisse"/>
    <n v="8000000"/>
    <m/>
  </r>
  <r>
    <d v="2017-09-29T00:00:00"/>
    <x v="2"/>
    <s v="Paiement des frais de constat et somation à l'encontre de E1  pour le non dépôt du matériel de  bureau"/>
    <m/>
    <n v="550000"/>
  </r>
  <r>
    <d v="2017-09-29T00:00:00"/>
    <x v="6"/>
    <s v="Frais taxi moto Odette maison-Sangoya pour la recupération du telephone du Coordonnateur"/>
    <m/>
    <n v="52000"/>
  </r>
  <r>
    <d v="2017-09-29T00:00:00"/>
    <x v="7"/>
    <s v="Frais taxi moto bureau-marché Kaporo pour achat de paquet de rame"/>
    <m/>
    <n v="10000"/>
  </r>
  <r>
    <d v="2017-09-29T00:00:00"/>
    <x v="2"/>
    <s v="Achat de (3) paquets de papier rames"/>
    <m/>
    <n v="105000"/>
  </r>
  <r>
    <d v="2017-09-29T00:00:00"/>
    <x v="2"/>
    <s v="Achat  E-recharge pour l'équipe du bureau"/>
    <m/>
    <n v="400000"/>
  </r>
  <r>
    <d v="2017-09-29T00:00:00"/>
    <x v="2"/>
    <s v="Reçu de Mamadou Saidou BARRY pour reversement à la caisse"/>
    <n v="357000"/>
    <m/>
  </r>
  <r>
    <d v="2017-09-29T00:00:00"/>
    <x v="3"/>
    <s v="Frais taxi moto centre ville- Radio Soleil FM pour une emission radio sur cas verdict peau de panthère Conakry"/>
    <m/>
    <n v="4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9">
  <r>
    <d v="2017-09-01T00:00:00"/>
    <s v="Food Alowance (1) jour pour enquête"/>
    <x v="0"/>
    <x v="0"/>
    <n v="80000"/>
    <x v="0"/>
    <x v="0"/>
    <s v="17/9/GALF"/>
    <s v="Oui"/>
  </r>
  <r>
    <d v="2017-09-01T00:00:00"/>
    <s v="Maison-bureauA/R"/>
    <x v="1"/>
    <x v="1"/>
    <n v="10000"/>
    <x v="1"/>
    <x v="0"/>
    <s v="17/9/GALF"/>
    <s v="Oui"/>
  </r>
  <r>
    <d v="2017-09-02T00:00:00"/>
    <s v="Food Alowance (1) jour pour enquête"/>
    <x v="0"/>
    <x v="0"/>
    <n v="80000"/>
    <x v="0"/>
    <x v="0"/>
    <s v="17/9/GALF"/>
    <s v="Oui"/>
  </r>
  <r>
    <d v="2017-09-03T00:00:00"/>
    <s v="Achat d'un telephone Itel 1508 pour service"/>
    <x v="2"/>
    <x v="0"/>
    <n v="580000"/>
    <x v="0"/>
    <x v="0"/>
    <s v="17/9/GALFF14AM"/>
    <s v="Oui"/>
  </r>
  <r>
    <d v="2017-09-03T00:00:00"/>
    <s v="Food Alowance (1) jour pour enquête"/>
    <x v="0"/>
    <x v="0"/>
    <n v="80000"/>
    <x v="0"/>
    <x v="0"/>
    <s v="17/9/GALF"/>
    <s v="Oui"/>
  </r>
  <r>
    <d v="2017-09-04T00:00:00"/>
    <s v="Achat d'un paquet de bic bleu"/>
    <x v="3"/>
    <x v="2"/>
    <n v="45000"/>
    <x v="2"/>
    <x v="0"/>
    <s v="17/9/GALFR46AF"/>
    <s v="Oui"/>
  </r>
  <r>
    <d v="2017-09-04T00:00:00"/>
    <s v="Frais de fonctionnement Moné pour la semaine"/>
    <x v="1"/>
    <x v="2"/>
    <n v="150000"/>
    <x v="2"/>
    <x v="0"/>
    <s v="17/9/GALFR50FF"/>
    <s v="Oui"/>
  </r>
  <r>
    <d v="2017-09-04T00:00:00"/>
    <s v="Maison-bureauA/R"/>
    <x v="1"/>
    <x v="0"/>
    <n v="15000"/>
    <x v="3"/>
    <x v="0"/>
    <s v="17/9/GALFR49FF"/>
    <s v="Oui"/>
  </r>
  <r>
    <d v="2017-09-04T00:00:00"/>
    <s v="Bureau en ville-madina ave Adama-tannerie-bureau pour rencontrer la cible"/>
    <x v="1"/>
    <x v="0"/>
    <n v="50000"/>
    <x v="3"/>
    <x v="0"/>
    <s v="17/9/GALFR45TE"/>
    <s v="Oui"/>
  </r>
  <r>
    <d v="2017-09-04T00:00:00"/>
    <s v="Taxi bureau-Maison A/R"/>
    <x v="1"/>
    <x v="3"/>
    <n v="30000"/>
    <x v="4"/>
    <x v="0"/>
    <s v="17/9/GALF"/>
    <s v="Oui"/>
  </r>
  <r>
    <d v="2017-09-04T00:00:00"/>
    <s v="Taxi bureau-Maison A/R"/>
    <x v="1"/>
    <x v="3"/>
    <n v="16000"/>
    <x v="5"/>
    <x v="0"/>
    <s v="17/9/GALFR48FF"/>
    <s v="Oui"/>
  </r>
  <r>
    <d v="2017-09-04T00:00:00"/>
    <s v="Frais de fonctionnement Tamba pour la semaine"/>
    <x v="1"/>
    <x v="1"/>
    <n v="50000"/>
    <x v="1"/>
    <x v="0"/>
    <s v="17/9/GALFR47FF"/>
    <s v="Oui"/>
  </r>
  <r>
    <d v="2017-09-04T00:00:00"/>
    <s v="Transport Maison-Bureau AR"/>
    <x v="1"/>
    <x v="0"/>
    <n v="15000"/>
    <x v="6"/>
    <x v="0"/>
    <s v="17/9/GALF"/>
    <s v="Oui"/>
  </r>
  <r>
    <d v="2017-09-04T00:00:00"/>
    <s v="Food Alowance (1) jour pour enquête"/>
    <x v="0"/>
    <x v="0"/>
    <n v="80000"/>
    <x v="0"/>
    <x v="0"/>
    <s v="17/9/GALF"/>
    <s v="Oui"/>
  </r>
  <r>
    <d v="2017-09-05T00:00:00"/>
    <s v="Frais de transfert/orange money à E1  en enquête à Kindia"/>
    <x v="4"/>
    <x v="2"/>
    <n v="34000"/>
    <x v="2"/>
    <x v="0"/>
    <s v="17/9/GALFR217655ft"/>
    <s v="Oui"/>
  </r>
  <r>
    <d v="2017-09-05T00:00:00"/>
    <s v="Frais taxi moto Saidou pour la lettre de constitution cas peau de panthère à Conakry"/>
    <x v="1"/>
    <x v="4"/>
    <n v="70000"/>
    <x v="7"/>
    <x v="0"/>
    <s v="17/9/GALFR5TU"/>
    <s v="Oui"/>
  </r>
  <r>
    <d v="2017-09-05T00:00:00"/>
    <s v="Frais de fonctionnement Saidou pour la semaine"/>
    <x v="1"/>
    <x v="4"/>
    <n v="106000"/>
    <x v="7"/>
    <x v="0"/>
    <s v="17/9/GALFR11FF"/>
    <s v="Oui"/>
  </r>
  <r>
    <d v="2017-09-05T00:00:00"/>
    <s v="Frais hôtel (5) nuitées E1 pour enquête à l'interieur"/>
    <x v="0"/>
    <x v="0"/>
    <n v="1250000"/>
    <x v="0"/>
    <x v="0"/>
    <s v="17/9/GALFF00522FH"/>
    <s v="Oui"/>
  </r>
  <r>
    <d v="2017-09-05T00:00:00"/>
    <s v="Maison-bureauA/R"/>
    <x v="1"/>
    <x v="0"/>
    <n v="15000"/>
    <x v="3"/>
    <x v="0"/>
    <s v="17/9/GALFR49FF"/>
    <s v="Oui"/>
  </r>
  <r>
    <d v="2017-09-05T00:00:00"/>
    <s v="Bureau-sonfonia-Enta -kilomètre 36"/>
    <x v="1"/>
    <x v="0"/>
    <n v="29000"/>
    <x v="3"/>
    <x v="0"/>
    <s v="17/9/GALFR45TE"/>
    <s v="Oui"/>
  </r>
  <r>
    <d v="2017-09-05T00:00:00"/>
    <s v="taxi moto bureau -maison centrale A/R"/>
    <x v="1"/>
    <x v="3"/>
    <n v="43500"/>
    <x v="8"/>
    <x v="0"/>
    <s v="17/9/GALFR7TU"/>
    <s v="Oui"/>
  </r>
  <r>
    <d v="2017-09-05T00:00:00"/>
    <s v="Achat de jus et sandwich pour un trafiquant (cas peau de panthère Conkry)"/>
    <x v="5"/>
    <x v="3"/>
    <n v="17000"/>
    <x v="8"/>
    <x v="0"/>
    <s v="17/9/GALFR8JV"/>
    <s v="Oui"/>
  </r>
  <r>
    <d v="2017-09-05T00:00:00"/>
    <s v="Taxi bureau-Maison A/R"/>
    <x v="1"/>
    <x v="3"/>
    <n v="30000"/>
    <x v="4"/>
    <x v="0"/>
    <s v="17/9/GALFR40FF"/>
    <s v="Oui"/>
  </r>
  <r>
    <d v="2017-09-05T00:00:00"/>
    <s v="Frais taxi moto Castro bureau-Direction Nationale Eaux et Forêts (DNEF)  pour signature lettre de constitution "/>
    <x v="1"/>
    <x v="3"/>
    <n v="70000"/>
    <x v="4"/>
    <x v="0"/>
    <s v="17/9/GALFR4TU"/>
    <s v="Oui"/>
  </r>
  <r>
    <d v="2017-09-05T00:00:00"/>
    <s v="Frais taxi moto de la (DNEF) à l'Agence judiciaire de l'Etat pour le dépôt de la lettre de constitution cas peau depanthère à Conakry"/>
    <x v="1"/>
    <x v="3"/>
    <n v="10000"/>
    <x v="4"/>
    <x v="0"/>
    <s v="17/9/GALFR6TU"/>
    <s v="Oui"/>
  </r>
  <r>
    <d v="2017-09-05T00:00:00"/>
    <s v="Taxi bureau-Maison A/R"/>
    <x v="1"/>
    <x v="3"/>
    <n v="16000"/>
    <x v="5"/>
    <x v="0"/>
    <s v="17/9/GALFR48FF"/>
    <s v="Oui"/>
  </r>
  <r>
    <d v="2017-09-05T00:00:00"/>
    <s v="Transport Odette (2) jours maison-bureau"/>
    <x v="1"/>
    <x v="3"/>
    <n v="26000"/>
    <x v="9"/>
    <x v="0"/>
    <s v="17/9/GALFR2TU"/>
    <s v="Oui"/>
  </r>
  <r>
    <d v="2017-09-05T00:00:00"/>
    <s v="Frais taxi moto Odette bureau-TPI Dixinn pour suivi juridique cas peau de panthère à Conakry"/>
    <x v="1"/>
    <x v="3"/>
    <n v="60000"/>
    <x v="9"/>
    <x v="0"/>
    <s v="17/9/GALFR3TU"/>
    <s v="Oui"/>
  </r>
  <r>
    <d v="2017-09-05T00:00:00"/>
    <s v="Transport Maison-Bureau AR"/>
    <x v="1"/>
    <x v="0"/>
    <n v="15000"/>
    <x v="6"/>
    <x v="0"/>
    <s v="17/9/GALF"/>
    <s v="Oui"/>
  </r>
  <r>
    <d v="2017-09-05T00:00:00"/>
    <s v="Food Alowance (1) jour pour enquête"/>
    <x v="0"/>
    <x v="0"/>
    <n v="80000"/>
    <x v="0"/>
    <x v="0"/>
    <s v="17/9/GALF"/>
    <s v="Oui"/>
  </r>
  <r>
    <d v="2017-09-05T00:00:00"/>
    <s v="carte de recharge Cellcom"/>
    <x v="2"/>
    <x v="0"/>
    <n v="15000"/>
    <x v="0"/>
    <x v="0"/>
    <s v="17/9/GALF"/>
    <s v="Oui"/>
  </r>
  <r>
    <d v="2017-09-05T00:00:00"/>
    <s v="Taxi maison gare routiere"/>
    <x v="1"/>
    <x v="0"/>
    <n v="15000"/>
    <x v="10"/>
    <x v="0"/>
    <s v="17/9/GALFR9FF"/>
    <s v="Oui"/>
  </r>
  <r>
    <d v="2017-09-05T00:00:00"/>
    <s v="Achat d'une puce orange pour E19 pour enquête"/>
    <x v="2"/>
    <x v="0"/>
    <n v="20000"/>
    <x v="10"/>
    <x v="0"/>
    <s v="17/9/GALFR10A"/>
    <s v="Oui"/>
  </r>
  <r>
    <d v="2017-09-06T00:00:00"/>
    <s v="Achat de(2) assiettes ovales pour bureau"/>
    <x v="3"/>
    <x v="2"/>
    <n v="35000"/>
    <x v="2"/>
    <x v="0"/>
    <s v="17/9/GALFR13A"/>
    <s v="Oui"/>
  </r>
  <r>
    <d v="2017-09-06T00:00:00"/>
    <s v="Maison-bureauA/R"/>
    <x v="1"/>
    <x v="0"/>
    <n v="15000"/>
    <x v="3"/>
    <x v="0"/>
    <s v="17/9/GALFR49FF"/>
    <s v="Oui"/>
  </r>
  <r>
    <d v="2017-09-06T00:00:00"/>
    <s v="Transport E17 bureau-Kassoya, Kagbelen pour enquête et frais taxi moto de la cible"/>
    <x v="1"/>
    <x v="0"/>
    <n v="60000"/>
    <x v="3"/>
    <x v="0"/>
    <s v="17/9/GALFR19TE"/>
    <s v="Oui"/>
  </r>
  <r>
    <d v="2017-09-06T00:00:00"/>
    <s v="Versement à E17 pour transfert de crédit à cible"/>
    <x v="2"/>
    <x v="0"/>
    <n v="5000"/>
    <x v="3"/>
    <x v="0"/>
    <s v="17/9/GALFR20FT"/>
    <s v="Oui"/>
  </r>
  <r>
    <d v="2017-09-06T00:00:00"/>
    <s v="Taxi moto bureau -TPI dixinn pour rencontre le procureur et l'avocat"/>
    <x v="1"/>
    <x v="3"/>
    <n v="34500"/>
    <x v="8"/>
    <x v="0"/>
    <s v="17/9/GALFR15TU"/>
    <s v="Oui"/>
  </r>
  <r>
    <d v="2017-09-06T00:00:00"/>
    <s v="Taxi maison-Agence judiciaire de l'Etat-bureau pour la recupération de la lettre de constitution cas peau de panthère Conakry"/>
    <x v="1"/>
    <x v="3"/>
    <n v="50000"/>
    <x v="4"/>
    <x v="0"/>
    <s v="17/9/GALFR12TU"/>
    <s v="Oui"/>
  </r>
  <r>
    <d v="2017-09-06T00:00:00"/>
    <s v="Taxi maison-bureau A/R"/>
    <x v="1"/>
    <x v="3"/>
    <n v="30000"/>
    <x v="4"/>
    <x v="0"/>
    <s v="17/9/GALFR40FF"/>
    <s v="Oui"/>
  </r>
  <r>
    <d v="2017-09-06T00:00:00"/>
    <s v="Taxi bureau-Maison A/R"/>
    <x v="1"/>
    <x v="3"/>
    <n v="16000"/>
    <x v="5"/>
    <x v="0"/>
    <s v="17/9/GALFR48FF"/>
    <s v="Oui"/>
  </r>
  <r>
    <d v="2017-09-06T00:00:00"/>
    <s v="Taxi moto bureau-tpi dixinn pour depot des dossiers au procureur  "/>
    <x v="1"/>
    <x v="3"/>
    <n v="34500"/>
    <x v="5"/>
    <x v="0"/>
    <s v="17/9/GALFR14TU"/>
    <s v="Oui"/>
  </r>
  <r>
    <d v="2017-09-06T00:00:00"/>
    <s v="Transport Maison-Bureau AR"/>
    <x v="1"/>
    <x v="0"/>
    <n v="15000"/>
    <x v="6"/>
    <x v="0"/>
    <s v="17/9/GALFR17FF"/>
    <s v="Oui"/>
  </r>
  <r>
    <d v="2017-09-06T00:00:00"/>
    <s v="Taxi bureau maison"/>
    <x v="1"/>
    <x v="0"/>
    <n v="15000"/>
    <x v="10"/>
    <x v="0"/>
    <s v="17/9/GALFR9FF"/>
    <s v="Oui"/>
  </r>
  <r>
    <d v="2017-09-07T00:00:00"/>
    <s v="Achat de (2) paquets d'eau coyah pour l'équipe du bureau"/>
    <x v="6"/>
    <x v="5"/>
    <n v="14000"/>
    <x v="2"/>
    <x v="0"/>
    <s v="17/9/GALFR22A"/>
    <s v="Oui"/>
  </r>
  <r>
    <d v="2017-09-07T00:00:00"/>
    <s v="Transport Moné maison-centre ville (BPMG) pour prendre les relevés de banque"/>
    <x v="1"/>
    <x v="2"/>
    <n v="50000"/>
    <x v="2"/>
    <x v="0"/>
    <s v="17/9/GALF17/9/GALFR24TU"/>
    <s v="Oui"/>
  </r>
  <r>
    <d v="2017-09-07T00:00:00"/>
    <s v="Maison-bureauA/R"/>
    <x v="1"/>
    <x v="0"/>
    <n v="15000"/>
    <x v="3"/>
    <x v="0"/>
    <s v="17/9/GALFR49FF"/>
    <s v="Oui"/>
  </r>
  <r>
    <d v="2017-09-07T00:00:00"/>
    <s v="Taxi moto bureau-BCN interpol"/>
    <x v="1"/>
    <x v="3"/>
    <n v="65000"/>
    <x v="8"/>
    <x v="0"/>
    <s v="17/9/GALFR21TU"/>
    <s v="Oui"/>
  </r>
  <r>
    <d v="2017-09-07T00:00:00"/>
    <s v="Taxi maison-bureau A/R"/>
    <x v="1"/>
    <x v="3"/>
    <n v="30000"/>
    <x v="4"/>
    <x v="0"/>
    <s v="17/9/GALFR40FF"/>
    <s v="Oui"/>
  </r>
  <r>
    <d v="2017-09-07T00:00:00"/>
    <s v="Taxi moto maison tpi dixinn pour le suivi d'audience cas peaux depanthère conakry A/R"/>
    <x v="1"/>
    <x v="3"/>
    <n v="60000"/>
    <x v="5"/>
    <x v="0"/>
    <s v="17/9/GALFR18TU"/>
    <s v="Oui"/>
  </r>
  <r>
    <d v="2017-09-07T00:00:00"/>
    <s v="Taxi bureau-maison A/R"/>
    <x v="1"/>
    <x v="3"/>
    <n v="16000"/>
    <x v="5"/>
    <x v="0"/>
    <s v="17/9/GALFR48FF"/>
    <s v="Oui"/>
  </r>
  <r>
    <d v="2017-09-07T00:00:00"/>
    <s v="Transport Maison-Bureau AR"/>
    <x v="1"/>
    <x v="0"/>
    <n v="15000"/>
    <x v="6"/>
    <x v="0"/>
    <s v="17/9/GALFR17FF"/>
    <s v="Oui"/>
  </r>
  <r>
    <d v="2017-09-07T00:00:00"/>
    <s v="Taxi bureau maison"/>
    <x v="1"/>
    <x v="0"/>
    <n v="15000"/>
    <x v="10"/>
    <x v="0"/>
    <s v="17/9/GALFR9FF"/>
    <s v="Oui"/>
  </r>
  <r>
    <d v="2017-09-08T00:00:00"/>
    <s v="Frais de fonctionnement Maimouna pour la semaine"/>
    <x v="1"/>
    <x v="2"/>
    <n v="70000"/>
    <x v="2"/>
    <x v="0"/>
    <s v="17/9/GALFR25FF"/>
    <s v="Oui"/>
  </r>
  <r>
    <d v="2017-09-08T00:00:00"/>
    <s v="Maison-bureauA/R"/>
    <x v="1"/>
    <x v="0"/>
    <n v="15000"/>
    <x v="3"/>
    <x v="0"/>
    <s v="17/9/GALFR49FF"/>
    <s v="Oui"/>
  </r>
  <r>
    <d v="2017-09-08T00:00:00"/>
    <s v="Bureau-kilometre36-kansoya-aller chez la cible"/>
    <x v="1"/>
    <x v="0"/>
    <n v="46500"/>
    <x v="3"/>
    <x v="0"/>
    <s v="17/9/GALFR27TE"/>
    <s v="Oui"/>
  </r>
  <r>
    <d v="2017-09-08T00:00:00"/>
    <s v="taxi moto bureau-Direction national des EAUX et Forets"/>
    <x v="1"/>
    <x v="3"/>
    <n v="36500"/>
    <x v="8"/>
    <x v="0"/>
    <s v="17/9/GALFR26TU"/>
    <s v="Oui"/>
  </r>
  <r>
    <d v="2017-09-08T00:00:00"/>
    <s v="Taxi maison-bureau A/R"/>
    <x v="1"/>
    <x v="3"/>
    <n v="30000"/>
    <x v="4"/>
    <x v="0"/>
    <s v="17/9/GALFR40FF"/>
    <s v="Oui"/>
  </r>
  <r>
    <d v="2017-09-08T00:00:00"/>
    <s v="Taxi bureau-maison A/R"/>
    <x v="1"/>
    <x v="3"/>
    <n v="16000"/>
    <x v="5"/>
    <x v="0"/>
    <s v="17/9/GALFR48FF"/>
    <s v="Oui"/>
  </r>
  <r>
    <d v="2017-09-08T00:00:00"/>
    <s v="Transport Maison-Bureau AR"/>
    <x v="1"/>
    <x v="0"/>
    <n v="15000"/>
    <x v="6"/>
    <x v="0"/>
    <s v="17/9/GALFR17FF"/>
    <s v="Oui"/>
  </r>
  <r>
    <d v="2017-09-08T00:00:00"/>
    <s v="Taxi bureau maison"/>
    <x v="1"/>
    <x v="0"/>
    <n v="15000"/>
    <x v="10"/>
    <x v="0"/>
    <s v="17/9/GALFR9FF"/>
    <s v="Oui"/>
  </r>
  <r>
    <d v="2017-09-08T00:00:00"/>
    <s v="Transport pour la rencontre d'une cible"/>
    <x v="1"/>
    <x v="0"/>
    <n v="30000"/>
    <x v="3"/>
    <x v="0"/>
    <s v="17/9/GALFR28TE"/>
    <s v="Oui"/>
  </r>
  <r>
    <d v="2017-09-08T00:00:00"/>
    <s v="Paiement bonus à www,guineefutur,com cas arrestation alpha alimou doumbouya trafiquant peaux panthère ratoma"/>
    <x v="7"/>
    <x v="1"/>
    <n v="100000"/>
    <x v="1"/>
    <x v="0"/>
    <s v="17/9/GALFR28BM"/>
    <s v="Oui"/>
  </r>
  <r>
    <d v="2017-09-08T00:00:00"/>
    <s v="Paiement bonus à www,guineematin,com  cas arrestation alpha alimou doumbouya trafiquant peaux panthère ratoma"/>
    <x v="7"/>
    <x v="1"/>
    <n v="100000"/>
    <x v="1"/>
    <x v="0"/>
    <s v="17/9/GALFR27BM"/>
    <s v="Oui"/>
  </r>
  <r>
    <d v="2017-09-08T00:00:00"/>
    <s v="Paiement bonus à www,visionguinee,info  cas arrestation alpha alimou doumbouya trafiquant peaux panthère ratoma"/>
    <x v="7"/>
    <x v="1"/>
    <n v="100000"/>
    <x v="1"/>
    <x v="0"/>
    <s v="17/9/GALFR26BM"/>
    <s v="Oui"/>
  </r>
  <r>
    <d v="2017-09-08T00:00:00"/>
    <s v="Paiement bonus à www,leprojecteurguinee,com   cas arrestation alpha alimou doumbouya trafiquant peaux panthère ratoma"/>
    <x v="7"/>
    <x v="1"/>
    <n v="100000"/>
    <x v="1"/>
    <x v="0"/>
    <s v="17/9/GALFR25BM"/>
    <s v="Oui"/>
  </r>
  <r>
    <d v="2017-09-08T00:00:00"/>
    <s v="Paiement bonus à www,femmesafricaines,info  cas arrestation alpha alimou doumbouya trafiquant peaux panthère ratoma"/>
    <x v="7"/>
    <x v="1"/>
    <n v="100000"/>
    <x v="1"/>
    <x v="0"/>
    <s v="17/9/GALFR24BM"/>
    <s v="Oui"/>
  </r>
  <r>
    <d v="2017-09-08T00:00:00"/>
    <s v="Paiement bonus à www,guineemail,com   cas arrestation alpha alimou doumbouya trafiquant peaux panthère ratoma"/>
    <x v="7"/>
    <x v="1"/>
    <n v="100000"/>
    <x v="1"/>
    <x v="0"/>
    <s v="17/9/GALFR23BM"/>
    <s v="Oui"/>
  </r>
  <r>
    <d v="2017-09-08T00:00:00"/>
    <s v="Paiement bonus à www,guineeprogres,com   cas arrestation alpha alimou doumbouya trafiquant peaux panthère ratoma"/>
    <x v="7"/>
    <x v="1"/>
    <n v="100000"/>
    <x v="1"/>
    <x v="0"/>
    <s v="17/9/GALFR22BM"/>
    <s v="Oui"/>
  </r>
  <r>
    <d v="2017-09-08T00:00:00"/>
    <s v="Paiement bonus à www,lemakona,com    cas arrestation alpha alimou doumbouya trafiquant peaux panthère ratoma"/>
    <x v="7"/>
    <x v="1"/>
    <n v="100000"/>
    <x v="1"/>
    <x v="0"/>
    <s v="17/9/GALFR21BM"/>
    <s v="Oui"/>
  </r>
  <r>
    <d v="2017-09-08T00:00:00"/>
    <s v="Paiement bonus à www,leverificateur,net    cas arrestation alpha alimou doumbouya trafiquant peaux panthère ratoma"/>
    <x v="7"/>
    <x v="1"/>
    <n v="100000"/>
    <x v="1"/>
    <x v="0"/>
    <s v="17/9/GALFR20BM"/>
    <s v="Oui"/>
  </r>
  <r>
    <d v="2017-09-11T00:00:00"/>
    <s v="Paiement RTS pour le mois de juillet/17"/>
    <x v="6"/>
    <x v="2"/>
    <n v="462500"/>
    <x v="11"/>
    <x v="0"/>
    <s v="17/8/GALF"/>
    <s v="Oui"/>
  </r>
  <r>
    <d v="2017-09-11T00:00:00"/>
    <s v="Frais certification  chèque RTS par la BPMG GNF"/>
    <x v="8"/>
    <x v="2"/>
    <n v="56500"/>
    <x v="11"/>
    <x v="0"/>
    <s v="17/8/GALF"/>
    <s v="Oui"/>
  </r>
  <r>
    <d v="2017-09-11T00:00:00"/>
    <s v="Paiement frais de poubelle Août pour le ramassage d'ordure"/>
    <x v="9"/>
    <x v="2"/>
    <n v="75000"/>
    <x v="2"/>
    <x v="0"/>
    <s v="17/9/GALFR02USAD"/>
    <s v="Oui"/>
  </r>
  <r>
    <d v="2017-09-11T00:00:00"/>
    <s v="Frais de transfert/orange money à  Sessou  pour les frais de retrait d'expédition du jugement à Kindia (cas peau de panthère  Kindia contre  Hamidou Traoré et Thierno Souleymane Bah)"/>
    <x v="4"/>
    <x v="2"/>
    <n v="8000"/>
    <x v="2"/>
    <x v="0"/>
    <s v="17/9/GALFR217658FT"/>
    <s v="Oui"/>
  </r>
  <r>
    <d v="2017-09-11T00:00:00"/>
    <s v="Transfert de crédit orange à Aissatou Sessou en visite de prison à Kindia"/>
    <x v="2"/>
    <x v="3"/>
    <n v="20000"/>
    <x v="2"/>
    <x v="0"/>
    <s v="17/9/GALFR32AC"/>
    <s v="Oui"/>
  </r>
  <r>
    <d v="2017-09-11T00:00:00"/>
    <s v="Frais de fonctionnement Moné  pour la semaine"/>
    <x v="1"/>
    <x v="2"/>
    <n v="150000"/>
    <x v="2"/>
    <x v="0"/>
    <s v="17/9/GALFR42FF"/>
    <s v="Oui"/>
  </r>
  <r>
    <d v="2017-09-11T00:00:00"/>
    <s v="Achat de (3) paires de chaussures pour les toillettes"/>
    <x v="3"/>
    <x v="2"/>
    <n v="30000"/>
    <x v="2"/>
    <x v="0"/>
    <s v="17/9/GALFR44A"/>
    <s v="Oui"/>
  </r>
  <r>
    <d v="2017-09-11T00:00:00"/>
    <s v="Frais de fonctionnement Saidou pour la semaine"/>
    <x v="1"/>
    <x v="4"/>
    <n v="130000"/>
    <x v="7"/>
    <x v="0"/>
    <s v="17/9/GALFR36FF"/>
    <s v="Oui"/>
  </r>
  <r>
    <d v="2017-09-11T00:00:00"/>
    <s v="Transport  E1 bureau-gbessia, Dabondy, kaloun pour enquête"/>
    <x v="1"/>
    <x v="0"/>
    <n v="14000"/>
    <x v="0"/>
    <x v="0"/>
    <s v="17/9/GALFR30TE"/>
    <s v="Oui"/>
  </r>
  <r>
    <d v="2017-09-11T00:00:00"/>
    <s v="Achat de (15)l de gasoil pour véh perso pour transport maison-bureau pour la semaine"/>
    <x v="1"/>
    <x v="0"/>
    <n v="120000"/>
    <x v="0"/>
    <x v="0"/>
    <s v="17/9/GALFRSN"/>
    <s v="Oui"/>
  </r>
  <r>
    <d v="2017-09-11T00:00:00"/>
    <s v="Achat de (10) litres de gasoil  vév perso E1  pour enquête à la cimenterie"/>
    <x v="1"/>
    <x v="0"/>
    <n v="80000"/>
    <x v="0"/>
    <x v="0"/>
    <s v="17/9/GALF"/>
    <s v="Oui"/>
  </r>
  <r>
    <d v="2017-09-11T00:00:00"/>
    <s v="Achat de jus  pour une cible  pour enquête à la cimenterie"/>
    <x v="10"/>
    <x v="0"/>
    <n v="50000"/>
    <x v="0"/>
    <x v="0"/>
    <s v="17/9/GALF"/>
    <s v="Oui"/>
  </r>
  <r>
    <d v="2017-09-11T00:00:00"/>
    <s v="Enta-sofonia-kipé-kipé bureau"/>
    <x v="1"/>
    <x v="0"/>
    <n v="85000"/>
    <x v="3"/>
    <x v="0"/>
    <s v="17/9/GALFR13TB"/>
    <s v="Oui"/>
  </r>
  <r>
    <d v="2017-09-11T00:00:00"/>
    <s v="Maison-bureauA/R"/>
    <x v="1"/>
    <x v="0"/>
    <n v="15000"/>
    <x v="3"/>
    <x v="0"/>
    <s v="17/9/GALFR38FF"/>
    <s v="Oui"/>
  </r>
  <r>
    <d v="2017-09-11T00:00:00"/>
    <s v="Taxi moto bureau- Interpol- Cour d'Appel.A/R"/>
    <x v="1"/>
    <x v="3"/>
    <n v="65000"/>
    <x v="8"/>
    <x v="0"/>
    <s v="17/9/GALFR43TU"/>
    <s v="Oui"/>
  </r>
  <r>
    <d v="2017-09-11T00:00:00"/>
    <s v="Taxi maison-bureau A/R"/>
    <x v="1"/>
    <x v="3"/>
    <n v="30000"/>
    <x v="4"/>
    <x v="0"/>
    <s v="17/9/GALFR40FF"/>
    <s v="Oui"/>
  </r>
  <r>
    <d v="2017-09-11T00:00:00"/>
    <s v="Frais réquisition perte de téléphone M Barry"/>
    <x v="3"/>
    <x v="4"/>
    <n v="500000"/>
    <x v="4"/>
    <x v="0"/>
    <s v="17/9/GALFR49FR"/>
    <s v="Oui"/>
  </r>
  <r>
    <d v="2017-09-11T00:00:00"/>
    <s v="Transport dépot réquisition perte de téléphone M Barry"/>
    <x v="1"/>
    <x v="3"/>
    <n v="65000"/>
    <x v="4"/>
    <x v="0"/>
    <s v="17/9/GALFR50TU"/>
    <s v="Oui"/>
  </r>
  <r>
    <d v="2017-09-11T00:00:00"/>
    <s v="Taxi moto maison -bureau  "/>
    <x v="1"/>
    <x v="3"/>
    <n v="10000"/>
    <x v="5"/>
    <x v="0"/>
    <s v="17/9/GALFR117TU"/>
    <s v="Oui"/>
  </r>
  <r>
    <d v="2017-09-11T00:00:00"/>
    <s v="Taxi moto bureau-bembeto"/>
    <x v="1"/>
    <x v="3"/>
    <n v="10000"/>
    <x v="5"/>
    <x v="0"/>
    <s v="17/9/GALFR18TU"/>
    <s v="Oui"/>
  </r>
  <r>
    <d v="2017-09-11T00:00:00"/>
    <s v="Ttaxi kindia- Conakry "/>
    <x v="1"/>
    <x v="3"/>
    <n v="25000"/>
    <x v="5"/>
    <x v="0"/>
    <s v="17/9/GALFR11TV"/>
    <s v="Oui"/>
  </r>
  <r>
    <d v="2017-09-11T00:00:00"/>
    <s v="Travel subsistance"/>
    <x v="0"/>
    <x v="3"/>
    <n v="80000"/>
    <x v="5"/>
    <x v="0"/>
    <s v="17/9/GALFR19"/>
    <s v="Oui"/>
  </r>
  <r>
    <d v="2017-09-11T00:00:00"/>
    <s v="jail visit pokpa soropogui"/>
    <x v="5"/>
    <x v="3"/>
    <n v="100000"/>
    <x v="5"/>
    <x v="0"/>
    <s v="17/9/GALFR20TB"/>
    <s v="Oui"/>
  </r>
  <r>
    <d v="2017-09-11T00:00:00"/>
    <s v="Taxi moto gare routière marché-marche-tpi  "/>
    <x v="1"/>
    <x v="3"/>
    <n v="4000"/>
    <x v="5"/>
    <x v="0"/>
    <s v="17/9/GALFR21TU"/>
    <s v="Oui"/>
  </r>
  <r>
    <d v="2017-09-11T00:00:00"/>
    <s v="Taxi moto tpi-prison A/R"/>
    <x v="1"/>
    <x v="3"/>
    <n v="8000"/>
    <x v="5"/>
    <x v="0"/>
    <s v="17/9/GALFR22TU1"/>
    <s v="Oui"/>
  </r>
  <r>
    <d v="2017-09-11T00:00:00"/>
    <s v="Frais medicaux pokpa soropogui"/>
    <x v="5"/>
    <x v="3"/>
    <n v="80000"/>
    <x v="5"/>
    <x v="0"/>
    <s v="17/9/GALFR23TB"/>
    <s v="Oui"/>
  </r>
  <r>
    <d v="2017-09-11T00:00:00"/>
    <s v="Frais complementaire medicaux Pokpa soropogui"/>
    <x v="5"/>
    <x v="3"/>
    <n v="200000"/>
    <x v="5"/>
    <x v="0"/>
    <s v="17/9/GALFR24FJ"/>
    <s v="Oui"/>
  </r>
  <r>
    <d v="2017-09-11T00:00:00"/>
    <s v="Taxi moto tpi-prison gare"/>
    <x v="1"/>
    <x v="3"/>
    <n v="10000"/>
    <x v="5"/>
    <x v="0"/>
    <s v="17/9/GALFR10TU"/>
    <s v="Oui"/>
  </r>
  <r>
    <d v="2017-09-11T00:00:00"/>
    <s v="Taxi kindia- Conakry "/>
    <x v="1"/>
    <x v="3"/>
    <n v="25000"/>
    <x v="5"/>
    <x v="0"/>
    <s v="17/9/GALFR26TU"/>
    <s v="Oui"/>
  </r>
  <r>
    <d v="2017-09-11T00:00:00"/>
    <s v="taxi moto 36-kagbelen"/>
    <x v="1"/>
    <x v="3"/>
    <n v="10000"/>
    <x v="5"/>
    <x v="0"/>
    <s v="17/9/GALFR27TU"/>
    <s v="Oui"/>
  </r>
  <r>
    <d v="2017-09-11T00:00:00"/>
    <s v="Taxi kagbelen-hamdalaye"/>
    <x v="1"/>
    <x v="3"/>
    <n v="17500"/>
    <x v="5"/>
    <x v="0"/>
    <s v="17/9/GALFR29TU"/>
    <s v="Oui"/>
  </r>
  <r>
    <d v="2017-09-11T00:00:00"/>
    <s v="Taxi moto hamdalaye-maison "/>
    <x v="1"/>
    <x v="3"/>
    <n v="25000"/>
    <x v="5"/>
    <x v="0"/>
    <s v="17/9/GALFR30TU"/>
    <s v="Oui"/>
  </r>
  <r>
    <d v="2017-09-11T00:00:00"/>
    <s v="Transfert de crédit orange àTamba pour appel d'un journaliste de presse écrite cas peau de panthère à Conakry"/>
    <x v="2"/>
    <x v="1"/>
    <n v="5000"/>
    <x v="1"/>
    <x v="0"/>
    <s v="17/9/GALFR35TC"/>
    <s v="Oui"/>
  </r>
  <r>
    <d v="2017-09-11T00:00:00"/>
    <s v="Frais de fonctionnement Tamba pour la semaine"/>
    <x v="1"/>
    <x v="1"/>
    <n v="50000"/>
    <x v="1"/>
    <x v="0"/>
    <s v="17/9/GALFR41FF"/>
    <s v="Oui"/>
  </r>
  <r>
    <d v="2017-09-11T00:00:00"/>
    <s v="Transport maison-radio bohnneur pour une emission cas peau de panthère à Conakry"/>
    <x v="1"/>
    <x v="1"/>
    <n v="15000"/>
    <x v="1"/>
    <x v="0"/>
    <s v="17/9/GALFR46TU"/>
    <s v="Oui"/>
  </r>
  <r>
    <d v="2017-09-11T00:00:00"/>
    <s v="Transport bureau-belle vue (BPMG) pour retrait et certification chèque pour paiement RTS"/>
    <x v="1"/>
    <x v="0"/>
    <n v="24500"/>
    <x v="6"/>
    <x v="0"/>
    <s v="17/9/GALFR33TU"/>
    <s v="Oui"/>
  </r>
  <r>
    <d v="2017-09-11T00:00:00"/>
    <s v="Complement transport E37 de la belle-vue (BPMG) au centre ville (BPMG) pour retrait et certification chèque RTS"/>
    <x v="1"/>
    <x v="0"/>
    <n v="50000"/>
    <x v="6"/>
    <x v="0"/>
    <s v="17/9/GALFR33TU"/>
    <s v="Oui"/>
  </r>
  <r>
    <d v="2017-09-11T00:00:00"/>
    <s v="Transport Maison-Bureau AR"/>
    <x v="1"/>
    <x v="0"/>
    <n v="15000"/>
    <x v="6"/>
    <x v="0"/>
    <s v="17/9/GALFR37FF"/>
    <s v="Oui"/>
  </r>
  <r>
    <d v="2017-09-11T00:00:00"/>
    <s v="Taxi bureau maison"/>
    <x v="1"/>
    <x v="0"/>
    <n v="15000"/>
    <x v="10"/>
    <x v="0"/>
    <s v="17/9/GALFR34FF"/>
    <s v="Oui"/>
  </r>
  <r>
    <d v="2017-09-12T00:00:00"/>
    <s v="Achat d'un paquet de reçus et 24 chemises à rabats cartonnée"/>
    <x v="3"/>
    <x v="2"/>
    <n v="174612"/>
    <x v="2"/>
    <x v="0"/>
    <s v="17/9/GALFF178007A"/>
    <s v="Oui"/>
  </r>
  <r>
    <d v="2017-09-12T00:00:00"/>
    <s v="Transfert E-recharge pour l'équipe du bureau"/>
    <x v="2"/>
    <x v="2"/>
    <n v="400000"/>
    <x v="2"/>
    <x v="0"/>
    <s v="17/9/GALFR3TC"/>
    <s v="Oui"/>
  </r>
  <r>
    <d v="2017-09-12T00:00:00"/>
    <s v="Achat de (4) paquets minérale pour l'équipe du bureau"/>
    <x v="6"/>
    <x v="5"/>
    <n v="28000"/>
    <x v="2"/>
    <x v="0"/>
    <s v="17/9/GALFR4A"/>
    <s v="Oui"/>
  </r>
  <r>
    <d v="2017-09-12T00:00:00"/>
    <s v="Achat de (20)l d'essence pour le groupe électrogène"/>
    <x v="3"/>
    <x v="2"/>
    <n v="160000"/>
    <x v="2"/>
    <x v="0"/>
    <s v="17/9/GALFR5A"/>
    <s v="Oui"/>
  </r>
  <r>
    <d v="2017-09-12T00:00:00"/>
    <s v="Transfert de crédit orange à Saidou "/>
    <x v="2"/>
    <x v="4"/>
    <n v="20000"/>
    <x v="7"/>
    <x v="0"/>
    <s v="17/9/GALFR2TC"/>
    <s v="Oui"/>
  </r>
  <r>
    <d v="2017-09-12T00:00:00"/>
    <s v="Transport bureau-Kaporo, Taouyah et Kaloum pour enquête"/>
    <x v="1"/>
    <x v="0"/>
    <n v="16000"/>
    <x v="0"/>
    <x v="0"/>
    <s v="17/9/GALFR10TE"/>
    <s v="Oui"/>
  </r>
  <r>
    <d v="2017-09-12T00:00:00"/>
    <s v="Bureau-kansoya-coyah-bureau"/>
    <x v="1"/>
    <x v="0"/>
    <n v="30000"/>
    <x v="3"/>
    <x v="0"/>
    <s v="17/9/GALFR14TE"/>
    <s v="Oui"/>
  </r>
  <r>
    <d v="2017-09-12T00:00:00"/>
    <s v="Taxi moto bureau -mariador"/>
    <x v="1"/>
    <x v="3"/>
    <n v="50000"/>
    <x v="4"/>
    <x v="0"/>
    <s v="17/9/GALFR1TU"/>
    <s v="Oui"/>
  </r>
  <r>
    <d v="2017-09-12T00:00:00"/>
    <s v="Taxi bureau- maisonA/R"/>
    <x v="1"/>
    <x v="3"/>
    <n v="16000"/>
    <x v="5"/>
    <x v="0"/>
    <s v="17/9/GALFR9FF"/>
    <s v="Oui"/>
  </r>
  <r>
    <d v="2017-09-12T00:00:00"/>
    <s v="Transport Maison-Bureau AR"/>
    <x v="1"/>
    <x v="0"/>
    <n v="15000"/>
    <x v="6"/>
    <x v="0"/>
    <s v="17/9/GALFR37FF"/>
    <s v="Oui"/>
  </r>
  <r>
    <d v="2017-09-12T00:00:00"/>
    <s v="Transport E37 pour achat de (20)l d'essence pour le groupe électrogène"/>
    <x v="1"/>
    <x v="0"/>
    <n v="5000"/>
    <x v="6"/>
    <x v="0"/>
    <s v="17/9/GALFR6TU"/>
    <s v="Oui"/>
  </r>
  <r>
    <d v="2017-09-12T00:00:00"/>
    <s v="Maison-bureauA/R"/>
    <x v="1"/>
    <x v="0"/>
    <n v="15000"/>
    <x v="3"/>
    <x v="0"/>
    <s v="17/9/GALFR38FF"/>
    <s v="Oui"/>
  </r>
  <r>
    <d v="2017-09-12T00:00:00"/>
    <s v="Taxi bureau maison"/>
    <x v="1"/>
    <x v="0"/>
    <n v="15000"/>
    <x v="10"/>
    <x v="0"/>
    <s v="17/9/GALFR34FF"/>
    <s v="Oui"/>
  </r>
  <r>
    <d v="2017-09-12T00:00:00"/>
    <s v="Paiement bonus media à www,guineematin,com cas condamnation alpha alimou doumbouya trafiquant de peaux de panthère ratoma"/>
    <x v="7"/>
    <x v="1"/>
    <n v="100000"/>
    <x v="1"/>
    <x v="0"/>
    <s v="17/9/GALFR44BM"/>
    <s v="Oui"/>
  </r>
  <r>
    <d v="2017-09-12T00:00:00"/>
    <s v="Paiement bonus media à www,visionguinee,info  cas condamnation alpha alimou doumbouya trafiquant de peaux de panthère ratoma"/>
    <x v="7"/>
    <x v="1"/>
    <n v="100000"/>
    <x v="1"/>
    <x v="0"/>
    <s v="17/9/GALFR43BM"/>
    <s v="Oui"/>
  </r>
  <r>
    <d v="2017-09-12T00:00:00"/>
    <s v="Paiement bonus media à www,leprojecteurguinee,com    cas condamnation alpha alimou doumbouya trafiquant de peaux de panthère ratoma"/>
    <x v="7"/>
    <x v="1"/>
    <n v="100000"/>
    <x v="1"/>
    <x v="0"/>
    <s v="17/9/GALFR42BM"/>
    <s v="Oui"/>
  </r>
  <r>
    <d v="2017-09-12T00:00:00"/>
    <s v="Paiement bonus media à www,guineemail,com    cas condamnation alpha alimou doumbouya trafiquant de peaux de panthère ratoma"/>
    <x v="7"/>
    <x v="1"/>
    <n v="100000"/>
    <x v="1"/>
    <x v="0"/>
    <s v="17/9/GALFR41BM"/>
    <s v="Oui"/>
  </r>
  <r>
    <d v="2017-09-12T00:00:00"/>
    <s v="Paiement bonus media à www,guineeprogres,com   cas condamnation alpha alimou doumbouya trafiquant de peaux de panthère ratoma"/>
    <x v="7"/>
    <x v="1"/>
    <n v="100000"/>
    <x v="1"/>
    <x v="0"/>
    <s v="17/9/GALFR40BM"/>
    <s v="Oui"/>
  </r>
  <r>
    <d v="2017-09-12T00:00:00"/>
    <s v="Paiement bonus media à www,femmesafricaines,info  cas condamnation alpha alimou doumbouya trafiquant de peaux de panthère ratoma"/>
    <x v="7"/>
    <x v="1"/>
    <n v="100000"/>
    <x v="1"/>
    <x v="0"/>
    <s v="17/9/GALFR39BM"/>
    <s v="Oui"/>
  </r>
  <r>
    <d v="2017-09-12T00:00:00"/>
    <s v="Paiement bonus media à www,leverificateur,net  cas condamnation alpha alimou doumbouya trafiquant de peaux de panthère ratoma"/>
    <x v="7"/>
    <x v="1"/>
    <n v="100000"/>
    <x v="1"/>
    <x v="0"/>
    <s v="17/9/GALFR38BM"/>
    <s v="Oui"/>
  </r>
  <r>
    <d v="2017-09-12T00:00:00"/>
    <s v="Paiement bonus media à www,lemakona,com   cas condamnation alpha alimou doumbouya trafiquant de peaux de panthère ratoma"/>
    <x v="7"/>
    <x v="1"/>
    <n v="100000"/>
    <x v="1"/>
    <x v="0"/>
    <s v="17/9/GALFR37BM"/>
    <s v="Oui"/>
  </r>
  <r>
    <d v="2017-09-13T00:00:00"/>
    <s v="Achat de (20)l d'essence pour véh perso Saidou pour son transport de la semaine"/>
    <x v="1"/>
    <x v="4"/>
    <n v="160000"/>
    <x v="7"/>
    <x v="0"/>
    <s v="17/9/GALFR01074C"/>
    <s v="Oui"/>
  </r>
  <r>
    <d v="2017-09-13T00:00:00"/>
    <s v="Remboursement de 100%  à Saidou des frais medicaux (frais de visites et achat de produits pharmaceutiques) "/>
    <x v="6"/>
    <x v="5"/>
    <n v="523000"/>
    <x v="7"/>
    <x v="0"/>
    <s v="17/9/GALFF000477FM"/>
    <s v="Oui"/>
  </r>
  <r>
    <d v="2017-09-13T00:00:00"/>
    <s v="Gbessia-kassoya-kagbelen-sonfonia"/>
    <x v="1"/>
    <x v="0"/>
    <n v="37000"/>
    <x v="3"/>
    <x v="0"/>
    <s v="17/9/GALF"/>
    <s v="Oui"/>
  </r>
  <r>
    <d v="2017-09-13T00:00:00"/>
    <s v="Maison-bureauA/R"/>
    <x v="1"/>
    <x v="0"/>
    <n v="15000"/>
    <x v="3"/>
    <x v="0"/>
    <s v="17/9/GALFR38FF"/>
    <s v="Oui"/>
  </r>
  <r>
    <d v="2017-09-13T00:00:00"/>
    <s v="Frais de transport pour achat produits pharmaceutiques et dépôt au coordinateur à mariador "/>
    <x v="1"/>
    <x v="3"/>
    <n v="55000"/>
    <x v="4"/>
    <x v="0"/>
    <s v="17/9/GALFR11TU"/>
    <s v="Oui"/>
  </r>
  <r>
    <d v="2017-09-13T00:00:00"/>
    <s v="Achat de (2) rallonges électriques"/>
    <x v="3"/>
    <x v="3"/>
    <n v="110000"/>
    <x v="4"/>
    <x v="0"/>
    <s v="17/9/GALFR12AM"/>
    <s v="Oui"/>
  </r>
  <r>
    <d v="2017-09-13T00:00:00"/>
    <s v="Taxi moto bureau -mariador"/>
    <x v="1"/>
    <x v="3"/>
    <n v="60000"/>
    <x v="4"/>
    <x v="0"/>
    <s v="17/9/GALFR14TU"/>
    <s v="Oui"/>
  </r>
  <r>
    <d v="2017-09-13T00:00:00"/>
    <s v="Taxi bureau- maisonA/R"/>
    <x v="1"/>
    <x v="3"/>
    <n v="16000"/>
    <x v="5"/>
    <x v="0"/>
    <s v="17/9/GALFR9FF"/>
    <s v="Oui"/>
  </r>
  <r>
    <d v="2017-09-13T00:00:00"/>
    <s v="Transport Maison-Bureau AR"/>
    <x v="1"/>
    <x v="0"/>
    <n v="15000"/>
    <x v="6"/>
    <x v="0"/>
    <s v="17/9/GALFR37FF"/>
    <s v="Oui"/>
  </r>
  <r>
    <d v="2017-09-13T00:00:00"/>
    <s v="Taxi bureau maison"/>
    <x v="1"/>
    <x v="0"/>
    <n v="15000"/>
    <x v="10"/>
    <x v="0"/>
    <s v="17/9/GALFR34FF"/>
    <s v="Oui"/>
  </r>
  <r>
    <d v="2017-09-13T00:00:00"/>
    <s v="Paiement bonus à www,soleiffmguinee,net sur condamnation d'alpha alimou doumbouya trafiquant de peaux de panthère ratoma "/>
    <x v="7"/>
    <x v="1"/>
    <n v="100000"/>
    <x v="1"/>
    <x v="0"/>
    <s v="17/9/GALFR45BM"/>
    <s v="Oui"/>
  </r>
  <r>
    <d v="2017-09-14T00:00:00"/>
    <s v="Taxi bureau- maisonA/R"/>
    <x v="1"/>
    <x v="3"/>
    <n v="16000"/>
    <x v="5"/>
    <x v="0"/>
    <s v="17/9/GALFR9FF"/>
    <s v="Oui"/>
  </r>
  <r>
    <d v="2017-09-14T00:00:00"/>
    <s v="Transport bureau-Tannerie, Bonfi port, Kaloum pour enquête"/>
    <x v="1"/>
    <x v="0"/>
    <n v="14000"/>
    <x v="0"/>
    <x v="0"/>
    <s v="17/9/GALFR16TE"/>
    <s v="Oui"/>
  </r>
  <r>
    <d v="2017-09-14T00:00:00"/>
    <s v="Bureau-camayenne-en ville-Madina"/>
    <x v="1"/>
    <x v="0"/>
    <n v="21000"/>
    <x v="3"/>
    <x v="0"/>
    <s v="17/9/GALFR15TE"/>
    <s v="Oui"/>
  </r>
  <r>
    <d v="2017-09-14T00:00:00"/>
    <s v="Maison-bureauA/R"/>
    <x v="1"/>
    <x v="0"/>
    <n v="15000"/>
    <x v="3"/>
    <x v="0"/>
    <s v="17/9/GALFR38FF"/>
    <s v="Oui"/>
  </r>
  <r>
    <d v="2017-09-14T00:00:00"/>
    <s v="Transport maison-mariador  pour assister à l'atelier  de l'élaboration du plan d'action nationnement pour la conservation des chimpanzés"/>
    <x v="1"/>
    <x v="3"/>
    <n v="30000"/>
    <x v="4"/>
    <x v="0"/>
    <s v="17/9/GALFR40FF"/>
    <s v="Oui"/>
  </r>
  <r>
    <d v="2017-09-14T00:00:00"/>
    <s v="Transport Maison-Bureau AR"/>
    <x v="1"/>
    <x v="0"/>
    <n v="15000"/>
    <x v="6"/>
    <x v="0"/>
    <s v="17/9/GALFR37FF"/>
    <s v="Oui"/>
  </r>
  <r>
    <d v="2017-09-14T00:00:00"/>
    <s v="Taxi bureau maison"/>
    <x v="1"/>
    <x v="0"/>
    <n v="15000"/>
    <x v="10"/>
    <x v="0"/>
    <s v="17/9/GALFR34FF"/>
    <s v="Oui"/>
  </r>
  <r>
    <d v="2017-09-15T00:00:00"/>
    <s v="Frais de fonctionnement Moné pour la semaine"/>
    <x v="1"/>
    <x v="2"/>
    <n v="150000"/>
    <x v="2"/>
    <x v="0"/>
    <s v="17/9/GALFR22FF"/>
    <s v="Oui"/>
  </r>
  <r>
    <d v="2017-09-15T00:00:00"/>
    <s v="Remboursement à Saidou 100% les frais médicaux"/>
    <x v="6"/>
    <x v="5"/>
    <n v="135000"/>
    <x v="7"/>
    <x v="0"/>
    <s v="17/9/GALFR04FM"/>
    <s v="Oui"/>
  </r>
  <r>
    <d v="2017-09-15T00:00:00"/>
    <s v="Bureau-sonfonia-Enta-sangoya-matoto"/>
    <x v="1"/>
    <x v="0"/>
    <n v="15000"/>
    <x v="3"/>
    <x v="0"/>
    <s v="17/9/GALFR18TE"/>
    <s v="Oui"/>
  </r>
  <r>
    <d v="2017-09-15T00:00:00"/>
    <s v="Maison-bureauA/R"/>
    <x v="1"/>
    <x v="0"/>
    <n v="15000"/>
    <x v="3"/>
    <x v="0"/>
    <s v="17/9/GALFR38FF"/>
    <s v="Oui"/>
  </r>
  <r>
    <d v="2017-09-15T00:00:00"/>
    <s v="Taxi moto bureau- cour d'Appel A/R"/>
    <x v="1"/>
    <x v="3"/>
    <n v="60000"/>
    <x v="8"/>
    <x v="0"/>
    <s v="17/9/GALFR19TU"/>
    <s v="Oui"/>
  </r>
  <r>
    <d v="2017-09-15T00:00:00"/>
    <s v="Transport Maison-Bureau AR"/>
    <x v="1"/>
    <x v="0"/>
    <n v="15000"/>
    <x v="6"/>
    <x v="0"/>
    <s v="17/9/GALFR37FF"/>
    <s v="Oui"/>
  </r>
  <r>
    <d v="2017-09-15T00:00:00"/>
    <s v="Taxi bureau maison"/>
    <x v="1"/>
    <x v="0"/>
    <n v="15000"/>
    <x v="10"/>
    <x v="0"/>
    <s v="17/9/GALFR34FF"/>
    <s v="Oui"/>
  </r>
  <r>
    <d v="2017-09-15T00:00:00"/>
    <s v="Paiement bonus à la radio bonheur fm sur élément sonre cas condamnation du traf alpha alimou doumbouya "/>
    <x v="7"/>
    <x v="1"/>
    <n v="100000"/>
    <x v="1"/>
    <x v="0"/>
    <s v="17/9/GALFR01BM"/>
    <s v="Oui"/>
  </r>
  <r>
    <d v="2017-09-18T00:00:00"/>
    <s v="Maison-bureauA/R"/>
    <x v="1"/>
    <x v="0"/>
    <n v="15000"/>
    <x v="3"/>
    <x v="0"/>
    <s v="17/9/GALFR38FF"/>
    <s v="Oui"/>
  </r>
  <r>
    <d v="2017-09-18T00:00:00"/>
    <s v="Bureau-En ville AR"/>
    <x v="1"/>
    <x v="0"/>
    <n v="30000"/>
    <x v="3"/>
    <x v="0"/>
    <s v="17/9/GALFR19TE"/>
    <s v="Oui"/>
  </r>
  <r>
    <d v="2017-09-18T00:00:00"/>
    <s v="Taxi moto bureau-cour d'appel A/R"/>
    <x v="1"/>
    <x v="3"/>
    <n v="60000"/>
    <x v="8"/>
    <x v="0"/>
    <s v="17/9/GALFR27TU"/>
    <s v="Oui"/>
  </r>
  <r>
    <d v="2017-09-18T00:00:00"/>
    <s v="Taxi bureau- maisonA/R"/>
    <x v="1"/>
    <x v="3"/>
    <n v="16000"/>
    <x v="5"/>
    <x v="0"/>
    <s v="17/9/GALFR9FF"/>
    <s v="Oui"/>
  </r>
  <r>
    <d v="2017-09-18T00:00:00"/>
    <s v="Frais de fonctionnement Tamba pour la semaine"/>
    <x v="1"/>
    <x v="1"/>
    <n v="50000"/>
    <x v="1"/>
    <x v="0"/>
    <s v="17/9/GALFR17FF"/>
    <s v="Oui"/>
  </r>
  <r>
    <d v="2017-09-18T00:00:00"/>
    <s v="Transport Tamba pour dépôt de l'ordinateur à la reparation"/>
    <x v="1"/>
    <x v="1"/>
    <n v="30000"/>
    <x v="1"/>
    <x v="0"/>
    <s v="17/9/GALFR18TU"/>
    <s v="Oui"/>
  </r>
  <r>
    <d v="2017-09-18T00:00:00"/>
    <s v="Transport Maison-Bureau AR"/>
    <x v="1"/>
    <x v="0"/>
    <n v="15000"/>
    <x v="6"/>
    <x v="0"/>
    <s v="17/9/GALFR16FF"/>
    <s v="Oui"/>
  </r>
  <r>
    <d v="2017-09-18T00:00:00"/>
    <s v="Transport E1 pour enquête à Kaporo port, Bonfi port et Kaloum"/>
    <x v="1"/>
    <x v="0"/>
    <n v="15000"/>
    <x v="0"/>
    <x v="0"/>
    <s v="17/9/GALFR15TE"/>
    <s v="Oui"/>
  </r>
  <r>
    <d v="2017-09-19T00:00:00"/>
    <s v="Remboursement à E1 transport bureau-Kaporo, Bonfi, Kaloum du 18/09/2017 pour enquête"/>
    <x v="1"/>
    <x v="0"/>
    <n v="15000"/>
    <x v="0"/>
    <x v="0"/>
    <s v="17/9/GALFR24TE"/>
    <s v="Oui"/>
  </r>
  <r>
    <d v="2017-09-19T00:00:00"/>
    <s v="Transport E1 bureau-Contéyah, Enta, Bonfi pour enquête"/>
    <x v="1"/>
    <x v="0"/>
    <n v="18000"/>
    <x v="0"/>
    <x v="0"/>
    <s v="17/9/GALFR25TE"/>
    <s v="Oui"/>
  </r>
  <r>
    <d v="2017-09-19T00:00:00"/>
    <s v="Achat de (15) de gasoil pour véh perso E1  pour son fonctionnement de la semaine"/>
    <x v="1"/>
    <x v="0"/>
    <n v="120000"/>
    <x v="0"/>
    <x v="0"/>
    <s v="17/9/GALF"/>
    <s v="Oui"/>
  </r>
  <r>
    <d v="2017-09-19T00:00:00"/>
    <s v="Taxi moto bureau- maison centrale A/R"/>
    <x v="1"/>
    <x v="3"/>
    <n v="65000"/>
    <x v="8"/>
    <x v="0"/>
    <s v="17/9/GALFR28TU"/>
    <s v="Oui"/>
  </r>
  <r>
    <d v="2017-09-19T00:00:00"/>
    <s v="Visite de prison"/>
    <x v="5"/>
    <x v="3"/>
    <n v="17000"/>
    <x v="8"/>
    <x v="0"/>
    <s v="17/9/GALFR29JV"/>
    <s v="Oui"/>
  </r>
  <r>
    <d v="2017-09-19T00:00:00"/>
    <s v="Taxi bureau- maisonA/R"/>
    <x v="1"/>
    <x v="3"/>
    <n v="16000"/>
    <x v="5"/>
    <x v="0"/>
    <s v="17/9/GALFR9FF"/>
    <s v="Oui"/>
  </r>
  <r>
    <d v="2017-09-19T00:00:00"/>
    <s v="Transport bureau centre ville pour recuperation des journaux"/>
    <x v="1"/>
    <x v="1"/>
    <n v="15500"/>
    <x v="1"/>
    <x v="0"/>
    <s v="17/9/GALFR30TU"/>
    <s v="Oui"/>
  </r>
  <r>
    <d v="2017-09-19T00:00:00"/>
    <s v="Transport Maison-Bureau AR"/>
    <x v="1"/>
    <x v="0"/>
    <n v="15000"/>
    <x v="6"/>
    <x v="0"/>
    <s v="17/9/GALFR16FF"/>
    <s v="Oui"/>
  </r>
  <r>
    <d v="2017-09-19T00:00:00"/>
    <s v="Maison-bureauA/R"/>
    <x v="1"/>
    <x v="0"/>
    <n v="15000"/>
    <x v="3"/>
    <x v="0"/>
    <s v="17/9/GALFR38FF"/>
    <s v="Oui"/>
  </r>
  <r>
    <d v="2017-09-20T00:00:00"/>
    <s v="Maison-bureauA/R"/>
    <x v="1"/>
    <x v="0"/>
    <n v="15000"/>
    <x v="3"/>
    <x v="0"/>
    <s v="17/9/GALFR38FF"/>
    <s v="Oui"/>
  </r>
  <r>
    <d v="2017-09-20T00:00:00"/>
    <s v="Frais de fonctionnement Maimouna pour la semaine"/>
    <x v="1"/>
    <x v="2"/>
    <n v="70000"/>
    <x v="2"/>
    <x v="0"/>
    <s v="17/9/GALFR32FF"/>
    <s v="Oui"/>
  </r>
  <r>
    <d v="2017-09-20T00:00:00"/>
    <s v="Achat de (20)l d'essence pour  véh perso  Saidou pour son fonctionnement de la semaine"/>
    <x v="1"/>
    <x v="4"/>
    <n v="160000"/>
    <x v="7"/>
    <x v="0"/>
    <s v="17/9/GALFR33FF"/>
    <s v="Oui"/>
  </r>
  <r>
    <d v="2017-09-20T00:00:00"/>
    <s v="Taxi bureau- maisonA/R"/>
    <x v="1"/>
    <x v="3"/>
    <n v="16000"/>
    <x v="5"/>
    <x v="0"/>
    <s v="17/9/GALFR31FF"/>
    <s v="Oui"/>
  </r>
  <r>
    <d v="2017-09-21T00:00:00"/>
    <s v="Maison-bureauA/R"/>
    <x v="1"/>
    <x v="0"/>
    <n v="15000"/>
    <x v="3"/>
    <x v="0"/>
    <s v="17/9/GALFR38FF"/>
    <s v="Oui"/>
  </r>
  <r>
    <d v="2017-09-21T00:00:00"/>
    <s v="Taxi moto Moné Bureau-Centre ville (BPMG) pour retrait"/>
    <x v="1"/>
    <x v="2"/>
    <n v="70000"/>
    <x v="2"/>
    <x v="0"/>
    <s v="17/9/GALFR36TU"/>
    <s v="Oui"/>
  </r>
  <r>
    <d v="2017-09-21T00:00:00"/>
    <s v="Remboursement facture d'Achat de (10)  menottes ACIER GP de GALF/SALF à 190,00 Euro (valeur de 124 640 F cfa au taux de 75 000 gnf) "/>
    <x v="11"/>
    <x v="2"/>
    <n v="1869600"/>
    <x v="2"/>
    <x v="0"/>
    <s v="17/9/GALFR37RA"/>
    <s v="Oui"/>
  </r>
  <r>
    <d v="2017-09-21T00:00:00"/>
    <s v="Frais de transfert/Western Union remboursement facture achat des menottes"/>
    <x v="4"/>
    <x v="2"/>
    <n v="531900"/>
    <x v="2"/>
    <x v="0"/>
    <s v="17/9/GALFR37RA"/>
    <s v="Oui"/>
  </r>
  <r>
    <d v="2017-09-21T00:00:00"/>
    <s v="Remboursement à Sessou à 100% les frais médicaux (frais de visite et achat de produits pharceutiques)"/>
    <x v="6"/>
    <x v="5"/>
    <n v="268000"/>
    <x v="5"/>
    <x v="0"/>
    <s v="17/9/GALFR38FM"/>
    <s v="Oui"/>
  </r>
  <r>
    <d v="2017-09-21T00:00:00"/>
    <s v="Taxi bureau- maisonA/R"/>
    <x v="1"/>
    <x v="3"/>
    <n v="16000"/>
    <x v="5"/>
    <x v="0"/>
    <s v="17/9/GALFR31FF"/>
    <s v="Oui"/>
  </r>
  <r>
    <d v="2017-09-21T00:00:00"/>
    <s v="Transport Maison-Bureau AR"/>
    <x v="1"/>
    <x v="0"/>
    <n v="15000"/>
    <x v="6"/>
    <x v="0"/>
    <s v="17/9/GALFR16FF"/>
    <s v="Oui"/>
  </r>
  <r>
    <d v="2017-09-21T00:00:00"/>
    <s v="Transport Bureau-bicigui pour transfert par Weste Union pour remboursement de la facture d'achat des menottes/SALF"/>
    <x v="1"/>
    <x v="0"/>
    <n v="15000"/>
    <x v="6"/>
    <x v="0"/>
    <s v="17/9/GALFR39TU"/>
    <s v="Oui"/>
  </r>
  <r>
    <d v="2017-09-22T00:00:00"/>
    <s v="Achat d'un bidon d'eau de javel, (2) bidons de liquidede menage, (1) paquet de plastic et (1) paque de papier de toillette"/>
    <x v="3"/>
    <x v="2"/>
    <n v="168000"/>
    <x v="2"/>
    <x v="0"/>
    <s v="17/9/GALFR41AM"/>
    <s v="Oui"/>
  </r>
  <r>
    <d v="2017-09-22T00:00:00"/>
    <s v="Transport Maimouna pour achat du matériel d'entretien du bureau"/>
    <x v="1"/>
    <x v="2"/>
    <n v="15000"/>
    <x v="2"/>
    <x v="0"/>
    <s v="17/9/GALFR42TU"/>
    <s v="Oui"/>
  </r>
  <r>
    <d v="2017-09-22T00:00:00"/>
    <s v="Achat de (5) paquets d'eau minérale pour l'équipe du bureau"/>
    <x v="3"/>
    <x v="2"/>
    <n v="30000"/>
    <x v="2"/>
    <x v="0"/>
    <s v="17/9/GALFR43AE"/>
    <s v="Oui"/>
  </r>
  <r>
    <d v="2017-09-22T00:00:00"/>
    <s v="Achat de caouchou de roulement et amortisseur pour la moto yamaha"/>
    <x v="3"/>
    <x v="2"/>
    <n v="50000"/>
    <x v="2"/>
    <x v="0"/>
    <s v="17/9/GALFR44AM"/>
    <s v="Oui"/>
  </r>
  <r>
    <d v="2017-09-22T00:00:00"/>
    <s v="Achat de E-recharge pour l'équipe du bureau"/>
    <x v="2"/>
    <x v="2"/>
    <n v="400000"/>
    <x v="2"/>
    <x v="0"/>
    <s v="17/9/GALFR45TC"/>
    <s v="Oui"/>
  </r>
  <r>
    <d v="2017-09-22T00:00:00"/>
    <s v="Remboursement à Mamadou Alpha diallo pour le transfert de crédit E-recharge du 15/09/2017 pour l'équipe du bureau"/>
    <x v="2"/>
    <x v="2"/>
    <n v="400000"/>
    <x v="2"/>
    <x v="0"/>
    <s v="17/9/GALFR46TC"/>
    <s v="Oui"/>
  </r>
  <r>
    <d v="2017-09-22T00:00:00"/>
    <s v="Frais transfert/orange money à E19 en enquête à Kankan et Siguiri"/>
    <x v="4"/>
    <x v="2"/>
    <n v="34000"/>
    <x v="2"/>
    <x v="0"/>
    <s v="17/9/GALFR0029710"/>
    <s v="Oui"/>
  </r>
  <r>
    <d v="2017-09-22T00:00:00"/>
    <s v="Taxi bureau- maisonA/R"/>
    <x v="1"/>
    <x v="3"/>
    <n v="16000"/>
    <x v="5"/>
    <x v="0"/>
    <s v="17/9/GALFR31FF"/>
    <s v="Oui"/>
  </r>
  <r>
    <d v="2017-09-22T00:00:00"/>
    <s v="Transport Maison-Bureau AR"/>
    <x v="1"/>
    <x v="0"/>
    <n v="15000"/>
    <x v="6"/>
    <x v="0"/>
    <s v="17/9/GALFR16FF"/>
    <s v="Oui"/>
  </r>
  <r>
    <d v="2017-09-25T00:00:00"/>
    <s v="Frais de fonctionnement Moné pour la semaine"/>
    <x v="1"/>
    <x v="2"/>
    <n v="150000"/>
    <x v="2"/>
    <x v="0"/>
    <s v="17/9/GALFR48FF"/>
    <s v="Oui"/>
  </r>
  <r>
    <d v="2017-09-25T00:00:00"/>
    <s v="Transport maison-centre ville (BPMG) pour dépôt de lettre de virement salaire septembre/17"/>
    <x v="1"/>
    <x v="2"/>
    <n v="50000"/>
    <x v="2"/>
    <x v="0"/>
    <s v="17/9/GALFR7TU"/>
    <s v="Oui"/>
  </r>
  <r>
    <d v="2017-09-25T00:00:00"/>
    <s v="Payement de la Facture d'électricité de juillet et août/17"/>
    <x v="12"/>
    <x v="2"/>
    <n v="357930"/>
    <x v="2"/>
    <x v="0"/>
    <s v="17/9/GALF268146"/>
    <s v="Oui"/>
  </r>
  <r>
    <d v="2017-09-25T00:00:00"/>
    <s v="Frais taxi moto bureau-taouyah (bureau EDG) pour régler l'afaire d'électricité"/>
    <x v="1"/>
    <x v="4"/>
    <n v="50000"/>
    <x v="7"/>
    <x v="0"/>
    <s v="17/9/GALFR48TU"/>
    <s v="Oui"/>
  </r>
  <r>
    <d v="2017-09-25T00:00:00"/>
    <s v="Transport maison-bureau"/>
    <x v="1"/>
    <x v="3"/>
    <n v="30000"/>
    <x v="4"/>
    <x v="0"/>
    <s v="17/9/GALFR40FF"/>
    <s v="Oui"/>
  </r>
  <r>
    <d v="2017-09-25T00:00:00"/>
    <s v="Taxi bureau- maisonA/R"/>
    <x v="1"/>
    <x v="3"/>
    <n v="16000"/>
    <x v="5"/>
    <x v="0"/>
    <s v="17/9/GALFR31FF"/>
    <s v="Oui"/>
  </r>
  <r>
    <d v="2017-09-25T00:00:00"/>
    <s v="Frais d'expédition du jugement cas peau de panthère Conakey"/>
    <x v="9"/>
    <x v="3"/>
    <n v="150000"/>
    <x v="5"/>
    <x v="0"/>
    <s v="17/9/GALFR3TFJ"/>
    <s v="Oui"/>
  </r>
  <r>
    <d v="2017-09-25T00:00:00"/>
    <s v="Frais taxi moto Maison-TPI de Dixinn pour recupération de l'expédition du jugement cas peau de panthère Conakry"/>
    <x v="1"/>
    <x v="3"/>
    <n v="50000"/>
    <x v="5"/>
    <x v="0"/>
    <s v="17/9/GALFR4TU"/>
    <s v="Oui"/>
  </r>
  <r>
    <d v="2017-09-25T00:00:00"/>
    <s v="Paiement salaire Aïssatou sessou pour le mois de septembre/17 le ramassage d'ordure"/>
    <x v="6"/>
    <x v="3"/>
    <n v="2213750"/>
    <x v="5"/>
    <x v="0"/>
    <s v="17/9/GALF"/>
    <s v="Oui"/>
  </r>
  <r>
    <d v="2017-09-25T00:00:00"/>
    <s v="Paiement salaire E37 pour le mois de septembre/17 le ramassage d'ordure"/>
    <x v="6"/>
    <x v="0"/>
    <n v="1600000"/>
    <x v="6"/>
    <x v="0"/>
    <s v="17/9/GALF"/>
    <s v="Oui"/>
  </r>
  <r>
    <d v="2017-09-25T00:00:00"/>
    <s v="Salaire Mamadou Saidou Deba Barry  Septembre/2017"/>
    <x v="1"/>
    <x v="4"/>
    <n v="13467500"/>
    <x v="11"/>
    <x v="0"/>
    <s v="17/9/GALF"/>
    <s v="Oui"/>
  </r>
  <r>
    <d v="2017-09-25T00:00:00"/>
    <s v="Salaire Tamba Fatou Oularé  Septembre/2017"/>
    <x v="6"/>
    <x v="1"/>
    <n v="2613750"/>
    <x v="11"/>
    <x v="0"/>
    <s v="17/9/GALF"/>
    <s v="Oui"/>
  </r>
  <r>
    <d v="2017-09-25T00:00:00"/>
    <s v="Salaire Sekou Castro Kourouma  Septembre/2017"/>
    <x v="6"/>
    <x v="3"/>
    <n v="2913750"/>
    <x v="11"/>
    <x v="0"/>
    <s v="17/9/GALF"/>
    <s v="Oui"/>
  </r>
  <r>
    <d v="2017-09-25T00:00:00"/>
    <s v="Salaire Odette Kamano  Septembre/2017"/>
    <x v="6"/>
    <x v="3"/>
    <n v="2613750"/>
    <x v="11"/>
    <x v="0"/>
    <s v="17/9/GALF"/>
    <s v="Oui"/>
  </r>
  <r>
    <d v="2017-09-25T00:00:00"/>
    <s v="Salaire Mamadou Saliou Baldé  Septembre/2017"/>
    <x v="6"/>
    <x v="3"/>
    <n v="2213750"/>
    <x v="11"/>
    <x v="0"/>
    <s v="17/9/GALF"/>
    <s v="Oui"/>
  </r>
  <r>
    <d v="2017-09-25T00:00:00"/>
    <s v="Transport Maison-Bureau AR"/>
    <x v="1"/>
    <x v="0"/>
    <n v="15000"/>
    <x v="6"/>
    <x v="0"/>
    <s v="17/9/GALFR16FF"/>
    <s v="Oui"/>
  </r>
  <r>
    <d v="2017-09-25T00:00:00"/>
    <s v="Transport Bureau-EDG Payement Facture"/>
    <x v="1"/>
    <x v="0"/>
    <n v="37000"/>
    <x v="6"/>
    <x v="0"/>
    <s v="17/9/GALF"/>
    <s v="Oui"/>
  </r>
  <r>
    <d v="2017-09-25T00:00:00"/>
    <s v="Paiement bonus au journal l'Observateur sur condamnation alpha alimou doumbouya "/>
    <x v="7"/>
    <x v="1"/>
    <n v="100000"/>
    <x v="1"/>
    <x v="0"/>
    <s v="17/9/GALFR48BM"/>
    <s v="Oui"/>
  </r>
  <r>
    <d v="2017-09-25T00:00:00"/>
    <s v="Paiement bonus au journal le Standard  sur condamnation alpha alimou doumbouya "/>
    <x v="7"/>
    <x v="1"/>
    <n v="100000"/>
    <x v="1"/>
    <x v="0"/>
    <s v="17/9/GALFR47BM"/>
    <s v="Oui"/>
  </r>
  <r>
    <d v="2017-09-25T00:00:00"/>
    <s v="Paiement bonus au journal Affiches Guinéennes   sur condamnation alpha alimou doumbouya "/>
    <x v="7"/>
    <x v="1"/>
    <n v="100000"/>
    <x v="1"/>
    <x v="0"/>
    <s v="17/9/GALFR46BM"/>
    <s v="Oui"/>
  </r>
  <r>
    <d v="2017-09-25T00:00:00"/>
    <s v="Paiement bonus au journal NouvelleVisionInfos sur arrestation  alpha alimou doumbouya "/>
    <x v="7"/>
    <x v="1"/>
    <n v="100000"/>
    <x v="1"/>
    <x v="0"/>
    <s v="17/9/GALFR36BM"/>
    <s v="Oui"/>
  </r>
  <r>
    <d v="2017-09-25T00:00:00"/>
    <s v="Paiement bonus au journal l'Observateur  sur arrestation  alpha alimou doumbouya "/>
    <x v="7"/>
    <x v="1"/>
    <n v="100000"/>
    <x v="1"/>
    <x v="0"/>
    <s v="17/9/GALFR35BM"/>
    <s v="Oui"/>
  </r>
  <r>
    <d v="2017-09-25T00:00:00"/>
    <s v="Paiement bonus au journal l'Indexeur   sur arrestation  alpha alimou doumbouya "/>
    <x v="7"/>
    <x v="1"/>
    <n v="100000"/>
    <x v="1"/>
    <x v="0"/>
    <s v="17/9/GALFR34BM"/>
    <s v="Oui"/>
  </r>
  <r>
    <d v="2017-09-25T00:00:00"/>
    <s v="Paiement bonus au journal La Priorité    sur arrestation  alpha alimou doumbouya "/>
    <x v="7"/>
    <x v="1"/>
    <n v="100000"/>
    <x v="1"/>
    <x v="0"/>
    <s v="17/9/GALFR33BM"/>
    <s v="Oui"/>
  </r>
  <r>
    <d v="2017-09-25T00:00:00"/>
    <s v="Paiement bonus au journal Le Standard  sur arrestation  alpha alimou doumbouya "/>
    <x v="7"/>
    <x v="1"/>
    <n v="100000"/>
    <x v="1"/>
    <x v="0"/>
    <s v="17/9/GALFR32BM"/>
    <s v="Oui"/>
  </r>
  <r>
    <d v="2017-09-25T00:00:00"/>
    <s v="Paiement bonus au journal Le Continent   sur arrestation  alpha alimou doumbouya "/>
    <x v="7"/>
    <x v="1"/>
    <n v="100000"/>
    <x v="1"/>
    <x v="0"/>
    <s v="17/9/GALFR31BM"/>
    <s v="Oui"/>
  </r>
  <r>
    <d v="2017-09-26T00:00:00"/>
    <s v="Paiement  facture gardiennage bureau mois de septembre/17"/>
    <x v="9"/>
    <x v="2"/>
    <n v="2000000"/>
    <x v="2"/>
    <x v="0"/>
    <s v="17/9/GALFF49BSPS"/>
    <s v="Oui"/>
  </r>
  <r>
    <d v="2017-09-26T00:00:00"/>
    <s v="Achat de (10) litres d'essence pour la moto yamaha pour le transport de Saidou pour la semaine"/>
    <x v="1"/>
    <x v="4"/>
    <n v="80000"/>
    <x v="7"/>
    <x v="0"/>
    <s v="17/9/GALFR5AC"/>
    <s v="Oui"/>
  </r>
  <r>
    <d v="2017-09-26T00:00:00"/>
    <s v="Paiement salaire E1 pour le mois de septembre/17 le ramassage d'ordure"/>
    <x v="6"/>
    <x v="0"/>
    <n v="2413750"/>
    <x v="0"/>
    <x v="0"/>
    <s v="17/9/GALF"/>
    <s v="Oui"/>
  </r>
  <r>
    <d v="2017-09-26T00:00:00"/>
    <s v="Transport maison-bureau"/>
    <x v="1"/>
    <x v="3"/>
    <n v="30000"/>
    <x v="4"/>
    <x v="0"/>
    <s v="17/9/GALFR40FF"/>
    <s v="Oui"/>
  </r>
  <r>
    <d v="2017-09-26T00:00:00"/>
    <s v="Taxi bureau- maisonA/R"/>
    <x v="1"/>
    <x v="3"/>
    <n v="16000"/>
    <x v="5"/>
    <x v="0"/>
    <s v="17/9/GALFR31FF"/>
    <s v="Oui"/>
  </r>
  <r>
    <d v="2017-09-26T00:00:00"/>
    <s v="Faris taxi moto Tamba maison-centre pour dépôt de telephone pour la reparation"/>
    <x v="1"/>
    <x v="1"/>
    <n v="60000"/>
    <x v="1"/>
    <x v="0"/>
    <s v="17/9/GALFR8TU"/>
    <s v="Oui"/>
  </r>
  <r>
    <d v="2017-09-26T00:00:00"/>
    <s v="Salaire Moné Doré  Septembre/2017"/>
    <x v="6"/>
    <x v="2"/>
    <n v="4313750"/>
    <x v="11"/>
    <x v="0"/>
    <s v="17/9/GALF"/>
    <s v="Oui"/>
  </r>
  <r>
    <d v="2017-09-26T00:00:00"/>
    <s v="Transport Maison-Bureau AR"/>
    <x v="1"/>
    <x v="0"/>
    <n v="15000"/>
    <x v="6"/>
    <x v="0"/>
    <s v="17/9/GALFR9FF"/>
    <s v="Oui"/>
  </r>
  <r>
    <d v="2017-09-27T00:00:00"/>
    <s v="Frais taxi moto maison-hôtel Rivera (centre ville) pour participation à l'atelier Wabicc"/>
    <x v="1"/>
    <x v="3"/>
    <n v="50000"/>
    <x v="4"/>
    <x v="0"/>
    <s v="17/9/GALFR11TU"/>
    <s v="Oui"/>
  </r>
  <r>
    <d v="2017-09-27T00:00:00"/>
    <s v="Taxi bureau- maisonA/R"/>
    <x v="1"/>
    <x v="3"/>
    <n v="16000"/>
    <x v="5"/>
    <x v="0"/>
    <s v="17/9/GALFR5FF"/>
    <s v="Oui"/>
  </r>
  <r>
    <d v="2017-09-27T00:00:00"/>
    <s v="Transport Maison-Bureau AR"/>
    <x v="1"/>
    <x v="0"/>
    <n v="15000"/>
    <x v="6"/>
    <x v="0"/>
    <s v="17/9/GALFR9FF"/>
    <s v="Oui"/>
  </r>
  <r>
    <d v="2017-09-28T00:00:00"/>
    <s v="Frais de transfert/orange money à E9  en enquête à Kankan et Siguiri "/>
    <x v="4"/>
    <x v="2"/>
    <n v="34000"/>
    <x v="2"/>
    <x v="0"/>
    <s v="17/9/GALFR217655ft"/>
    <s v="Oui"/>
  </r>
  <r>
    <d v="2017-09-28T00:00:00"/>
    <s v="Frais de transfert/orange money à E17  en enquête à Kankan,  Siguiri et Kereouané"/>
    <x v="4"/>
    <x v="2"/>
    <n v="34000"/>
    <x v="2"/>
    <x v="0"/>
    <s v="17/9/GALFR29712FT"/>
    <s v="Oui"/>
  </r>
  <r>
    <d v="2017-09-28T00:00:00"/>
    <s v="Transport maison-bureau"/>
    <x v="1"/>
    <x v="3"/>
    <n v="30000"/>
    <x v="4"/>
    <x v="0"/>
    <s v="17/9/GALFR40FF"/>
    <s v="Oui"/>
  </r>
  <r>
    <d v="2017-09-28T00:00:00"/>
    <s v="Taxi bureau- maisonA/R"/>
    <x v="1"/>
    <x v="3"/>
    <n v="16000"/>
    <x v="5"/>
    <x v="0"/>
    <s v="17/9/GALFR5FF"/>
    <s v="Oui"/>
  </r>
  <r>
    <d v="2017-09-28T00:00:00"/>
    <s v="Transport Maison-Bureau AR"/>
    <x v="1"/>
    <x v="0"/>
    <n v="15000"/>
    <x v="6"/>
    <x v="0"/>
    <s v="17/9/GALFR9FF"/>
    <s v="Oui"/>
  </r>
  <r>
    <d v="2017-09-29T00:00:00"/>
    <s v="Paiement des frais de constat et somation à l'encontre de E1  pour le non dépôt du matériel de  bureau"/>
    <x v="9"/>
    <x v="2"/>
    <n v="550000"/>
    <x v="2"/>
    <x v="0"/>
    <s v="17/9/GALFR16FJ"/>
    <s v="Oui"/>
  </r>
  <r>
    <d v="2017-09-29T00:00:00"/>
    <s v="Achat de (2) balais ordinaire pour nettoyage de cour du bureau"/>
    <x v="3"/>
    <x v="2"/>
    <n v="10000"/>
    <x v="2"/>
    <x v="0"/>
    <s v="17/9/GALFR8AF"/>
    <s v="Oui"/>
  </r>
  <r>
    <d v="2017-09-29T00:00:00"/>
    <s v="Achat de (3) paquets de rames"/>
    <x v="3"/>
    <x v="2"/>
    <n v="105000"/>
    <x v="2"/>
    <x v="0"/>
    <s v="17/9/GALFR8AF"/>
    <s v="Oui"/>
  </r>
  <r>
    <d v="2017-09-29T00:00:00"/>
    <s v="Achat E-recharge pour l'équipe du bureau"/>
    <x v="2"/>
    <x v="2"/>
    <n v="400000"/>
    <x v="2"/>
    <x v="0"/>
    <s v="17/9/GALFR19FR"/>
    <s v="Oui"/>
  </r>
  <r>
    <d v="2017-09-29T00:00:00"/>
    <s v="Transport maison-bureau"/>
    <x v="1"/>
    <x v="3"/>
    <n v="30000"/>
    <x v="4"/>
    <x v="0"/>
    <s v="17/9/GALFR40FF"/>
    <s v="Oui"/>
  </r>
  <r>
    <d v="2017-09-29T00:00:00"/>
    <s v="Frais taxi moto bureau belle-vue (BPMG) pour faire un  retrait pour appro caisse"/>
    <x v="1"/>
    <x v="3"/>
    <n v="40000"/>
    <x v="4"/>
    <x v="0"/>
    <s v="17/9/GALFR15TU"/>
    <s v="Oui"/>
  </r>
  <r>
    <d v="2017-09-29T00:00:00"/>
    <s v="Frais taxi moto bureau-marché Kaporo pour achat de paquet de rame"/>
    <x v="1"/>
    <x v="3"/>
    <n v="10000"/>
    <x v="4"/>
    <x v="0"/>
    <s v="17/9/GALFR18TU"/>
    <s v="Oui"/>
  </r>
  <r>
    <d v="2017-09-29T00:00:00"/>
    <s v="Taxi bureau- maisonA/R"/>
    <x v="1"/>
    <x v="3"/>
    <n v="16000"/>
    <x v="5"/>
    <x v="0"/>
    <s v="17/9/GALFR5FF"/>
    <s v="Oui"/>
  </r>
  <r>
    <d v="2017-09-29T00:00:00"/>
    <s v="Taxi moto bureau-Radio soleil FM pour une emission sur le verdict cas peau de panthère Conakry"/>
    <x v="1"/>
    <x v="3"/>
    <n v="26000"/>
    <x v="5"/>
    <x v="0"/>
    <s v="17/9/GALFR13TU"/>
    <s v="Oui"/>
  </r>
  <r>
    <d v="2017-09-29T00:00:00"/>
    <s v="Frais taxi moto Odette maison-Sangoya pour la recupération du telephone du Coordonnateur"/>
    <x v="1"/>
    <x v="3"/>
    <n v="52000"/>
    <x v="9"/>
    <x v="0"/>
    <s v="17/9/GALFR17TU"/>
    <s v="Oui"/>
  </r>
  <r>
    <d v="2017-09-29T00:00:00"/>
    <s v="Frais taxi moto  centre ville maison de la radio Soleil FM pour une emission sur le verdict cas peau de panthère Conakry"/>
    <x v="1"/>
    <x v="1"/>
    <n v="40000"/>
    <x v="1"/>
    <x v="0"/>
    <s v="17/9/GALFR20TU"/>
    <s v="Oui"/>
  </r>
  <r>
    <d v="2017-09-29T00:00:00"/>
    <s v="Transport Maison-Bureau AR"/>
    <x v="1"/>
    <x v="0"/>
    <n v="15000"/>
    <x v="6"/>
    <x v="0"/>
    <s v="17/9/GALFR9FF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6" firstHeaderRow="1" firstDataRow="1" firstDataCol="1"/>
  <pivotFields count="9">
    <pivotField numFmtId="14" showAll="0"/>
    <pivotField showAll="0"/>
    <pivotField showAll="0"/>
    <pivotField showAll="0"/>
    <pivotField dataField="1" showAll="0"/>
    <pivotField axis="axisRow" showAll="0">
      <items count="13">
        <item x="8"/>
        <item x="11"/>
        <item x="4"/>
        <item x="0"/>
        <item x="3"/>
        <item x="10"/>
        <item x="6"/>
        <item x="2"/>
        <item x="9"/>
        <item x="7"/>
        <item x="5"/>
        <item x="1"/>
        <item t="default"/>
      </items>
    </pivotField>
    <pivotField showAll="0"/>
    <pivotField showAll="0"/>
    <pivotField showAll="0"/>
  </pivotFields>
  <rowFields count="1">
    <field x="5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1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O12" firstHeaderRow="1" firstDataRow="2" firstDataCol="1"/>
  <pivotFields count="9">
    <pivotField numFmtId="14" showAll="0"/>
    <pivotField showAll="0"/>
    <pivotField axis="axisCol" showAll="0">
      <items count="14">
        <item x="8"/>
        <item x="7"/>
        <item x="11"/>
        <item x="5"/>
        <item x="3"/>
        <item x="6"/>
        <item x="12"/>
        <item x="9"/>
        <item x="2"/>
        <item x="4"/>
        <item x="1"/>
        <item x="0"/>
        <item x="10"/>
        <item t="default"/>
      </items>
    </pivotField>
    <pivotField axis="axisRow" showAll="0">
      <items count="9">
        <item x="0"/>
        <item x="3"/>
        <item x="4"/>
        <item x="1"/>
        <item m="1" x="6"/>
        <item m="1" x="7"/>
        <item x="2"/>
        <item x="5"/>
        <item t="default"/>
      </items>
    </pivotField>
    <pivotField dataField="1" showAll="0"/>
    <pivotField showAll="0"/>
    <pivotField axis="axisRow" showAll="0">
      <items count="2">
        <item x="0"/>
        <item t="default"/>
      </items>
    </pivotField>
    <pivotField showAll="0"/>
    <pivotField showAll="0"/>
  </pivotFields>
  <rowFields count="2">
    <field x="6"/>
    <field x="3"/>
  </rowFields>
  <rowItems count="8">
    <i>
      <x/>
    </i>
    <i r="1">
      <x/>
    </i>
    <i r="1">
      <x v="1"/>
    </i>
    <i r="1">
      <x v="2"/>
    </i>
    <i r="1">
      <x v="3"/>
    </i>
    <i r="1">
      <x v="6"/>
    </i>
    <i r="1">
      <x v="7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9" cacheId="1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5">
    <pivotField showAll="0"/>
    <pivotField axis="axisRow" showAll="0">
      <items count="14">
        <item x="9"/>
        <item x="7"/>
        <item x="12"/>
        <item x="5"/>
        <item x="1"/>
        <item x="10"/>
        <item x="11"/>
        <item x="2"/>
        <item x="6"/>
        <item x="8"/>
        <item x="4"/>
        <item x="3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omme de SORTIES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H10" sqref="H10"/>
    </sheetView>
  </sheetViews>
  <sheetFormatPr baseColWidth="10" defaultRowHeight="15" x14ac:dyDescent="0.25"/>
  <cols>
    <col min="2" max="2" width="22.42578125" customWidth="1"/>
    <col min="3" max="3" width="17.7109375" customWidth="1"/>
    <col min="4" max="4" width="16" customWidth="1"/>
    <col min="5" max="6" width="15.5703125" customWidth="1"/>
    <col min="7" max="7" width="14.42578125" customWidth="1"/>
    <col min="9" max="9" width="15.85546875" customWidth="1"/>
    <col min="10" max="10" width="16" customWidth="1"/>
  </cols>
  <sheetData>
    <row r="1" spans="1:10" ht="51.75" x14ac:dyDescent="0.25">
      <c r="A1" s="127" t="s">
        <v>371</v>
      </c>
      <c r="B1" s="127" t="s">
        <v>372</v>
      </c>
      <c r="C1" s="128" t="s">
        <v>399</v>
      </c>
      <c r="D1" s="128" t="s">
        <v>373</v>
      </c>
      <c r="E1" s="128" t="s">
        <v>374</v>
      </c>
      <c r="F1" s="128" t="s">
        <v>375</v>
      </c>
      <c r="G1" s="128" t="s">
        <v>376</v>
      </c>
      <c r="H1" s="129" t="s">
        <v>377</v>
      </c>
      <c r="I1" s="129" t="s">
        <v>378</v>
      </c>
      <c r="J1" s="128" t="s">
        <v>400</v>
      </c>
    </row>
    <row r="2" spans="1:10" x14ac:dyDescent="0.25">
      <c r="A2" s="130" t="s">
        <v>84</v>
      </c>
      <c r="B2" s="131" t="s">
        <v>11</v>
      </c>
      <c r="C2" s="132">
        <v>0</v>
      </c>
      <c r="D2" s="133">
        <f>+GETPIVOTDATA("SORTIES",'Montant reçu individuel'!$A$3,"Nom","Baldé")</f>
        <v>463500</v>
      </c>
      <c r="E2" s="134">
        <f>+GETPIVOTDATA("Montant dépensé",Individuel!$A$3,"Nom","Baldé")</f>
        <v>463500</v>
      </c>
      <c r="F2" s="134"/>
      <c r="G2" s="135"/>
      <c r="H2" s="132"/>
      <c r="I2" s="136">
        <v>0</v>
      </c>
      <c r="J2" s="137">
        <f t="shared" ref="J2" si="0">+C2+D2-E2-I2</f>
        <v>0</v>
      </c>
    </row>
    <row r="3" spans="1:10" x14ac:dyDescent="0.25">
      <c r="A3" s="130" t="s">
        <v>93</v>
      </c>
      <c r="B3" s="131" t="s">
        <v>11</v>
      </c>
      <c r="C3" s="138">
        <v>128000</v>
      </c>
      <c r="D3" s="133">
        <f>+GETPIVOTDATA("SORTIES",'Montant reçu individuel'!$A$3,"Nom","Castro")</f>
        <v>1270000</v>
      </c>
      <c r="E3" s="134">
        <f>+GETPIVOTDATA("Montant dépensé",Individuel!$A$3,"Nom","Castro")</f>
        <v>1400000</v>
      </c>
      <c r="F3" s="134"/>
      <c r="G3" s="135"/>
      <c r="H3" s="132"/>
      <c r="I3" s="136"/>
      <c r="J3" s="137">
        <f t="shared" ref="J3:J12" si="1">+C3+D3-E3-I3</f>
        <v>-2000</v>
      </c>
    </row>
    <row r="4" spans="1:10" x14ac:dyDescent="0.25">
      <c r="A4" s="130" t="s">
        <v>55</v>
      </c>
      <c r="B4" s="131" t="s">
        <v>379</v>
      </c>
      <c r="C4" s="138">
        <v>9500</v>
      </c>
      <c r="D4" s="133">
        <f>+GETPIVOTDATA("SORTIES",'Montant reçu individuel'!$A$3,"Nom","E1")+GETPIVOTDATA("SORTIES",'Montant reçu individuel'!$A$3,"Nom","E1 ")</f>
        <v>5154250</v>
      </c>
      <c r="E4" s="134">
        <f>+GETPIVOTDATA("Montant dépensé",Individuel!$A$3,"Nom","E1")</f>
        <v>5120750</v>
      </c>
      <c r="F4" s="134"/>
      <c r="G4" s="135"/>
      <c r="H4" s="132"/>
      <c r="I4" s="135">
        <v>43000</v>
      </c>
      <c r="J4" s="137">
        <f t="shared" si="1"/>
        <v>0</v>
      </c>
    </row>
    <row r="5" spans="1:10" x14ac:dyDescent="0.25">
      <c r="A5" s="130" t="s">
        <v>73</v>
      </c>
      <c r="B5" s="131" t="s">
        <v>379</v>
      </c>
      <c r="C5" s="138">
        <v>0</v>
      </c>
      <c r="D5" s="131">
        <f>+GETPIVOTDATA("SORTIES",'Montant reçu individuel'!$A$3,"Nom","E17")</f>
        <v>4148500</v>
      </c>
      <c r="E5" s="134">
        <f>+GETPIVOTDATA("Montant dépensé",Individuel!$A$3,"Nom","E17")</f>
        <v>648500</v>
      </c>
      <c r="F5" s="134"/>
      <c r="G5" s="135"/>
      <c r="H5" s="132"/>
      <c r="I5" s="135"/>
      <c r="J5" s="137">
        <f t="shared" si="1"/>
        <v>3500000</v>
      </c>
    </row>
    <row r="6" spans="1:10" x14ac:dyDescent="0.25">
      <c r="A6" s="130" t="s">
        <v>293</v>
      </c>
      <c r="B6" s="131" t="s">
        <v>379</v>
      </c>
      <c r="C6" s="138">
        <v>256000</v>
      </c>
      <c r="D6" s="133">
        <f>+GETPIVOTDATA("SORTIES",'Montant reçu individuel'!$A$3,"Nom","E19")</f>
        <v>5655000</v>
      </c>
      <c r="E6" s="134">
        <f>+GETPIVOTDATA("Montant dépensé",Individuel!$A$3,"Nom","E19")</f>
        <v>155000</v>
      </c>
      <c r="F6" s="134"/>
      <c r="G6" s="135"/>
      <c r="H6" s="132"/>
      <c r="I6" s="135">
        <v>256000</v>
      </c>
      <c r="J6" s="137">
        <f t="shared" si="1"/>
        <v>5500000</v>
      </c>
    </row>
    <row r="7" spans="1:10" x14ac:dyDescent="0.25">
      <c r="A7" s="130" t="s">
        <v>243</v>
      </c>
      <c r="B7" s="131" t="s">
        <v>379</v>
      </c>
      <c r="C7" s="138">
        <v>30000</v>
      </c>
      <c r="D7" s="131">
        <f>+GETPIVOTDATA("SORTIES",'Montant reçu individuel'!$A$3,"Nom","E37")</f>
        <v>1986500</v>
      </c>
      <c r="E7" s="134">
        <f>+GETPIVOTDATA("Montant dépensé",Individuel!$A$3,"Nom","E37")</f>
        <v>2016500</v>
      </c>
      <c r="F7" s="134"/>
      <c r="G7" s="135"/>
      <c r="H7" s="132"/>
      <c r="I7" s="135"/>
      <c r="J7" s="137">
        <f t="shared" si="1"/>
        <v>0</v>
      </c>
    </row>
    <row r="8" spans="1:10" x14ac:dyDescent="0.25">
      <c r="A8" s="130" t="s">
        <v>15</v>
      </c>
      <c r="B8" s="131" t="s">
        <v>14</v>
      </c>
      <c r="C8" s="132">
        <v>0</v>
      </c>
      <c r="D8" s="131">
        <f>+GETPIVOTDATA("SORTIES",'Montant reçu individuel'!$A$3,"Nom","Moné")</f>
        <v>9386542</v>
      </c>
      <c r="E8" s="134">
        <f>+GETPIVOTDATA("Montant dépensé",Individuel!$A$3,"Nom","Moné")</f>
        <v>8923042</v>
      </c>
      <c r="F8" s="134"/>
      <c r="G8" s="135"/>
      <c r="H8" s="132"/>
      <c r="I8" s="135"/>
      <c r="J8" s="137">
        <f t="shared" si="1"/>
        <v>463500</v>
      </c>
    </row>
    <row r="9" spans="1:10" x14ac:dyDescent="0.25">
      <c r="A9" s="130" t="s">
        <v>118</v>
      </c>
      <c r="B9" s="131" t="s">
        <v>11</v>
      </c>
      <c r="C9" s="138">
        <v>0</v>
      </c>
      <c r="D9" s="131">
        <f>+GETPIVOTDATA("SORTIES",'Montant reçu individuel'!$A$3,"Nom","Odette")</f>
        <v>138000</v>
      </c>
      <c r="E9" s="134">
        <f>+GETPIVOTDATA("Montant dépensé",Individuel!$A$3,"Nom","Odette")</f>
        <v>138000</v>
      </c>
      <c r="F9" s="134"/>
      <c r="G9" s="135"/>
      <c r="H9" s="132"/>
      <c r="I9" s="135"/>
      <c r="J9" s="137">
        <f t="shared" si="1"/>
        <v>0</v>
      </c>
    </row>
    <row r="10" spans="1:10" x14ac:dyDescent="0.25">
      <c r="A10" s="130" t="s">
        <v>19</v>
      </c>
      <c r="B10" s="131" t="s">
        <v>56</v>
      </c>
      <c r="C10" s="138">
        <v>357000</v>
      </c>
      <c r="D10" s="131">
        <f>+GETPIVOTDATA("SORTIES",'Montant reçu individuel'!$A$3,"Nom","Saidou")</f>
        <v>1434000</v>
      </c>
      <c r="E10" s="134">
        <f>+GETPIVOTDATA("Montant dépensé",Individuel!$A$3,"Nom","Saidou")</f>
        <v>1434000</v>
      </c>
      <c r="F10" s="134"/>
      <c r="G10" s="135"/>
      <c r="H10" s="132"/>
      <c r="I10" s="135">
        <v>357000</v>
      </c>
      <c r="J10" s="137">
        <f t="shared" si="1"/>
        <v>0</v>
      </c>
    </row>
    <row r="11" spans="1:10" x14ac:dyDescent="0.25">
      <c r="A11" s="130" t="s">
        <v>108</v>
      </c>
      <c r="B11" s="131" t="s">
        <v>11</v>
      </c>
      <c r="C11" s="138">
        <v>16000</v>
      </c>
      <c r="D11" s="131">
        <f>+GETPIVOTDATA("SORTIES",'Montant reçu individuel'!$A$3,"Nom","Sessou")</f>
        <v>3710750</v>
      </c>
      <c r="E11" s="134">
        <f>+GETPIVOTDATA("Montant dépensé",Individuel!$A$3,"Nom","Sessou")</f>
        <v>3694750</v>
      </c>
      <c r="F11" s="134"/>
      <c r="G11" s="135"/>
      <c r="H11" s="132"/>
      <c r="I11" s="135"/>
      <c r="J11" s="137">
        <f t="shared" si="1"/>
        <v>32000</v>
      </c>
    </row>
    <row r="12" spans="1:10" x14ac:dyDescent="0.25">
      <c r="A12" s="130" t="s">
        <v>242</v>
      </c>
      <c r="B12" s="131" t="s">
        <v>126</v>
      </c>
      <c r="C12" s="138">
        <v>210000</v>
      </c>
      <c r="D12" s="131">
        <f>+GETPIVOTDATA("SORTIES",'Montant reçu individuel'!$A$3,"Nom","Tamba ")</f>
        <v>3115500</v>
      </c>
      <c r="E12" s="134">
        <f>+GETPIVOTDATA("Montant dépensé",Individuel!$A$3,"Nom","Tamba")</f>
        <v>3125500</v>
      </c>
      <c r="F12" s="134"/>
      <c r="G12" s="135"/>
      <c r="H12" s="132"/>
      <c r="I12" s="135"/>
      <c r="J12" s="137">
        <f t="shared" si="1"/>
        <v>200000</v>
      </c>
    </row>
    <row r="13" spans="1:10" x14ac:dyDescent="0.25">
      <c r="A13" s="139" t="s">
        <v>380</v>
      </c>
      <c r="B13" s="140"/>
      <c r="C13" s="141">
        <f>SUM(C3:C12)</f>
        <v>1006500</v>
      </c>
      <c r="D13" s="142">
        <f>SUM(D3:D12)</f>
        <v>35999042</v>
      </c>
      <c r="E13" s="142">
        <f>SUM(E3:E12)</f>
        <v>26656042</v>
      </c>
      <c r="F13" s="142"/>
      <c r="G13" s="141">
        <f>SUM(G3:G12)</f>
        <v>0</v>
      </c>
      <c r="H13" s="141">
        <f>SUM(H3:H12)</f>
        <v>0</v>
      </c>
      <c r="I13" s="141">
        <f>SUM(I3:I12)</f>
        <v>656000</v>
      </c>
      <c r="J13" s="143">
        <f>SUM(J3:J12)</f>
        <v>9693500</v>
      </c>
    </row>
    <row r="14" spans="1:10" x14ac:dyDescent="0.25">
      <c r="A14" s="144" t="s">
        <v>381</v>
      </c>
      <c r="B14" s="145" t="s">
        <v>382</v>
      </c>
      <c r="C14" s="146">
        <v>75628117</v>
      </c>
      <c r="D14" s="146"/>
      <c r="E14" s="146">
        <f>+GETPIVOTDATA("Montant dépensé",Individuel!$A$3,"Nom","BPMG GNF")</f>
        <v>28655250</v>
      </c>
      <c r="F14" s="146">
        <v>0</v>
      </c>
      <c r="G14" s="146">
        <f>8000000+10000000+10000000+8000000</f>
        <v>36000000</v>
      </c>
      <c r="H14" s="147"/>
      <c r="I14" s="146">
        <v>0</v>
      </c>
      <c r="J14" s="148">
        <f>+C14+D14-E14+F14-G14+H14</f>
        <v>10972867</v>
      </c>
    </row>
    <row r="15" spans="1:10" x14ac:dyDescent="0.25">
      <c r="A15" s="149" t="s">
        <v>383</v>
      </c>
      <c r="B15" s="150" t="s">
        <v>384</v>
      </c>
      <c r="C15" s="151">
        <v>41637996</v>
      </c>
      <c r="D15" s="153">
        <v>0</v>
      </c>
      <c r="E15" s="153">
        <v>0</v>
      </c>
      <c r="F15" s="153">
        <v>0</v>
      </c>
      <c r="G15" s="154"/>
      <c r="H15" s="152"/>
      <c r="I15" s="153"/>
      <c r="J15" s="155">
        <f>+C15+D15-E15+F15-G15+H15</f>
        <v>41637996</v>
      </c>
    </row>
    <row r="16" spans="1:10" x14ac:dyDescent="0.25">
      <c r="A16" s="156"/>
      <c r="B16" s="157">
        <v>0</v>
      </c>
      <c r="C16" s="157"/>
      <c r="D16" s="157"/>
      <c r="E16" s="157"/>
      <c r="F16" s="157"/>
      <c r="G16" s="158"/>
      <c r="H16" s="157"/>
      <c r="I16" s="157"/>
      <c r="J16" s="155">
        <f>+C16+D16-E16+G16</f>
        <v>0</v>
      </c>
    </row>
    <row r="17" spans="1:10" ht="15.75" thickBot="1" x14ac:dyDescent="0.3">
      <c r="A17" s="159" t="s">
        <v>385</v>
      </c>
      <c r="B17" s="159"/>
      <c r="C17" s="160">
        <f t="shared" ref="C17:J17" si="2">SUM(C14:C16)</f>
        <v>117266113</v>
      </c>
      <c r="D17" s="160">
        <f t="shared" si="2"/>
        <v>0</v>
      </c>
      <c r="E17" s="160">
        <f t="shared" si="2"/>
        <v>28655250</v>
      </c>
      <c r="F17" s="160">
        <f t="shared" si="2"/>
        <v>0</v>
      </c>
      <c r="G17" s="160">
        <f t="shared" si="2"/>
        <v>36000000</v>
      </c>
      <c r="H17" s="161">
        <f t="shared" si="2"/>
        <v>0</v>
      </c>
      <c r="I17" s="162">
        <f t="shared" si="2"/>
        <v>0</v>
      </c>
      <c r="J17" s="163">
        <f t="shared" si="2"/>
        <v>52610863</v>
      </c>
    </row>
    <row r="18" spans="1:10" ht="15.75" thickBot="1" x14ac:dyDescent="0.3">
      <c r="A18" s="164" t="s">
        <v>386</v>
      </c>
      <c r="B18" s="165"/>
      <c r="C18" s="166">
        <f>+C13+C17</f>
        <v>118272613</v>
      </c>
      <c r="D18" s="166">
        <f>+D13+D17</f>
        <v>35999042</v>
      </c>
      <c r="E18" s="166">
        <f>+E13+E17</f>
        <v>55311292</v>
      </c>
      <c r="F18" s="166"/>
      <c r="G18" s="166">
        <f>+G13+G17</f>
        <v>36000000</v>
      </c>
      <c r="H18" s="166">
        <f>+H13+H17</f>
        <v>0</v>
      </c>
      <c r="I18" s="166">
        <f>+I13+I17</f>
        <v>656000</v>
      </c>
      <c r="J18" s="167">
        <f>+J13+J17</f>
        <v>62304363</v>
      </c>
    </row>
    <row r="19" spans="1:10" x14ac:dyDescent="0.25">
      <c r="A19" s="168"/>
      <c r="B19" s="168"/>
      <c r="C19" s="168"/>
      <c r="D19" s="168"/>
      <c r="E19" s="169"/>
      <c r="F19" s="168"/>
      <c r="G19" s="168"/>
      <c r="H19" s="168"/>
      <c r="I19" s="168"/>
      <c r="J19" s="168"/>
    </row>
    <row r="20" spans="1:10" x14ac:dyDescent="0.25">
      <c r="A20" s="170" t="s">
        <v>387</v>
      </c>
      <c r="B20" s="171"/>
      <c r="C20" s="223">
        <v>10530262</v>
      </c>
      <c r="D20" s="171">
        <v>36656000</v>
      </c>
      <c r="E20" s="171">
        <v>35999042</v>
      </c>
      <c r="F20" s="171"/>
      <c r="G20" s="171"/>
      <c r="H20" s="171"/>
      <c r="I20" s="171">
        <f>C20+D20-E20</f>
        <v>11187220</v>
      </c>
      <c r="J20" s="168"/>
    </row>
    <row r="21" spans="1:10" x14ac:dyDescent="0.25">
      <c r="A21" s="172"/>
      <c r="B21" s="172"/>
      <c r="C21" s="172"/>
      <c r="D21" s="172"/>
      <c r="E21" s="172"/>
      <c r="F21" s="172"/>
      <c r="G21" s="172"/>
      <c r="H21" s="172"/>
      <c r="I21" s="172"/>
      <c r="J21" s="168"/>
    </row>
    <row r="22" spans="1:10" x14ac:dyDescent="0.25">
      <c r="A22" s="173" t="s">
        <v>431</v>
      </c>
      <c r="B22" s="174"/>
      <c r="C22" s="172"/>
      <c r="D22" s="173" t="s">
        <v>388</v>
      </c>
      <c r="E22" s="174"/>
      <c r="F22" s="175"/>
      <c r="G22" s="172"/>
      <c r="H22" s="173" t="s">
        <v>432</v>
      </c>
      <c r="I22" s="174"/>
      <c r="J22" s="176"/>
    </row>
    <row r="23" spans="1:10" x14ac:dyDescent="0.25">
      <c r="A23" s="177" t="s">
        <v>389</v>
      </c>
      <c r="B23" s="178">
        <f>+C20</f>
        <v>10530262</v>
      </c>
      <c r="C23" s="172"/>
      <c r="D23" s="177" t="s">
        <v>390</v>
      </c>
      <c r="E23" s="179">
        <f>+D17</f>
        <v>0</v>
      </c>
      <c r="F23" s="175"/>
      <c r="G23" s="172"/>
      <c r="H23" s="177" t="s">
        <v>389</v>
      </c>
      <c r="I23" s="179">
        <f>+I20</f>
        <v>11187220</v>
      </c>
      <c r="J23" s="168"/>
    </row>
    <row r="24" spans="1:10" x14ac:dyDescent="0.25">
      <c r="A24" s="177" t="s">
        <v>391</v>
      </c>
      <c r="B24" s="179">
        <f>+C17</f>
        <v>117266113</v>
      </c>
      <c r="C24" s="172"/>
      <c r="D24" s="177" t="s">
        <v>392</v>
      </c>
      <c r="E24" s="179">
        <f>+E18</f>
        <v>55311292</v>
      </c>
      <c r="F24" s="175"/>
      <c r="G24" s="172"/>
      <c r="H24" s="177" t="s">
        <v>391</v>
      </c>
      <c r="I24" s="179">
        <f>+J17</f>
        <v>52610863</v>
      </c>
      <c r="J24" s="168"/>
    </row>
    <row r="25" spans="1:10" x14ac:dyDescent="0.25">
      <c r="A25" s="177" t="s">
        <v>393</v>
      </c>
      <c r="B25" s="179">
        <f>+C13</f>
        <v>1006500</v>
      </c>
      <c r="C25" s="172"/>
      <c r="D25" s="177"/>
      <c r="E25" s="179"/>
      <c r="F25" s="175"/>
      <c r="G25" s="172"/>
      <c r="H25" s="177" t="s">
        <v>394</v>
      </c>
      <c r="I25" s="179">
        <f>+J13</f>
        <v>9693500</v>
      </c>
      <c r="J25" s="168"/>
    </row>
    <row r="26" spans="1:10" x14ac:dyDescent="0.25">
      <c r="A26" s="180" t="s">
        <v>395</v>
      </c>
      <c r="B26" s="181">
        <f>SUM(B23:B25)</f>
        <v>128802875</v>
      </c>
      <c r="C26" s="172"/>
      <c r="D26" s="180"/>
      <c r="E26" s="181">
        <f>+E23-E24-E25</f>
        <v>-55311292</v>
      </c>
      <c r="F26" s="175"/>
      <c r="G26" s="172"/>
      <c r="H26" s="180" t="s">
        <v>395</v>
      </c>
      <c r="I26" s="181">
        <f>SUM(I23:I25)</f>
        <v>73491583</v>
      </c>
      <c r="J26" s="168"/>
    </row>
    <row r="27" spans="1:10" x14ac:dyDescent="0.25">
      <c r="A27" s="172"/>
      <c r="B27" s="172"/>
      <c r="C27" s="172"/>
      <c r="D27" s="172"/>
      <c r="E27" s="172"/>
      <c r="F27" s="172"/>
      <c r="G27" s="172"/>
      <c r="H27" s="172"/>
      <c r="I27" s="172"/>
      <c r="J27" s="168"/>
    </row>
    <row r="28" spans="1:10" x14ac:dyDescent="0.25">
      <c r="A28" s="172" t="s">
        <v>396</v>
      </c>
      <c r="B28" s="172">
        <f>+B26+E26</f>
        <v>73491583</v>
      </c>
      <c r="C28" s="172"/>
      <c r="D28" s="172"/>
      <c r="E28" s="172"/>
      <c r="F28" s="172"/>
      <c r="G28" s="172"/>
      <c r="H28" s="172"/>
      <c r="I28" s="172"/>
      <c r="J28" s="182"/>
    </row>
    <row r="29" spans="1:10" x14ac:dyDescent="0.25">
      <c r="A29" s="172" t="s">
        <v>397</v>
      </c>
      <c r="B29" s="172">
        <f>+I26</f>
        <v>73491583</v>
      </c>
    </row>
    <row r="30" spans="1:10" x14ac:dyDescent="0.25">
      <c r="A30" s="183" t="s">
        <v>398</v>
      </c>
      <c r="B30" s="183">
        <f>+B28-B29</f>
        <v>0</v>
      </c>
      <c r="C30" s="184"/>
      <c r="D30" s="18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J31"/>
    </sheetView>
  </sheetViews>
  <sheetFormatPr baseColWidth="10" defaultRowHeight="15" x14ac:dyDescent="0.25"/>
  <cols>
    <col min="2" max="2" width="9.5703125" customWidth="1"/>
    <col min="3" max="3" width="23.140625" customWidth="1"/>
    <col min="6" max="6" width="13.42578125" customWidth="1"/>
    <col min="7" max="7" width="9.42578125" customWidth="1"/>
    <col min="9" max="9" width="13.42578125" customWidth="1"/>
    <col min="10" max="10" width="14.140625" customWidth="1"/>
  </cols>
  <sheetData>
    <row r="1" spans="1:10" x14ac:dyDescent="0.25">
      <c r="A1" s="339" t="s">
        <v>517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x14ac:dyDescent="0.25">
      <c r="A2" s="264"/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x14ac:dyDescent="0.25">
      <c r="A3" s="265" t="s">
        <v>518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0" ht="15.75" x14ac:dyDescent="0.25">
      <c r="A4" s="257" t="s">
        <v>276</v>
      </c>
      <c r="B4" s="260"/>
      <c r="C4" s="260"/>
      <c r="D4" s="266"/>
      <c r="E4" s="260"/>
      <c r="F4" s="260"/>
      <c r="G4" s="260"/>
      <c r="H4" s="233"/>
      <c r="I4" s="233"/>
      <c r="J4" s="233"/>
    </row>
    <row r="5" spans="1:10" ht="15.75" x14ac:dyDescent="0.25">
      <c r="A5" s="260"/>
      <c r="B5" s="260"/>
      <c r="C5" s="260"/>
      <c r="D5" s="260"/>
      <c r="E5" s="260"/>
      <c r="F5" s="260"/>
      <c r="G5" s="260"/>
      <c r="H5" s="233"/>
      <c r="I5" s="233"/>
      <c r="J5" s="233"/>
    </row>
    <row r="6" spans="1:10" ht="15.75" x14ac:dyDescent="0.25">
      <c r="A6" s="259"/>
      <c r="B6" s="260"/>
      <c r="C6" s="260"/>
      <c r="D6" s="260"/>
      <c r="E6" s="260"/>
      <c r="F6" s="260"/>
      <c r="G6" s="260"/>
      <c r="H6" s="352" t="s">
        <v>541</v>
      </c>
      <c r="I6" s="353"/>
      <c r="J6" s="354"/>
    </row>
    <row r="7" spans="1:10" ht="15.75" x14ac:dyDescent="0.25">
      <c r="A7" s="259"/>
      <c r="B7" s="260"/>
      <c r="C7" s="260"/>
      <c r="D7" s="260"/>
      <c r="E7" s="260"/>
      <c r="F7" s="260"/>
      <c r="G7" s="260"/>
      <c r="H7" s="267" t="s">
        <v>542</v>
      </c>
      <c r="I7" s="355" t="s">
        <v>543</v>
      </c>
      <c r="J7" s="356"/>
    </row>
    <row r="8" spans="1:10" ht="15.75" x14ac:dyDescent="0.25">
      <c r="A8" s="260"/>
      <c r="B8" s="260"/>
      <c r="C8" s="260"/>
      <c r="D8" s="260"/>
      <c r="E8" s="260"/>
      <c r="F8" s="260"/>
      <c r="G8" s="233"/>
      <c r="H8" s="267" t="s">
        <v>544</v>
      </c>
      <c r="I8" s="357" t="s">
        <v>545</v>
      </c>
      <c r="J8" s="358"/>
    </row>
    <row r="9" spans="1:10" ht="20.25" x14ac:dyDescent="0.25">
      <c r="A9" s="344" t="s">
        <v>546</v>
      </c>
      <c r="B9" s="344"/>
      <c r="C9" s="344"/>
      <c r="D9" s="344"/>
      <c r="E9" s="344"/>
      <c r="F9" s="344"/>
      <c r="G9" s="344"/>
      <c r="H9" s="268" t="s">
        <v>547</v>
      </c>
      <c r="I9" s="359" t="s">
        <v>548</v>
      </c>
      <c r="J9" s="360"/>
    </row>
    <row r="10" spans="1:10" ht="20.25" x14ac:dyDescent="0.25">
      <c r="A10" s="344" t="s">
        <v>549</v>
      </c>
      <c r="B10" s="344"/>
      <c r="C10" s="344"/>
      <c r="D10" s="344"/>
      <c r="E10" s="344"/>
      <c r="F10" s="269">
        <v>43008</v>
      </c>
      <c r="G10" s="260"/>
      <c r="H10" s="233"/>
      <c r="I10" s="233"/>
      <c r="J10" s="233"/>
    </row>
    <row r="11" spans="1:10" x14ac:dyDescent="0.25">
      <c r="A11" s="233"/>
      <c r="B11" s="233"/>
      <c r="C11" s="233"/>
      <c r="D11" s="233"/>
      <c r="E11" s="233"/>
      <c r="F11" s="233"/>
      <c r="G11" s="233"/>
      <c r="H11" s="233"/>
      <c r="I11" s="233"/>
      <c r="J11" s="233"/>
    </row>
    <row r="12" spans="1:10" ht="15.75" thickBot="1" x14ac:dyDescent="0.3">
      <c r="A12" s="233"/>
      <c r="B12" s="233"/>
      <c r="C12" s="233"/>
      <c r="D12" s="233"/>
      <c r="E12" s="233"/>
      <c r="F12" s="233"/>
      <c r="G12" s="233"/>
      <c r="H12" s="233"/>
      <c r="I12" s="233"/>
      <c r="J12" s="233"/>
    </row>
    <row r="13" spans="1:10" ht="15.75" thickBot="1" x14ac:dyDescent="0.3">
      <c r="A13" s="345" t="s">
        <v>550</v>
      </c>
      <c r="B13" s="346"/>
      <c r="C13" s="346"/>
      <c r="D13" s="346"/>
      <c r="E13" s="347"/>
      <c r="F13" s="348" t="s">
        <v>541</v>
      </c>
      <c r="G13" s="346"/>
      <c r="H13" s="346"/>
      <c r="I13" s="346"/>
      <c r="J13" s="349"/>
    </row>
    <row r="14" spans="1:10" ht="15.75" thickTop="1" x14ac:dyDescent="0.25">
      <c r="A14" s="270"/>
      <c r="B14" s="271"/>
      <c r="C14" s="271"/>
      <c r="D14" s="271"/>
      <c r="E14" s="272"/>
      <c r="F14" s="273"/>
      <c r="G14" s="271" t="s">
        <v>551</v>
      </c>
      <c r="H14" s="271" t="s">
        <v>551</v>
      </c>
      <c r="I14" s="271" t="s">
        <v>551</v>
      </c>
      <c r="J14" s="274" t="s">
        <v>551</v>
      </c>
    </row>
    <row r="15" spans="1:10" ht="15.75" thickBot="1" x14ac:dyDescent="0.3">
      <c r="A15" s="275" t="s">
        <v>0</v>
      </c>
      <c r="B15" s="276" t="s">
        <v>552</v>
      </c>
      <c r="C15" s="277" t="s">
        <v>553</v>
      </c>
      <c r="D15" s="278" t="s">
        <v>554</v>
      </c>
      <c r="E15" s="279" t="s">
        <v>555</v>
      </c>
      <c r="F15" s="280" t="s">
        <v>0</v>
      </c>
      <c r="G15" s="276" t="s">
        <v>552</v>
      </c>
      <c r="H15" s="277" t="s">
        <v>553</v>
      </c>
      <c r="I15" s="276" t="s">
        <v>554</v>
      </c>
      <c r="J15" s="281" t="s">
        <v>555</v>
      </c>
    </row>
    <row r="16" spans="1:10" ht="15.75" thickTop="1" x14ac:dyDescent="0.25">
      <c r="A16" s="282"/>
      <c r="B16" s="283"/>
      <c r="C16" s="271"/>
      <c r="D16" s="283"/>
      <c r="E16" s="272"/>
      <c r="F16" s="284"/>
      <c r="G16" s="283"/>
      <c r="H16" s="285"/>
      <c r="I16" s="283"/>
      <c r="J16" s="274"/>
    </row>
    <row r="17" spans="1:10" x14ac:dyDescent="0.25">
      <c r="A17" s="286">
        <f>F10</f>
        <v>43008</v>
      </c>
      <c r="B17" s="283"/>
      <c r="C17" s="285" t="s">
        <v>556</v>
      </c>
      <c r="D17" s="287">
        <v>10972867</v>
      </c>
      <c r="E17" s="288"/>
      <c r="F17" s="289">
        <f>F10</f>
        <v>43008</v>
      </c>
      <c r="G17" s="283"/>
      <c r="H17" s="285" t="s">
        <v>557</v>
      </c>
      <c r="I17" s="290"/>
      <c r="J17" s="291">
        <v>10972867</v>
      </c>
    </row>
    <row r="18" spans="1:10" x14ac:dyDescent="0.25">
      <c r="A18" s="282"/>
      <c r="B18" s="283"/>
      <c r="C18" s="285"/>
      <c r="D18" s="292"/>
      <c r="E18" s="288"/>
      <c r="F18" s="284"/>
      <c r="G18" s="283"/>
      <c r="H18" s="285"/>
      <c r="I18" s="290"/>
      <c r="J18" s="293"/>
    </row>
    <row r="19" spans="1:10" x14ac:dyDescent="0.25">
      <c r="A19" s="282"/>
      <c r="B19" s="283"/>
      <c r="C19" s="285"/>
      <c r="D19" s="294"/>
      <c r="E19" s="288"/>
      <c r="F19" s="295"/>
      <c r="G19" s="283"/>
      <c r="H19" s="285"/>
      <c r="I19" s="290"/>
      <c r="J19" s="293"/>
    </row>
    <row r="20" spans="1:10" x14ac:dyDescent="0.25">
      <c r="A20" s="282"/>
      <c r="B20" s="283"/>
      <c r="C20" s="285"/>
      <c r="D20" s="290"/>
      <c r="E20" s="288"/>
      <c r="F20" s="284"/>
      <c r="G20" s="283"/>
      <c r="H20" s="285"/>
      <c r="I20" s="290"/>
      <c r="J20" s="293"/>
    </row>
    <row r="21" spans="1:10" x14ac:dyDescent="0.25">
      <c r="A21" s="282"/>
      <c r="B21" s="283"/>
      <c r="C21" s="285"/>
      <c r="D21" s="290"/>
      <c r="E21" s="288"/>
      <c r="F21" s="284"/>
      <c r="G21" s="283"/>
      <c r="H21" s="285"/>
      <c r="I21" s="290"/>
      <c r="J21" s="293"/>
    </row>
    <row r="22" spans="1:10" x14ac:dyDescent="0.25">
      <c r="A22" s="282"/>
      <c r="B22" s="283"/>
      <c r="C22" s="285"/>
      <c r="D22" s="290"/>
      <c r="E22" s="288"/>
      <c r="F22" s="284"/>
      <c r="G22" s="283"/>
      <c r="H22" s="285"/>
      <c r="I22" s="290"/>
      <c r="J22" s="293"/>
    </row>
    <row r="23" spans="1:10" x14ac:dyDescent="0.25">
      <c r="A23" s="296">
        <f>F10</f>
        <v>43008</v>
      </c>
      <c r="B23" s="283"/>
      <c r="C23" s="285"/>
      <c r="D23" s="297">
        <f>SUM(D17:D21)-SUM(E17:E22)</f>
        <v>10972867</v>
      </c>
      <c r="E23" s="288"/>
      <c r="F23" s="298">
        <f>F10</f>
        <v>43008</v>
      </c>
      <c r="G23" s="283"/>
      <c r="H23" s="285"/>
      <c r="I23" s="299"/>
      <c r="J23" s="297">
        <f>SUM(J17:J22)-SUM(I18:I22)</f>
        <v>10972867</v>
      </c>
    </row>
    <row r="24" spans="1:10" ht="15.75" thickBot="1" x14ac:dyDescent="0.3">
      <c r="A24" s="300"/>
      <c r="B24" s="301"/>
      <c r="C24" s="302"/>
      <c r="D24" s="301"/>
      <c r="E24" s="303"/>
      <c r="F24" s="304"/>
      <c r="G24" s="301"/>
      <c r="H24" s="302"/>
      <c r="I24" s="301"/>
      <c r="J24" s="305"/>
    </row>
    <row r="25" spans="1:10" x14ac:dyDescent="0.25">
      <c r="A25" s="233"/>
      <c r="B25" s="233"/>
      <c r="C25" s="233"/>
      <c r="D25" s="233"/>
      <c r="E25" s="350">
        <f>J23-D23</f>
        <v>0</v>
      </c>
      <c r="F25" s="351"/>
      <c r="G25" s="233"/>
      <c r="H25" s="233"/>
      <c r="I25" s="233"/>
      <c r="J25" s="233"/>
    </row>
    <row r="26" spans="1:10" ht="15.75" x14ac:dyDescent="0.25">
      <c r="A26" s="259"/>
      <c r="B26" s="260"/>
      <c r="C26" s="237" t="s">
        <v>558</v>
      </c>
      <c r="D26" s="306"/>
      <c r="E26" s="306"/>
      <c r="F26" s="237"/>
      <c r="G26" s="306"/>
      <c r="H26" s="237" t="s">
        <v>559</v>
      </c>
      <c r="I26" s="259"/>
      <c r="J26" s="256"/>
    </row>
    <row r="27" spans="1:10" ht="15.75" x14ac:dyDescent="0.25">
      <c r="A27" s="259"/>
      <c r="B27" s="260"/>
      <c r="C27" s="260"/>
      <c r="D27" s="259"/>
      <c r="E27" s="259"/>
      <c r="F27" s="260"/>
      <c r="G27" s="259"/>
      <c r="H27" s="260"/>
      <c r="I27" s="259"/>
      <c r="J27" s="259"/>
    </row>
    <row r="28" spans="1:10" x14ac:dyDescent="0.25">
      <c r="A28" s="233"/>
      <c r="B28" s="233"/>
      <c r="C28" s="233"/>
      <c r="D28" s="233"/>
      <c r="E28" s="233"/>
      <c r="F28" s="233"/>
      <c r="G28" s="233"/>
      <c r="H28" s="233"/>
      <c r="I28" s="233"/>
      <c r="J28" s="233"/>
    </row>
    <row r="29" spans="1:10" x14ac:dyDescent="0.25">
      <c r="A29" s="233"/>
      <c r="B29" s="233"/>
      <c r="C29" s="233"/>
      <c r="D29" s="233"/>
      <c r="E29" s="233"/>
      <c r="F29" s="233"/>
      <c r="G29" s="233"/>
      <c r="H29" s="233"/>
      <c r="I29" s="233"/>
      <c r="J29" s="233"/>
    </row>
    <row r="30" spans="1:10" x14ac:dyDescent="0.25">
      <c r="A30" s="262"/>
      <c r="B30" s="262"/>
      <c r="C30" s="262" t="s">
        <v>538</v>
      </c>
      <c r="D30" s="262"/>
      <c r="E30" s="262"/>
      <c r="F30" s="262"/>
      <c r="G30" s="262"/>
      <c r="H30" s="262" t="s">
        <v>560</v>
      </c>
      <c r="I30" s="262"/>
      <c r="J30" s="262"/>
    </row>
    <row r="31" spans="1:10" x14ac:dyDescent="0.25">
      <c r="A31" s="262"/>
      <c r="B31" s="262"/>
      <c r="C31" s="307" t="s">
        <v>561</v>
      </c>
      <c r="D31" s="262"/>
      <c r="E31" s="262"/>
      <c r="F31" s="262"/>
      <c r="G31" s="262"/>
      <c r="H31" s="307" t="s">
        <v>562</v>
      </c>
      <c r="I31" s="262"/>
      <c r="J31" s="262"/>
    </row>
  </sheetData>
  <mergeCells count="10">
    <mergeCell ref="A10:E10"/>
    <mergeCell ref="A13:E13"/>
    <mergeCell ref="F13:J13"/>
    <mergeCell ref="E25:F25"/>
    <mergeCell ref="A1:J1"/>
    <mergeCell ref="H6:J6"/>
    <mergeCell ref="I7:J7"/>
    <mergeCell ref="I8:J8"/>
    <mergeCell ref="A9:G9"/>
    <mergeCell ref="I9:J9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K13" sqref="K13"/>
    </sheetView>
  </sheetViews>
  <sheetFormatPr baseColWidth="10" defaultRowHeight="15" x14ac:dyDescent="0.25"/>
  <cols>
    <col min="3" max="3" width="23.5703125" customWidth="1"/>
    <col min="9" max="9" width="12.7109375" customWidth="1"/>
    <col min="10" max="10" width="13.140625" customWidth="1"/>
  </cols>
  <sheetData>
    <row r="1" spans="1:10" x14ac:dyDescent="0.25">
      <c r="A1" s="339" t="s">
        <v>517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x14ac:dyDescent="0.25">
      <c r="A2" s="264"/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x14ac:dyDescent="0.25">
      <c r="A3" s="265" t="s">
        <v>518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0" ht="15.75" x14ac:dyDescent="0.25">
      <c r="A4" s="257" t="s">
        <v>276</v>
      </c>
      <c r="B4" s="260"/>
      <c r="C4" s="260"/>
      <c r="D4" s="266"/>
      <c r="E4" s="260"/>
      <c r="F4" s="260"/>
      <c r="G4" s="260"/>
      <c r="H4" s="233"/>
      <c r="I4" s="233"/>
      <c r="J4" s="233"/>
    </row>
    <row r="5" spans="1:10" ht="15.75" x14ac:dyDescent="0.25">
      <c r="A5" s="259"/>
      <c r="B5" s="260"/>
      <c r="C5" s="260"/>
      <c r="D5" s="260"/>
      <c r="E5" s="260"/>
      <c r="F5" s="260"/>
      <c r="G5" s="260"/>
      <c r="H5" s="308" t="s">
        <v>541</v>
      </c>
      <c r="I5" s="309"/>
      <c r="J5" s="310"/>
    </row>
    <row r="6" spans="1:10" ht="15.75" x14ac:dyDescent="0.25">
      <c r="A6" s="260"/>
      <c r="B6" s="260"/>
      <c r="C6" s="260"/>
      <c r="D6" s="260"/>
      <c r="E6" s="260"/>
      <c r="F6" s="260"/>
      <c r="G6" s="260"/>
      <c r="H6" s="267" t="s">
        <v>542</v>
      </c>
      <c r="I6" s="311" t="s">
        <v>543</v>
      </c>
      <c r="J6" s="312"/>
    </row>
    <row r="7" spans="1:10" x14ac:dyDescent="0.25">
      <c r="H7" s="267" t="s">
        <v>544</v>
      </c>
      <c r="I7" s="313" t="s">
        <v>563</v>
      </c>
      <c r="J7" s="314"/>
    </row>
    <row r="8" spans="1:10" ht="15.75" x14ac:dyDescent="0.25">
      <c r="A8" s="260"/>
      <c r="B8" s="260"/>
      <c r="C8" s="260"/>
      <c r="D8" s="260"/>
      <c r="E8" s="260"/>
      <c r="F8" s="260"/>
      <c r="G8" s="260"/>
      <c r="H8" s="268" t="s">
        <v>547</v>
      </c>
      <c r="I8" s="315" t="s">
        <v>564</v>
      </c>
      <c r="J8" s="316"/>
    </row>
    <row r="9" spans="1:10" ht="15.75" x14ac:dyDescent="0.25">
      <c r="A9" s="259"/>
      <c r="B9" s="260"/>
      <c r="C9" s="260"/>
      <c r="D9" s="260"/>
      <c r="E9" s="260"/>
    </row>
    <row r="10" spans="1:10" ht="15.75" x14ac:dyDescent="0.25">
      <c r="A10" s="260"/>
      <c r="B10" s="260"/>
      <c r="C10" s="260"/>
      <c r="D10" s="260"/>
      <c r="E10" s="260"/>
    </row>
    <row r="11" spans="1:10" ht="20.25" x14ac:dyDescent="0.25">
      <c r="A11" s="235" t="s">
        <v>565</v>
      </c>
      <c r="B11" s="260"/>
      <c r="C11" s="260"/>
      <c r="D11" s="260"/>
      <c r="E11" s="260"/>
      <c r="F11" s="260"/>
      <c r="G11" s="260"/>
      <c r="H11" s="317"/>
    </row>
    <row r="12" spans="1:10" ht="15.75" x14ac:dyDescent="0.25">
      <c r="A12" s="361"/>
      <c r="B12" s="361"/>
      <c r="C12" s="361"/>
      <c r="D12" s="361"/>
      <c r="E12" s="361"/>
      <c r="F12" s="318">
        <v>43008</v>
      </c>
      <c r="G12" s="260"/>
      <c r="H12" s="233"/>
      <c r="I12" s="233"/>
      <c r="J12" s="233"/>
    </row>
    <row r="13" spans="1:10" x14ac:dyDescent="0.25">
      <c r="A13" s="233"/>
      <c r="B13" s="233"/>
      <c r="C13" s="233"/>
      <c r="D13" s="233"/>
      <c r="E13" s="233"/>
      <c r="F13" s="233"/>
      <c r="G13" s="233"/>
      <c r="H13" s="233"/>
      <c r="I13" s="233"/>
      <c r="J13" s="233"/>
    </row>
    <row r="14" spans="1:10" ht="15.75" thickBot="1" x14ac:dyDescent="0.3">
      <c r="A14" s="233"/>
      <c r="B14" s="233"/>
      <c r="C14" s="233"/>
      <c r="D14" s="233"/>
      <c r="E14" s="233"/>
      <c r="F14" s="233"/>
      <c r="G14" s="233"/>
      <c r="H14" s="233"/>
      <c r="I14" s="233"/>
      <c r="J14" s="233"/>
    </row>
    <row r="15" spans="1:10" ht="15.75" thickBot="1" x14ac:dyDescent="0.3">
      <c r="A15" s="345" t="s">
        <v>550</v>
      </c>
      <c r="B15" s="346"/>
      <c r="C15" s="346"/>
      <c r="D15" s="346"/>
      <c r="E15" s="347"/>
      <c r="F15" s="348" t="s">
        <v>541</v>
      </c>
      <c r="G15" s="346"/>
      <c r="H15" s="346"/>
      <c r="I15" s="346"/>
      <c r="J15" s="349"/>
    </row>
    <row r="16" spans="1:10" ht="15.75" thickTop="1" x14ac:dyDescent="0.25">
      <c r="A16" s="270"/>
      <c r="B16" s="271"/>
      <c r="C16" s="271"/>
      <c r="D16" s="271"/>
      <c r="E16" s="272"/>
      <c r="F16" s="273"/>
      <c r="G16" s="271" t="s">
        <v>551</v>
      </c>
      <c r="H16" s="271" t="s">
        <v>551</v>
      </c>
      <c r="I16" s="271" t="s">
        <v>551</v>
      </c>
      <c r="J16" s="274" t="s">
        <v>551</v>
      </c>
    </row>
    <row r="17" spans="1:10" ht="15.75" thickBot="1" x14ac:dyDescent="0.3">
      <c r="A17" s="275" t="s">
        <v>0</v>
      </c>
      <c r="B17" s="276" t="s">
        <v>552</v>
      </c>
      <c r="C17" s="277" t="s">
        <v>553</v>
      </c>
      <c r="D17" s="278" t="s">
        <v>554</v>
      </c>
      <c r="E17" s="279" t="s">
        <v>555</v>
      </c>
      <c r="F17" s="280" t="s">
        <v>0</v>
      </c>
      <c r="G17" s="276" t="s">
        <v>552</v>
      </c>
      <c r="H17" s="277" t="s">
        <v>553</v>
      </c>
      <c r="I17" s="276" t="s">
        <v>554</v>
      </c>
      <c r="J17" s="281" t="s">
        <v>555</v>
      </c>
    </row>
    <row r="18" spans="1:10" ht="15.75" thickTop="1" x14ac:dyDescent="0.25">
      <c r="A18" s="282"/>
      <c r="B18" s="283"/>
      <c r="C18" s="271"/>
      <c r="D18" s="283"/>
      <c r="E18" s="272"/>
      <c r="F18" s="284"/>
      <c r="G18" s="283"/>
      <c r="H18" s="285"/>
      <c r="I18" s="283"/>
      <c r="J18" s="319"/>
    </row>
    <row r="19" spans="1:10" x14ac:dyDescent="0.25">
      <c r="A19" s="320">
        <f>F12</f>
        <v>43008</v>
      </c>
      <c r="B19" s="321"/>
      <c r="C19" s="285" t="s">
        <v>556</v>
      </c>
      <c r="D19" s="322">
        <v>4914.1400000000003</v>
      </c>
      <c r="E19" s="323"/>
      <c r="F19" s="324">
        <f>F12</f>
        <v>43008</v>
      </c>
      <c r="G19" s="321"/>
      <c r="H19" s="285" t="s">
        <v>557</v>
      </c>
      <c r="I19" s="325"/>
      <c r="J19" s="322">
        <v>4914.1400000000003</v>
      </c>
    </row>
    <row r="20" spans="1:10" x14ac:dyDescent="0.25">
      <c r="A20" s="326"/>
      <c r="B20" s="321"/>
      <c r="C20" s="285"/>
      <c r="D20" s="292"/>
      <c r="E20" s="323"/>
      <c r="F20" s="327"/>
      <c r="G20" s="321"/>
      <c r="H20" s="285"/>
      <c r="I20" s="325"/>
      <c r="J20" s="328"/>
    </row>
    <row r="21" spans="1:10" x14ac:dyDescent="0.25">
      <c r="A21" s="326"/>
      <c r="B21" s="321"/>
      <c r="C21" s="285"/>
      <c r="D21" s="294"/>
      <c r="E21" s="323"/>
      <c r="F21" s="329"/>
      <c r="G21" s="321"/>
      <c r="H21" s="285"/>
      <c r="I21" s="325"/>
      <c r="J21" s="328"/>
    </row>
    <row r="22" spans="1:10" x14ac:dyDescent="0.25">
      <c r="A22" s="326"/>
      <c r="B22" s="321"/>
      <c r="C22" s="285"/>
      <c r="D22" s="325"/>
      <c r="E22" s="323"/>
      <c r="F22" s="327"/>
      <c r="G22" s="321"/>
      <c r="H22" s="285"/>
      <c r="I22" s="325"/>
      <c r="J22" s="328"/>
    </row>
    <row r="23" spans="1:10" x14ac:dyDescent="0.25">
      <c r="A23" s="326"/>
      <c r="B23" s="321"/>
      <c r="C23" s="285"/>
      <c r="D23" s="325"/>
      <c r="E23" s="323"/>
      <c r="F23" s="327"/>
      <c r="G23" s="321"/>
      <c r="H23" s="285"/>
      <c r="I23" s="325"/>
      <c r="J23" s="328"/>
    </row>
    <row r="24" spans="1:10" x14ac:dyDescent="0.25">
      <c r="A24" s="326"/>
      <c r="B24" s="321"/>
      <c r="C24" s="285"/>
      <c r="D24" s="325"/>
      <c r="E24" s="323"/>
      <c r="F24" s="327"/>
      <c r="G24" s="321"/>
      <c r="H24" s="285"/>
      <c r="I24" s="325"/>
      <c r="J24" s="328"/>
    </row>
    <row r="25" spans="1:10" x14ac:dyDescent="0.25">
      <c r="A25" s="330">
        <f>F12</f>
        <v>43008</v>
      </c>
      <c r="B25" s="321"/>
      <c r="C25" s="285"/>
      <c r="D25" s="331">
        <f>SUM(D19:D23)-SUM(E19:E24)</f>
        <v>4914.1400000000003</v>
      </c>
      <c r="E25" s="323"/>
      <c r="F25" s="332">
        <f>F12</f>
        <v>43008</v>
      </c>
      <c r="G25" s="321"/>
      <c r="H25" s="285"/>
      <c r="I25" s="333"/>
      <c r="J25" s="331">
        <f>SUM(J19:J24)-SUM(I20:I24)</f>
        <v>4914.1400000000003</v>
      </c>
    </row>
    <row r="26" spans="1:10" ht="15.75" thickBot="1" x14ac:dyDescent="0.3">
      <c r="A26" s="334"/>
      <c r="B26" s="335"/>
      <c r="C26" s="302"/>
      <c r="D26" s="335"/>
      <c r="E26" s="336"/>
      <c r="F26" s="337"/>
      <c r="G26" s="335"/>
      <c r="H26" s="302"/>
      <c r="I26" s="335"/>
      <c r="J26" s="338"/>
    </row>
    <row r="27" spans="1:10" x14ac:dyDescent="0.25">
      <c r="A27" s="233"/>
      <c r="B27" s="233"/>
      <c r="C27" s="233"/>
      <c r="D27" s="233"/>
      <c r="E27" s="350">
        <f>J25-D25</f>
        <v>0</v>
      </c>
      <c r="F27" s="351"/>
      <c r="G27" s="233"/>
      <c r="H27" s="233"/>
      <c r="I27" s="233"/>
      <c r="J27" s="233"/>
    </row>
    <row r="28" spans="1:10" ht="15.75" x14ac:dyDescent="0.25">
      <c r="A28" s="259"/>
      <c r="B28" s="260"/>
      <c r="C28" s="260" t="s">
        <v>558</v>
      </c>
      <c r="D28" s="259"/>
      <c r="E28" s="259"/>
      <c r="F28" s="260"/>
      <c r="G28" s="259"/>
      <c r="H28" s="260" t="s">
        <v>559</v>
      </c>
      <c r="I28" s="259"/>
      <c r="J28" s="256"/>
    </row>
    <row r="29" spans="1:10" ht="15.75" x14ac:dyDescent="0.25">
      <c r="A29" s="259"/>
      <c r="B29" s="260"/>
      <c r="C29" s="260"/>
      <c r="D29" s="259"/>
      <c r="E29" s="259"/>
      <c r="F29" s="260"/>
      <c r="G29" s="259"/>
      <c r="H29" s="260"/>
      <c r="I29" s="259"/>
      <c r="J29" s="259"/>
    </row>
    <row r="30" spans="1:10" x14ac:dyDescent="0.25">
      <c r="A30" s="233"/>
      <c r="B30" s="233"/>
      <c r="C30" s="233"/>
      <c r="D30" s="233"/>
      <c r="E30" s="233"/>
      <c r="F30" s="233"/>
      <c r="G30" s="233"/>
      <c r="H30" s="233"/>
      <c r="I30" s="233"/>
      <c r="J30" s="233"/>
    </row>
    <row r="31" spans="1:10" x14ac:dyDescent="0.25">
      <c r="A31" s="262"/>
      <c r="B31" s="262"/>
      <c r="C31" s="262" t="s">
        <v>538</v>
      </c>
      <c r="D31" s="262"/>
      <c r="E31" s="262"/>
      <c r="F31" s="262"/>
      <c r="G31" s="262"/>
      <c r="H31" s="262" t="s">
        <v>566</v>
      </c>
      <c r="I31" s="262"/>
      <c r="J31" s="262"/>
    </row>
    <row r="32" spans="1:10" x14ac:dyDescent="0.25">
      <c r="A32" s="262"/>
      <c r="B32" s="262"/>
      <c r="C32" s="307" t="s">
        <v>561</v>
      </c>
      <c r="D32" s="262"/>
      <c r="E32" s="262"/>
      <c r="F32" s="262"/>
      <c r="G32" s="262"/>
      <c r="H32" s="307" t="s">
        <v>567</v>
      </c>
      <c r="I32" s="262"/>
      <c r="J32" s="262"/>
    </row>
  </sheetData>
  <mergeCells count="5">
    <mergeCell ref="A1:J1"/>
    <mergeCell ref="A12:E12"/>
    <mergeCell ref="A15:E15"/>
    <mergeCell ref="F15:J15"/>
    <mergeCell ref="E27:F2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B13" sqref="B13"/>
    </sheetView>
  </sheetViews>
  <sheetFormatPr baseColWidth="10" defaultRowHeight="15" x14ac:dyDescent="0.25"/>
  <cols>
    <col min="1" max="1" width="21" customWidth="1"/>
    <col min="2" max="2" width="27.140625" bestFit="1" customWidth="1"/>
  </cols>
  <sheetData>
    <row r="3" spans="1:2" x14ac:dyDescent="0.25">
      <c r="A3" s="51" t="s">
        <v>274</v>
      </c>
      <c r="B3" t="s">
        <v>275</v>
      </c>
    </row>
    <row r="4" spans="1:2" x14ac:dyDescent="0.25">
      <c r="A4" s="52" t="s">
        <v>84</v>
      </c>
      <c r="B4" s="53">
        <v>463500</v>
      </c>
    </row>
    <row r="5" spans="1:2" x14ac:dyDescent="0.25">
      <c r="A5" s="52" t="s">
        <v>125</v>
      </c>
      <c r="B5" s="53">
        <v>28655250</v>
      </c>
    </row>
    <row r="6" spans="1:2" x14ac:dyDescent="0.25">
      <c r="A6" s="52" t="s">
        <v>93</v>
      </c>
      <c r="B6" s="53">
        <v>1400000</v>
      </c>
    </row>
    <row r="7" spans="1:2" x14ac:dyDescent="0.25">
      <c r="A7" s="52" t="s">
        <v>55</v>
      </c>
      <c r="B7" s="53">
        <v>5120750</v>
      </c>
    </row>
    <row r="8" spans="1:2" x14ac:dyDescent="0.25">
      <c r="A8" s="52" t="s">
        <v>73</v>
      </c>
      <c r="B8" s="53">
        <v>648500</v>
      </c>
    </row>
    <row r="9" spans="1:2" x14ac:dyDescent="0.25">
      <c r="A9" s="52" t="s">
        <v>293</v>
      </c>
      <c r="B9" s="53">
        <v>155000</v>
      </c>
    </row>
    <row r="10" spans="1:2" x14ac:dyDescent="0.25">
      <c r="A10" s="52" t="s">
        <v>243</v>
      </c>
      <c r="B10" s="53">
        <v>2016500</v>
      </c>
    </row>
    <row r="11" spans="1:2" x14ac:dyDescent="0.25">
      <c r="A11" s="52" t="s">
        <v>15</v>
      </c>
      <c r="B11" s="53">
        <v>8923042</v>
      </c>
    </row>
    <row r="12" spans="1:2" x14ac:dyDescent="0.25">
      <c r="A12" s="52" t="s">
        <v>118</v>
      </c>
      <c r="B12" s="53">
        <v>138000</v>
      </c>
    </row>
    <row r="13" spans="1:2" x14ac:dyDescent="0.25">
      <c r="A13" s="52" t="s">
        <v>19</v>
      </c>
      <c r="B13" s="53">
        <v>1434000</v>
      </c>
    </row>
    <row r="14" spans="1:2" x14ac:dyDescent="0.25">
      <c r="A14" s="52" t="s">
        <v>108</v>
      </c>
      <c r="B14" s="53">
        <v>3694750</v>
      </c>
    </row>
    <row r="15" spans="1:2" x14ac:dyDescent="0.25">
      <c r="A15" s="52" t="s">
        <v>242</v>
      </c>
      <c r="B15" s="53">
        <v>3125500</v>
      </c>
    </row>
    <row r="16" spans="1:2" x14ac:dyDescent="0.25">
      <c r="A16" s="52" t="s">
        <v>273</v>
      </c>
      <c r="B16" s="53">
        <v>55774792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2"/>
  <sheetViews>
    <sheetView workbookViewId="0">
      <selection activeCell="B18" sqref="B18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8" customWidth="1"/>
    <col min="4" max="4" width="11.85546875" bestFit="1" customWidth="1"/>
    <col min="5" max="5" width="8" customWidth="1"/>
    <col min="6" max="6" width="15.28515625" bestFit="1" customWidth="1"/>
    <col min="7" max="7" width="10" customWidth="1"/>
    <col min="8" max="8" width="14.7109375" bestFit="1" customWidth="1"/>
    <col min="9" max="9" width="8.28515625" customWidth="1"/>
    <col min="10" max="10" width="10.5703125" customWidth="1"/>
    <col min="11" max="11" width="12.85546875" bestFit="1" customWidth="1"/>
    <col min="12" max="12" width="9.42578125" customWidth="1"/>
    <col min="13" max="13" width="17.28515625" bestFit="1" customWidth="1"/>
    <col min="14" max="14" width="13.140625" bestFit="1" customWidth="1"/>
    <col min="15" max="15" width="12.5703125" bestFit="1" customWidth="1"/>
  </cols>
  <sheetData>
    <row r="3" spans="1:15" x14ac:dyDescent="0.25">
      <c r="A3" s="51" t="s">
        <v>275</v>
      </c>
      <c r="B3" s="51" t="s">
        <v>271</v>
      </c>
    </row>
    <row r="4" spans="1:15" x14ac:dyDescent="0.25">
      <c r="A4" s="51" t="s">
        <v>274</v>
      </c>
      <c r="B4" t="s">
        <v>437</v>
      </c>
      <c r="C4" t="s">
        <v>454</v>
      </c>
      <c r="D4" t="s">
        <v>99</v>
      </c>
      <c r="E4" t="s">
        <v>87</v>
      </c>
      <c r="F4" t="s">
        <v>21</v>
      </c>
      <c r="G4" t="s">
        <v>17</v>
      </c>
      <c r="H4" t="s">
        <v>241</v>
      </c>
      <c r="I4" t="s">
        <v>111</v>
      </c>
      <c r="J4" t="s">
        <v>13</v>
      </c>
      <c r="K4" t="s">
        <v>16</v>
      </c>
      <c r="L4" t="s">
        <v>9</v>
      </c>
      <c r="M4" t="s">
        <v>105</v>
      </c>
      <c r="N4" t="s">
        <v>63</v>
      </c>
      <c r="O4" t="s">
        <v>273</v>
      </c>
    </row>
    <row r="5" spans="1:15" x14ac:dyDescent="0.25">
      <c r="A5" s="52" t="s">
        <v>230</v>
      </c>
      <c r="B5" s="53">
        <v>56500</v>
      </c>
      <c r="C5" s="53">
        <v>2800000</v>
      </c>
      <c r="D5" s="53">
        <v>1869600</v>
      </c>
      <c r="E5" s="53">
        <v>414000</v>
      </c>
      <c r="F5" s="53">
        <v>1417612</v>
      </c>
      <c r="G5" s="53">
        <v>22326750</v>
      </c>
      <c r="H5" s="53">
        <v>357930</v>
      </c>
      <c r="I5" s="53">
        <v>2775000</v>
      </c>
      <c r="J5" s="53">
        <v>2265000</v>
      </c>
      <c r="K5" s="53">
        <v>675900</v>
      </c>
      <c r="L5" s="53">
        <v>19036500</v>
      </c>
      <c r="M5" s="53">
        <v>1730000</v>
      </c>
      <c r="N5" s="53">
        <v>50000</v>
      </c>
      <c r="O5" s="53">
        <v>55774792</v>
      </c>
    </row>
    <row r="6" spans="1:15" x14ac:dyDescent="0.25">
      <c r="A6" s="54" t="s">
        <v>58</v>
      </c>
      <c r="B6" s="53"/>
      <c r="C6" s="53"/>
      <c r="D6" s="53"/>
      <c r="E6" s="53"/>
      <c r="F6" s="53"/>
      <c r="G6" s="53">
        <v>4013750</v>
      </c>
      <c r="H6" s="53"/>
      <c r="I6" s="53"/>
      <c r="J6" s="53">
        <v>620000</v>
      </c>
      <c r="K6" s="53"/>
      <c r="L6" s="53">
        <v>1607000</v>
      </c>
      <c r="M6" s="53">
        <v>1650000</v>
      </c>
      <c r="N6" s="53">
        <v>50000</v>
      </c>
      <c r="O6" s="53">
        <v>7940750</v>
      </c>
    </row>
    <row r="7" spans="1:15" x14ac:dyDescent="0.25">
      <c r="A7" s="54" t="s">
        <v>11</v>
      </c>
      <c r="B7" s="53"/>
      <c r="C7" s="53"/>
      <c r="D7" s="53"/>
      <c r="E7" s="53">
        <v>414000</v>
      </c>
      <c r="F7" s="53">
        <v>110000</v>
      </c>
      <c r="G7" s="53">
        <v>9955000</v>
      </c>
      <c r="H7" s="53"/>
      <c r="I7" s="53">
        <v>150000</v>
      </c>
      <c r="J7" s="53">
        <v>20000</v>
      </c>
      <c r="K7" s="53"/>
      <c r="L7" s="53">
        <v>1960500</v>
      </c>
      <c r="M7" s="53">
        <v>80000</v>
      </c>
      <c r="N7" s="53"/>
      <c r="O7" s="53">
        <v>12689500</v>
      </c>
    </row>
    <row r="8" spans="1:15" x14ac:dyDescent="0.25">
      <c r="A8" s="54" t="s">
        <v>56</v>
      </c>
      <c r="B8" s="53"/>
      <c r="C8" s="53"/>
      <c r="D8" s="53"/>
      <c r="E8" s="53"/>
      <c r="F8" s="53">
        <v>500000</v>
      </c>
      <c r="G8" s="53"/>
      <c r="H8" s="53"/>
      <c r="I8" s="53"/>
      <c r="J8" s="53">
        <v>20000</v>
      </c>
      <c r="K8" s="53"/>
      <c r="L8" s="53">
        <v>14223500</v>
      </c>
      <c r="M8" s="53"/>
      <c r="N8" s="53"/>
      <c r="O8" s="53">
        <v>14743500</v>
      </c>
    </row>
    <row r="9" spans="1:15" x14ac:dyDescent="0.25">
      <c r="A9" s="54" t="s">
        <v>126</v>
      </c>
      <c r="B9" s="53"/>
      <c r="C9" s="53">
        <v>2800000</v>
      </c>
      <c r="D9" s="53"/>
      <c r="E9" s="53"/>
      <c r="F9" s="53"/>
      <c r="G9" s="53">
        <v>2613750</v>
      </c>
      <c r="H9" s="53"/>
      <c r="I9" s="53"/>
      <c r="J9" s="53">
        <v>5000</v>
      </c>
      <c r="K9" s="53"/>
      <c r="L9" s="53">
        <v>320500</v>
      </c>
      <c r="M9" s="53"/>
      <c r="N9" s="53"/>
      <c r="O9" s="53">
        <v>5739250</v>
      </c>
    </row>
    <row r="10" spans="1:15" x14ac:dyDescent="0.25">
      <c r="A10" s="54" t="s">
        <v>14</v>
      </c>
      <c r="B10" s="53">
        <v>56500</v>
      </c>
      <c r="C10" s="53"/>
      <c r="D10" s="53">
        <v>1869600</v>
      </c>
      <c r="E10" s="53"/>
      <c r="F10" s="53">
        <v>807612</v>
      </c>
      <c r="G10" s="53">
        <v>4776250</v>
      </c>
      <c r="H10" s="53">
        <v>357930</v>
      </c>
      <c r="I10" s="53">
        <v>2625000</v>
      </c>
      <c r="J10" s="53">
        <v>1600000</v>
      </c>
      <c r="K10" s="53">
        <v>675900</v>
      </c>
      <c r="L10" s="53">
        <v>925000</v>
      </c>
      <c r="M10" s="53"/>
      <c r="N10" s="53"/>
      <c r="O10" s="53">
        <v>13693792</v>
      </c>
    </row>
    <row r="11" spans="1:15" x14ac:dyDescent="0.25">
      <c r="A11" s="54" t="s">
        <v>18</v>
      </c>
      <c r="B11" s="53"/>
      <c r="C11" s="53"/>
      <c r="D11" s="53"/>
      <c r="E11" s="53"/>
      <c r="F11" s="53"/>
      <c r="G11" s="53">
        <v>968000</v>
      </c>
      <c r="H11" s="53"/>
      <c r="I11" s="53"/>
      <c r="J11" s="53"/>
      <c r="K11" s="53"/>
      <c r="L11" s="53"/>
      <c r="M11" s="53"/>
      <c r="N11" s="53"/>
      <c r="O11" s="53">
        <v>968000</v>
      </c>
    </row>
    <row r="12" spans="1:15" x14ac:dyDescent="0.25">
      <c r="A12" s="52" t="s">
        <v>273</v>
      </c>
      <c r="B12" s="53">
        <v>56500</v>
      </c>
      <c r="C12" s="53">
        <v>2800000</v>
      </c>
      <c r="D12" s="53">
        <v>1869600</v>
      </c>
      <c r="E12" s="53">
        <v>414000</v>
      </c>
      <c r="F12" s="53">
        <v>1417612</v>
      </c>
      <c r="G12" s="53">
        <v>22326750</v>
      </c>
      <c r="H12" s="53">
        <v>357930</v>
      </c>
      <c r="I12" s="53">
        <v>2775000</v>
      </c>
      <c r="J12" s="53">
        <v>2265000</v>
      </c>
      <c r="K12" s="53">
        <v>675900</v>
      </c>
      <c r="L12" s="53">
        <v>19036500</v>
      </c>
      <c r="M12" s="53">
        <v>1730000</v>
      </c>
      <c r="N12" s="53">
        <v>50000</v>
      </c>
      <c r="O12" s="53">
        <v>55774792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0"/>
  <sheetViews>
    <sheetView tabSelected="1" workbookViewId="0">
      <selection activeCell="D15" sqref="D15"/>
    </sheetView>
  </sheetViews>
  <sheetFormatPr baseColWidth="10" defaultRowHeight="15" x14ac:dyDescent="0.25"/>
  <cols>
    <col min="2" max="2" width="41.85546875" customWidth="1"/>
    <col min="5" max="5" width="12.85546875" bestFit="1" customWidth="1"/>
    <col min="8" max="8" width="17" customWidth="1"/>
  </cols>
  <sheetData>
    <row r="1" spans="1:9" ht="30" x14ac:dyDescent="0.25">
      <c r="A1" s="31" t="s">
        <v>0</v>
      </c>
      <c r="B1" s="1" t="s">
        <v>1</v>
      </c>
      <c r="C1" s="1" t="s">
        <v>2</v>
      </c>
      <c r="D1" s="1" t="s">
        <v>3</v>
      </c>
      <c r="E1" s="32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20">
        <v>42979</v>
      </c>
      <c r="B2" t="s">
        <v>417</v>
      </c>
      <c r="C2" s="44" t="s">
        <v>105</v>
      </c>
      <c r="D2" s="7" t="s">
        <v>58</v>
      </c>
      <c r="E2" s="11">
        <v>80000</v>
      </c>
      <c r="F2" s="8" t="s">
        <v>55</v>
      </c>
      <c r="G2" s="9" t="s">
        <v>230</v>
      </c>
      <c r="H2" s="13" t="s">
        <v>134</v>
      </c>
      <c r="I2" s="9" t="s">
        <v>10</v>
      </c>
    </row>
    <row r="3" spans="1:9" x14ac:dyDescent="0.25">
      <c r="A3" s="220">
        <v>42979</v>
      </c>
      <c r="B3" s="13" t="s">
        <v>65</v>
      </c>
      <c r="C3" s="44" t="s">
        <v>9</v>
      </c>
      <c r="D3" s="7" t="s">
        <v>126</v>
      </c>
      <c r="E3" s="11">
        <v>10000</v>
      </c>
      <c r="F3" s="8" t="s">
        <v>242</v>
      </c>
      <c r="G3" s="9" t="s">
        <v>230</v>
      </c>
      <c r="H3" s="13" t="s">
        <v>134</v>
      </c>
      <c r="I3" s="9" t="s">
        <v>10</v>
      </c>
    </row>
    <row r="4" spans="1:9" x14ac:dyDescent="0.25">
      <c r="A4" s="220">
        <v>42980</v>
      </c>
      <c r="B4" t="s">
        <v>417</v>
      </c>
      <c r="C4" s="7" t="s">
        <v>105</v>
      </c>
      <c r="D4" s="7" t="s">
        <v>58</v>
      </c>
      <c r="E4" s="11">
        <v>80000</v>
      </c>
      <c r="F4" s="8" t="s">
        <v>55</v>
      </c>
      <c r="G4" s="9" t="s">
        <v>230</v>
      </c>
      <c r="H4" s="13" t="s">
        <v>134</v>
      </c>
      <c r="I4" s="9" t="s">
        <v>10</v>
      </c>
    </row>
    <row r="5" spans="1:9" x14ac:dyDescent="0.25">
      <c r="A5" s="28">
        <v>42981</v>
      </c>
      <c r="B5" s="17" t="s">
        <v>266</v>
      </c>
      <c r="C5" s="7" t="s">
        <v>13</v>
      </c>
      <c r="D5" s="7" t="s">
        <v>58</v>
      </c>
      <c r="E5" s="18">
        <v>580000</v>
      </c>
      <c r="F5" s="8" t="s">
        <v>55</v>
      </c>
      <c r="G5" s="9" t="s">
        <v>230</v>
      </c>
      <c r="H5" s="13" t="s">
        <v>267</v>
      </c>
      <c r="I5" s="9" t="s">
        <v>10</v>
      </c>
    </row>
    <row r="6" spans="1:9" x14ac:dyDescent="0.25">
      <c r="A6" s="220">
        <v>42981</v>
      </c>
      <c r="B6" t="s">
        <v>417</v>
      </c>
      <c r="C6" s="7" t="s">
        <v>105</v>
      </c>
      <c r="D6" s="7" t="s">
        <v>58</v>
      </c>
      <c r="E6" s="11">
        <v>80000</v>
      </c>
      <c r="F6" s="8" t="s">
        <v>55</v>
      </c>
      <c r="G6" s="9" t="s">
        <v>230</v>
      </c>
      <c r="H6" s="13" t="s">
        <v>134</v>
      </c>
      <c r="I6" s="9" t="s">
        <v>10</v>
      </c>
    </row>
    <row r="7" spans="1:9" x14ac:dyDescent="0.25">
      <c r="A7" s="28">
        <v>42982</v>
      </c>
      <c r="B7" s="17" t="s">
        <v>24</v>
      </c>
      <c r="C7" s="15" t="s">
        <v>21</v>
      </c>
      <c r="D7" s="9" t="s">
        <v>14</v>
      </c>
      <c r="E7" s="18">
        <v>45000</v>
      </c>
      <c r="F7" s="30" t="s">
        <v>15</v>
      </c>
      <c r="G7" s="9" t="s">
        <v>230</v>
      </c>
      <c r="H7" t="s">
        <v>133</v>
      </c>
      <c r="I7" s="9" t="s">
        <v>10</v>
      </c>
    </row>
    <row r="8" spans="1:9" x14ac:dyDescent="0.25">
      <c r="A8" s="28">
        <v>42982</v>
      </c>
      <c r="B8" s="17" t="s">
        <v>23</v>
      </c>
      <c r="C8" s="7" t="s">
        <v>9</v>
      </c>
      <c r="D8" s="7" t="s">
        <v>14</v>
      </c>
      <c r="E8" s="18">
        <v>150000</v>
      </c>
      <c r="F8" s="9" t="s">
        <v>15</v>
      </c>
      <c r="G8" s="9" t="s">
        <v>230</v>
      </c>
      <c r="H8" s="13" t="s">
        <v>135</v>
      </c>
      <c r="I8" s="9" t="s">
        <v>10</v>
      </c>
    </row>
    <row r="9" spans="1:9" x14ac:dyDescent="0.25">
      <c r="A9" s="6">
        <v>42982</v>
      </c>
      <c r="B9" s="13" t="s">
        <v>65</v>
      </c>
      <c r="C9" s="13" t="s">
        <v>9</v>
      </c>
      <c r="D9" s="13" t="s">
        <v>58</v>
      </c>
      <c r="E9" s="13">
        <v>15000</v>
      </c>
      <c r="F9" s="8" t="s">
        <v>73</v>
      </c>
      <c r="G9" s="9" t="s">
        <v>230</v>
      </c>
      <c r="H9" s="13" t="s">
        <v>178</v>
      </c>
      <c r="I9" s="9" t="s">
        <v>10</v>
      </c>
    </row>
    <row r="10" spans="1:9" x14ac:dyDescent="0.25">
      <c r="A10" s="6">
        <v>42982</v>
      </c>
      <c r="B10" s="13" t="s">
        <v>72</v>
      </c>
      <c r="C10" s="13" t="s">
        <v>9</v>
      </c>
      <c r="D10" s="13" t="s">
        <v>58</v>
      </c>
      <c r="E10" s="40">
        <v>50000</v>
      </c>
      <c r="F10" s="8" t="s">
        <v>73</v>
      </c>
      <c r="G10" s="9" t="s">
        <v>230</v>
      </c>
      <c r="H10" s="13" t="s">
        <v>179</v>
      </c>
      <c r="I10" s="9" t="s">
        <v>10</v>
      </c>
    </row>
    <row r="11" spans="1:9" x14ac:dyDescent="0.25">
      <c r="A11" s="41">
        <v>42982</v>
      </c>
      <c r="B11" s="42" t="s">
        <v>88</v>
      </c>
      <c r="C11" s="13" t="s">
        <v>9</v>
      </c>
      <c r="D11" s="13" t="s">
        <v>11</v>
      </c>
      <c r="E11" s="43">
        <v>30000</v>
      </c>
      <c r="F11" s="8" t="s">
        <v>93</v>
      </c>
      <c r="G11" s="9" t="s">
        <v>230</v>
      </c>
      <c r="H11" s="10" t="s">
        <v>134</v>
      </c>
      <c r="I11" s="9" t="s">
        <v>10</v>
      </c>
    </row>
    <row r="12" spans="1:9" x14ac:dyDescent="0.25">
      <c r="A12" s="41">
        <v>42982</v>
      </c>
      <c r="B12" s="44" t="s">
        <v>502</v>
      </c>
      <c r="C12" s="13" t="s">
        <v>9</v>
      </c>
      <c r="D12" s="13" t="s">
        <v>11</v>
      </c>
      <c r="E12" s="45">
        <v>16000</v>
      </c>
      <c r="F12" s="8" t="s">
        <v>108</v>
      </c>
      <c r="G12" s="9" t="s">
        <v>230</v>
      </c>
      <c r="H12" s="13" t="s">
        <v>160</v>
      </c>
      <c r="I12" s="9" t="s">
        <v>10</v>
      </c>
    </row>
    <row r="13" spans="1:9" x14ac:dyDescent="0.25">
      <c r="A13" s="28">
        <v>42982</v>
      </c>
      <c r="B13" s="17" t="s">
        <v>119</v>
      </c>
      <c r="C13" s="10" t="s">
        <v>9</v>
      </c>
      <c r="D13" s="10" t="s">
        <v>126</v>
      </c>
      <c r="E13" s="18">
        <v>50000</v>
      </c>
      <c r="F13" s="8" t="s">
        <v>242</v>
      </c>
      <c r="G13" s="7" t="s">
        <v>230</v>
      </c>
      <c r="H13" s="39" t="s">
        <v>223</v>
      </c>
      <c r="I13" s="9" t="s">
        <v>10</v>
      </c>
    </row>
    <row r="14" spans="1:9" x14ac:dyDescent="0.25">
      <c r="A14" s="14">
        <v>42982</v>
      </c>
      <c r="B14" s="13" t="s">
        <v>231</v>
      </c>
      <c r="C14" s="7" t="s">
        <v>9</v>
      </c>
      <c r="D14" s="7" t="s">
        <v>58</v>
      </c>
      <c r="E14" s="40">
        <v>15000</v>
      </c>
      <c r="F14" s="8" t="s">
        <v>243</v>
      </c>
      <c r="G14" s="9" t="s">
        <v>230</v>
      </c>
      <c r="H14" s="7" t="s">
        <v>134</v>
      </c>
      <c r="I14" s="9" t="s">
        <v>10</v>
      </c>
    </row>
    <row r="15" spans="1:9" x14ac:dyDescent="0.25">
      <c r="A15" s="220">
        <v>42982</v>
      </c>
      <c r="B15" t="s">
        <v>417</v>
      </c>
      <c r="C15" s="7" t="s">
        <v>105</v>
      </c>
      <c r="D15" s="7" t="s">
        <v>58</v>
      </c>
      <c r="E15" s="11">
        <v>80000</v>
      </c>
      <c r="F15" s="8" t="s">
        <v>55</v>
      </c>
      <c r="G15" s="9" t="s">
        <v>230</v>
      </c>
      <c r="H15" s="13" t="s">
        <v>134</v>
      </c>
      <c r="I15" s="9" t="s">
        <v>10</v>
      </c>
    </row>
    <row r="16" spans="1:9" ht="15" customHeight="1" x14ac:dyDescent="0.25">
      <c r="A16" s="28">
        <v>42983</v>
      </c>
      <c r="B16" s="17" t="s">
        <v>25</v>
      </c>
      <c r="C16" s="7" t="s">
        <v>16</v>
      </c>
      <c r="D16" s="9" t="s">
        <v>14</v>
      </c>
      <c r="E16" s="18">
        <v>34000</v>
      </c>
      <c r="F16" s="9" t="s">
        <v>15</v>
      </c>
      <c r="G16" s="9" t="s">
        <v>230</v>
      </c>
      <c r="H16" s="13" t="s">
        <v>136</v>
      </c>
      <c r="I16" s="9" t="s">
        <v>10</v>
      </c>
    </row>
    <row r="17" spans="1:9" x14ac:dyDescent="0.25">
      <c r="A17" s="28">
        <v>42983</v>
      </c>
      <c r="B17" s="17" t="s">
        <v>45</v>
      </c>
      <c r="C17" s="7" t="s">
        <v>9</v>
      </c>
      <c r="D17" s="7" t="s">
        <v>56</v>
      </c>
      <c r="E17" s="18">
        <v>70000</v>
      </c>
      <c r="F17" s="8" t="s">
        <v>19</v>
      </c>
      <c r="G17" s="9" t="s">
        <v>230</v>
      </c>
      <c r="H17" s="13" t="s">
        <v>162</v>
      </c>
      <c r="I17" s="9" t="s">
        <v>10</v>
      </c>
    </row>
    <row r="18" spans="1:9" x14ac:dyDescent="0.25">
      <c r="A18" s="28">
        <v>42983</v>
      </c>
      <c r="B18" s="17" t="s">
        <v>20</v>
      </c>
      <c r="C18" s="7" t="s">
        <v>9</v>
      </c>
      <c r="D18" s="7" t="s">
        <v>56</v>
      </c>
      <c r="E18" s="18">
        <v>106000</v>
      </c>
      <c r="F18" s="8" t="s">
        <v>19</v>
      </c>
      <c r="G18" s="9" t="s">
        <v>230</v>
      </c>
      <c r="H18" s="13" t="s">
        <v>163</v>
      </c>
      <c r="I18" s="9" t="s">
        <v>10</v>
      </c>
    </row>
    <row r="19" spans="1:9" x14ac:dyDescent="0.25">
      <c r="A19" s="28">
        <v>42983</v>
      </c>
      <c r="B19" s="17" t="s">
        <v>268</v>
      </c>
      <c r="C19" s="7" t="s">
        <v>105</v>
      </c>
      <c r="D19" s="7" t="s">
        <v>58</v>
      </c>
      <c r="E19" s="18">
        <v>1250000</v>
      </c>
      <c r="F19" s="8" t="s">
        <v>55</v>
      </c>
      <c r="G19" s="9" t="s">
        <v>230</v>
      </c>
      <c r="H19" s="13" t="s">
        <v>269</v>
      </c>
      <c r="I19" s="9" t="s">
        <v>10</v>
      </c>
    </row>
    <row r="20" spans="1:9" x14ac:dyDescent="0.25">
      <c r="A20" s="41">
        <v>42983</v>
      </c>
      <c r="B20" s="13" t="s">
        <v>65</v>
      </c>
      <c r="C20" s="13" t="s">
        <v>9</v>
      </c>
      <c r="D20" s="13" t="s">
        <v>58</v>
      </c>
      <c r="E20" s="13">
        <v>15000</v>
      </c>
      <c r="F20" s="8" t="s">
        <v>73</v>
      </c>
      <c r="G20" s="9" t="s">
        <v>230</v>
      </c>
      <c r="H20" s="13" t="s">
        <v>178</v>
      </c>
      <c r="I20" s="9" t="s">
        <v>10</v>
      </c>
    </row>
    <row r="21" spans="1:9" x14ac:dyDescent="0.25">
      <c r="A21" s="41">
        <v>42983</v>
      </c>
      <c r="B21" s="13" t="s">
        <v>71</v>
      </c>
      <c r="C21" s="13" t="s">
        <v>9</v>
      </c>
      <c r="D21" s="13" t="s">
        <v>58</v>
      </c>
      <c r="E21" s="40">
        <v>29000</v>
      </c>
      <c r="F21" s="8" t="s">
        <v>73</v>
      </c>
      <c r="G21" s="9" t="s">
        <v>230</v>
      </c>
      <c r="H21" s="13" t="s">
        <v>179</v>
      </c>
      <c r="I21" s="9" t="s">
        <v>10</v>
      </c>
    </row>
    <row r="22" spans="1:9" x14ac:dyDescent="0.25">
      <c r="A22" s="41">
        <v>42983</v>
      </c>
      <c r="B22" s="13" t="s">
        <v>83</v>
      </c>
      <c r="C22" s="13" t="s">
        <v>9</v>
      </c>
      <c r="D22" s="13" t="s">
        <v>11</v>
      </c>
      <c r="E22" s="40">
        <v>43500</v>
      </c>
      <c r="F22" s="8" t="s">
        <v>84</v>
      </c>
      <c r="G22" s="9" t="s">
        <v>230</v>
      </c>
      <c r="H22" s="13" t="s">
        <v>161</v>
      </c>
      <c r="I22" s="9" t="s">
        <v>10</v>
      </c>
    </row>
    <row r="23" spans="1:9" x14ac:dyDescent="0.25">
      <c r="A23" s="41">
        <v>42983</v>
      </c>
      <c r="B23" s="13" t="s">
        <v>270</v>
      </c>
      <c r="C23" s="13" t="s">
        <v>87</v>
      </c>
      <c r="D23" s="13" t="s">
        <v>11</v>
      </c>
      <c r="E23" s="40">
        <v>17000</v>
      </c>
      <c r="F23" s="8" t="s">
        <v>84</v>
      </c>
      <c r="G23" s="9" t="s">
        <v>230</v>
      </c>
      <c r="H23" s="13" t="s">
        <v>188</v>
      </c>
      <c r="I23" s="9" t="s">
        <v>10</v>
      </c>
    </row>
    <row r="24" spans="1:9" x14ac:dyDescent="0.25">
      <c r="A24" s="41">
        <v>42983</v>
      </c>
      <c r="B24" s="42" t="s">
        <v>88</v>
      </c>
      <c r="C24" s="13" t="s">
        <v>9</v>
      </c>
      <c r="D24" s="13" t="s">
        <v>11</v>
      </c>
      <c r="E24" s="46">
        <v>30000</v>
      </c>
      <c r="F24" s="8" t="s">
        <v>93</v>
      </c>
      <c r="G24" s="9" t="s">
        <v>230</v>
      </c>
      <c r="H24" s="13" t="s">
        <v>197</v>
      </c>
      <c r="I24" s="9" t="s">
        <v>10</v>
      </c>
    </row>
    <row r="25" spans="1:9" x14ac:dyDescent="0.25">
      <c r="A25" s="41">
        <v>42983</v>
      </c>
      <c r="B25" s="17" t="s">
        <v>102</v>
      </c>
      <c r="C25" s="13" t="s">
        <v>9</v>
      </c>
      <c r="D25" s="13" t="s">
        <v>11</v>
      </c>
      <c r="E25" s="46">
        <v>70000</v>
      </c>
      <c r="F25" s="8" t="s">
        <v>93</v>
      </c>
      <c r="G25" s="7" t="s">
        <v>230</v>
      </c>
      <c r="H25" s="13" t="s">
        <v>198</v>
      </c>
      <c r="I25" s="9" t="s">
        <v>10</v>
      </c>
    </row>
    <row r="26" spans="1:9" x14ac:dyDescent="0.25">
      <c r="A26" s="41">
        <v>42983</v>
      </c>
      <c r="B26" s="17" t="s">
        <v>101</v>
      </c>
      <c r="C26" s="13" t="s">
        <v>9</v>
      </c>
      <c r="D26" s="13" t="s">
        <v>11</v>
      </c>
      <c r="E26" s="46">
        <v>10000</v>
      </c>
      <c r="F26" s="8" t="s">
        <v>93</v>
      </c>
      <c r="G26" s="9" t="s">
        <v>230</v>
      </c>
      <c r="H26" s="13" t="s">
        <v>199</v>
      </c>
      <c r="I26" s="9" t="s">
        <v>10</v>
      </c>
    </row>
    <row r="27" spans="1:9" x14ac:dyDescent="0.25">
      <c r="A27" s="41">
        <v>42983</v>
      </c>
      <c r="B27" s="44" t="s">
        <v>502</v>
      </c>
      <c r="C27" s="13" t="s">
        <v>9</v>
      </c>
      <c r="D27" s="13" t="s">
        <v>11</v>
      </c>
      <c r="E27" s="47">
        <v>16000</v>
      </c>
      <c r="F27" s="8" t="s">
        <v>108</v>
      </c>
      <c r="G27" s="9" t="s">
        <v>230</v>
      </c>
      <c r="H27" s="13" t="s">
        <v>160</v>
      </c>
      <c r="I27" s="9" t="s">
        <v>10</v>
      </c>
    </row>
    <row r="28" spans="1:9" x14ac:dyDescent="0.25">
      <c r="A28" s="28">
        <v>42983</v>
      </c>
      <c r="B28" s="17" t="s">
        <v>116</v>
      </c>
      <c r="C28" s="10" t="s">
        <v>9</v>
      </c>
      <c r="D28" s="10" t="s">
        <v>11</v>
      </c>
      <c r="E28" s="18">
        <v>26000</v>
      </c>
      <c r="F28" s="39" t="s">
        <v>118</v>
      </c>
      <c r="G28" s="7" t="s">
        <v>230</v>
      </c>
      <c r="H28" s="39" t="s">
        <v>221</v>
      </c>
      <c r="I28" s="9" t="s">
        <v>10</v>
      </c>
    </row>
    <row r="29" spans="1:9" x14ac:dyDescent="0.25">
      <c r="A29" s="28">
        <v>42983</v>
      </c>
      <c r="B29" s="17" t="s">
        <v>117</v>
      </c>
      <c r="C29" s="10" t="s">
        <v>9</v>
      </c>
      <c r="D29" s="10" t="s">
        <v>11</v>
      </c>
      <c r="E29" s="18">
        <v>60000</v>
      </c>
      <c r="F29" s="39" t="s">
        <v>118</v>
      </c>
      <c r="G29" s="7" t="s">
        <v>230</v>
      </c>
      <c r="H29" s="39" t="s">
        <v>222</v>
      </c>
      <c r="I29" s="9" t="s">
        <v>10</v>
      </c>
    </row>
    <row r="30" spans="1:9" x14ac:dyDescent="0.25">
      <c r="A30" s="14">
        <v>42983</v>
      </c>
      <c r="B30" s="13" t="s">
        <v>231</v>
      </c>
      <c r="C30" s="7" t="s">
        <v>9</v>
      </c>
      <c r="D30" s="7" t="s">
        <v>58</v>
      </c>
      <c r="E30" s="40">
        <v>15000</v>
      </c>
      <c r="F30" s="8" t="s">
        <v>243</v>
      </c>
      <c r="G30" s="9" t="s">
        <v>230</v>
      </c>
      <c r="H30" s="7" t="s">
        <v>134</v>
      </c>
      <c r="I30" s="9" t="s">
        <v>10</v>
      </c>
    </row>
    <row r="31" spans="1:9" x14ac:dyDescent="0.25">
      <c r="A31" s="220">
        <v>42983</v>
      </c>
      <c r="B31" t="s">
        <v>417</v>
      </c>
      <c r="C31" s="7" t="s">
        <v>105</v>
      </c>
      <c r="D31" s="7" t="s">
        <v>58</v>
      </c>
      <c r="E31" s="11">
        <v>80000</v>
      </c>
      <c r="F31" s="8" t="s">
        <v>55</v>
      </c>
      <c r="G31" s="9" t="s">
        <v>230</v>
      </c>
      <c r="H31" s="13" t="s">
        <v>134</v>
      </c>
      <c r="I31" s="9" t="s">
        <v>10</v>
      </c>
    </row>
    <row r="32" spans="1:9" x14ac:dyDescent="0.25">
      <c r="A32" s="221">
        <v>42983</v>
      </c>
      <c r="B32" s="33" t="s">
        <v>418</v>
      </c>
      <c r="C32" s="7" t="s">
        <v>13</v>
      </c>
      <c r="D32" s="7" t="s">
        <v>58</v>
      </c>
      <c r="E32" s="11">
        <v>15000</v>
      </c>
      <c r="F32" s="8" t="s">
        <v>55</v>
      </c>
      <c r="G32" s="9" t="s">
        <v>230</v>
      </c>
      <c r="H32" s="13" t="s">
        <v>134</v>
      </c>
      <c r="I32" s="9" t="s">
        <v>10</v>
      </c>
    </row>
    <row r="33" spans="1:9" x14ac:dyDescent="0.25">
      <c r="A33" s="220">
        <v>42983</v>
      </c>
      <c r="B33" t="s">
        <v>419</v>
      </c>
      <c r="C33" t="s">
        <v>9</v>
      </c>
      <c r="D33" t="s">
        <v>58</v>
      </c>
      <c r="E33">
        <v>15000</v>
      </c>
      <c r="F33" s="8" t="s">
        <v>293</v>
      </c>
      <c r="G33" s="9" t="s">
        <v>230</v>
      </c>
      <c r="H33" s="13" t="s">
        <v>218</v>
      </c>
      <c r="I33" s="9" t="s">
        <v>10</v>
      </c>
    </row>
    <row r="34" spans="1:9" x14ac:dyDescent="0.25">
      <c r="A34" s="220">
        <v>42983</v>
      </c>
      <c r="B34" t="s">
        <v>421</v>
      </c>
      <c r="C34" s="7" t="s">
        <v>13</v>
      </c>
      <c r="D34" s="7" t="s">
        <v>58</v>
      </c>
      <c r="E34">
        <v>20000</v>
      </c>
      <c r="F34" s="8" t="s">
        <v>293</v>
      </c>
      <c r="G34" s="9" t="s">
        <v>230</v>
      </c>
      <c r="H34" s="13" t="s">
        <v>422</v>
      </c>
      <c r="I34" s="9" t="s">
        <v>10</v>
      </c>
    </row>
    <row r="35" spans="1:9" x14ac:dyDescent="0.25">
      <c r="A35" s="28">
        <v>42984</v>
      </c>
      <c r="B35" s="17" t="s">
        <v>26</v>
      </c>
      <c r="C35" s="15" t="s">
        <v>21</v>
      </c>
      <c r="D35" s="7" t="s">
        <v>14</v>
      </c>
      <c r="E35" s="18">
        <v>35000</v>
      </c>
      <c r="F35" s="9" t="s">
        <v>15</v>
      </c>
      <c r="G35" s="9" t="s">
        <v>230</v>
      </c>
      <c r="H35" s="13" t="s">
        <v>137</v>
      </c>
      <c r="I35" s="9" t="s">
        <v>10</v>
      </c>
    </row>
    <row r="36" spans="1:9" x14ac:dyDescent="0.25">
      <c r="A36" s="41">
        <v>42984</v>
      </c>
      <c r="B36" s="13" t="s">
        <v>65</v>
      </c>
      <c r="C36" s="13" t="s">
        <v>9</v>
      </c>
      <c r="D36" s="13" t="s">
        <v>58</v>
      </c>
      <c r="E36" s="13">
        <v>15000</v>
      </c>
      <c r="F36" s="8" t="s">
        <v>73</v>
      </c>
      <c r="G36" s="7" t="s">
        <v>230</v>
      </c>
      <c r="H36" s="13" t="s">
        <v>178</v>
      </c>
      <c r="I36" s="9" t="s">
        <v>10</v>
      </c>
    </row>
    <row r="37" spans="1:9" x14ac:dyDescent="0.25">
      <c r="A37" s="41">
        <v>42984</v>
      </c>
      <c r="B37" s="17" t="s">
        <v>74</v>
      </c>
      <c r="C37" s="13" t="s">
        <v>9</v>
      </c>
      <c r="D37" s="13" t="s">
        <v>58</v>
      </c>
      <c r="E37" s="40">
        <v>60000</v>
      </c>
      <c r="F37" s="8" t="s">
        <v>73</v>
      </c>
      <c r="G37" s="7" t="s">
        <v>230</v>
      </c>
      <c r="H37" s="13" t="s">
        <v>180</v>
      </c>
      <c r="I37" s="9" t="s">
        <v>10</v>
      </c>
    </row>
    <row r="38" spans="1:9" x14ac:dyDescent="0.25">
      <c r="A38" s="41">
        <v>42984</v>
      </c>
      <c r="B38" s="17" t="s">
        <v>75</v>
      </c>
      <c r="C38" s="13" t="s">
        <v>13</v>
      </c>
      <c r="D38" s="13" t="s">
        <v>58</v>
      </c>
      <c r="E38" s="40">
        <v>5000</v>
      </c>
      <c r="F38" s="8" t="s">
        <v>73</v>
      </c>
      <c r="G38" s="9" t="s">
        <v>230</v>
      </c>
      <c r="H38" s="13" t="s">
        <v>181</v>
      </c>
      <c r="I38" s="9" t="s">
        <v>10</v>
      </c>
    </row>
    <row r="39" spans="1:9" x14ac:dyDescent="0.25">
      <c r="A39" s="41">
        <v>42984</v>
      </c>
      <c r="B39" s="13" t="s">
        <v>85</v>
      </c>
      <c r="C39" s="13" t="s">
        <v>9</v>
      </c>
      <c r="D39" s="13" t="s">
        <v>11</v>
      </c>
      <c r="E39" s="40">
        <v>34500</v>
      </c>
      <c r="F39" s="8" t="s">
        <v>84</v>
      </c>
      <c r="G39" s="9" t="s">
        <v>230</v>
      </c>
      <c r="H39" s="13" t="s">
        <v>189</v>
      </c>
      <c r="I39" s="9" t="s">
        <v>10</v>
      </c>
    </row>
    <row r="40" spans="1:9" x14ac:dyDescent="0.25">
      <c r="A40" s="41">
        <v>42984</v>
      </c>
      <c r="B40" s="13" t="s">
        <v>103</v>
      </c>
      <c r="C40" s="13" t="s">
        <v>9</v>
      </c>
      <c r="D40" s="13" t="s">
        <v>11</v>
      </c>
      <c r="E40" s="46">
        <v>50000</v>
      </c>
      <c r="F40" s="8" t="s">
        <v>93</v>
      </c>
      <c r="G40" s="7" t="s">
        <v>230</v>
      </c>
      <c r="H40" s="13" t="s">
        <v>200</v>
      </c>
      <c r="I40" s="9" t="s">
        <v>10</v>
      </c>
    </row>
    <row r="41" spans="1:9" x14ac:dyDescent="0.25">
      <c r="A41" s="41">
        <v>42984</v>
      </c>
      <c r="B41" s="13" t="s">
        <v>89</v>
      </c>
      <c r="C41" s="13" t="s">
        <v>9</v>
      </c>
      <c r="D41" s="13" t="s">
        <v>11</v>
      </c>
      <c r="E41" s="46">
        <v>30000</v>
      </c>
      <c r="F41" s="8" t="s">
        <v>93</v>
      </c>
      <c r="G41" s="9" t="s">
        <v>230</v>
      </c>
      <c r="H41" s="13" t="s">
        <v>197</v>
      </c>
      <c r="I41" s="9" t="s">
        <v>10</v>
      </c>
    </row>
    <row r="42" spans="1:9" x14ac:dyDescent="0.25">
      <c r="A42" s="41">
        <v>42984</v>
      </c>
      <c r="B42" s="44" t="s">
        <v>502</v>
      </c>
      <c r="C42" s="13" t="s">
        <v>9</v>
      </c>
      <c r="D42" s="13" t="s">
        <v>11</v>
      </c>
      <c r="E42" s="47">
        <v>16000</v>
      </c>
      <c r="F42" s="8" t="s">
        <v>108</v>
      </c>
      <c r="G42" s="7" t="s">
        <v>230</v>
      </c>
      <c r="H42" s="13" t="s">
        <v>160</v>
      </c>
      <c r="I42" s="9" t="s">
        <v>10</v>
      </c>
    </row>
    <row r="43" spans="1:9" x14ac:dyDescent="0.25">
      <c r="A43" s="41">
        <v>42984</v>
      </c>
      <c r="B43" s="44" t="s">
        <v>503</v>
      </c>
      <c r="C43" s="13" t="s">
        <v>9</v>
      </c>
      <c r="D43" s="13" t="s">
        <v>11</v>
      </c>
      <c r="E43" s="47">
        <v>34500</v>
      </c>
      <c r="F43" s="8" t="s">
        <v>108</v>
      </c>
      <c r="G43" s="9" t="s">
        <v>230</v>
      </c>
      <c r="H43" s="13" t="s">
        <v>206</v>
      </c>
      <c r="I43" s="9" t="s">
        <v>10</v>
      </c>
    </row>
    <row r="44" spans="1:9" x14ac:dyDescent="0.25">
      <c r="A44" s="38">
        <v>42984</v>
      </c>
      <c r="B44" s="13" t="s">
        <v>231</v>
      </c>
      <c r="C44" s="7" t="s">
        <v>9</v>
      </c>
      <c r="D44" s="7" t="s">
        <v>58</v>
      </c>
      <c r="E44" s="40">
        <v>15000</v>
      </c>
      <c r="F44" s="8" t="s">
        <v>243</v>
      </c>
      <c r="G44" s="9" t="s">
        <v>230</v>
      </c>
      <c r="H44" s="13" t="s">
        <v>227</v>
      </c>
      <c r="I44" s="9" t="s">
        <v>10</v>
      </c>
    </row>
    <row r="45" spans="1:9" ht="15.75" x14ac:dyDescent="0.25">
      <c r="A45" s="220">
        <v>42984</v>
      </c>
      <c r="B45" s="222" t="s">
        <v>420</v>
      </c>
      <c r="C45" t="s">
        <v>9</v>
      </c>
      <c r="D45" t="s">
        <v>58</v>
      </c>
      <c r="E45" s="33">
        <v>15000</v>
      </c>
      <c r="F45" s="8" t="s">
        <v>293</v>
      </c>
      <c r="G45" s="9" t="s">
        <v>230</v>
      </c>
      <c r="H45" s="13" t="s">
        <v>218</v>
      </c>
      <c r="I45" s="9" t="s">
        <v>10</v>
      </c>
    </row>
    <row r="46" spans="1:9" x14ac:dyDescent="0.25">
      <c r="A46" s="28">
        <v>42985</v>
      </c>
      <c r="B46" s="17" t="s">
        <v>27</v>
      </c>
      <c r="C46" s="7" t="s">
        <v>17</v>
      </c>
      <c r="D46" s="7" t="s">
        <v>18</v>
      </c>
      <c r="E46" s="18">
        <v>14000</v>
      </c>
      <c r="F46" s="9" t="s">
        <v>15</v>
      </c>
      <c r="G46" s="9" t="s">
        <v>230</v>
      </c>
      <c r="H46" s="13" t="s">
        <v>138</v>
      </c>
      <c r="I46" s="9" t="s">
        <v>10</v>
      </c>
    </row>
    <row r="47" spans="1:9" x14ac:dyDescent="0.25">
      <c r="A47" s="28">
        <v>42985</v>
      </c>
      <c r="B47" s="17" t="s">
        <v>28</v>
      </c>
      <c r="C47" s="7" t="s">
        <v>9</v>
      </c>
      <c r="D47" s="7" t="s">
        <v>14</v>
      </c>
      <c r="E47" s="18">
        <v>50000</v>
      </c>
      <c r="F47" s="9" t="s">
        <v>15</v>
      </c>
      <c r="G47" s="9" t="s">
        <v>230</v>
      </c>
      <c r="H47" s="13" t="s">
        <v>139</v>
      </c>
      <c r="I47" s="9" t="s">
        <v>10</v>
      </c>
    </row>
    <row r="48" spans="1:9" x14ac:dyDescent="0.25">
      <c r="A48" s="41">
        <v>42985</v>
      </c>
      <c r="B48" s="13" t="s">
        <v>65</v>
      </c>
      <c r="C48" s="13" t="s">
        <v>9</v>
      </c>
      <c r="D48" s="13" t="s">
        <v>58</v>
      </c>
      <c r="E48" s="40">
        <v>15000</v>
      </c>
      <c r="F48" s="8" t="s">
        <v>73</v>
      </c>
      <c r="G48" s="9" t="s">
        <v>230</v>
      </c>
      <c r="H48" s="13" t="s">
        <v>178</v>
      </c>
      <c r="I48" s="9" t="s">
        <v>10</v>
      </c>
    </row>
    <row r="49" spans="1:12" x14ac:dyDescent="0.25">
      <c r="A49" s="41">
        <v>42985</v>
      </c>
      <c r="B49" s="13" t="s">
        <v>82</v>
      </c>
      <c r="C49" s="13" t="s">
        <v>9</v>
      </c>
      <c r="D49" s="13" t="s">
        <v>11</v>
      </c>
      <c r="E49" s="40">
        <v>65000</v>
      </c>
      <c r="F49" s="8" t="s">
        <v>84</v>
      </c>
      <c r="G49" s="9" t="s">
        <v>230</v>
      </c>
      <c r="H49" s="13" t="s">
        <v>190</v>
      </c>
      <c r="I49" s="9" t="s">
        <v>10</v>
      </c>
    </row>
    <row r="50" spans="1:12" x14ac:dyDescent="0.25">
      <c r="A50" s="41">
        <v>42985</v>
      </c>
      <c r="B50" s="13" t="s">
        <v>89</v>
      </c>
      <c r="C50" s="13" t="s">
        <v>9</v>
      </c>
      <c r="D50" s="13" t="s">
        <v>11</v>
      </c>
      <c r="E50" s="46">
        <v>30000</v>
      </c>
      <c r="F50" s="8" t="s">
        <v>93</v>
      </c>
      <c r="G50" s="9" t="s">
        <v>230</v>
      </c>
      <c r="H50" s="13" t="s">
        <v>197</v>
      </c>
      <c r="I50" s="9" t="s">
        <v>10</v>
      </c>
    </row>
    <row r="51" spans="1:12" x14ac:dyDescent="0.25">
      <c r="A51" s="41">
        <v>42985</v>
      </c>
      <c r="B51" s="44" t="s">
        <v>104</v>
      </c>
      <c r="C51" s="13" t="s">
        <v>9</v>
      </c>
      <c r="D51" s="13" t="s">
        <v>11</v>
      </c>
      <c r="E51" s="47">
        <v>60000</v>
      </c>
      <c r="F51" s="8" t="s">
        <v>108</v>
      </c>
      <c r="G51" s="9" t="s">
        <v>230</v>
      </c>
      <c r="H51" s="13" t="s">
        <v>207</v>
      </c>
      <c r="I51" s="9" t="s">
        <v>10</v>
      </c>
    </row>
    <row r="52" spans="1:12" x14ac:dyDescent="0.25">
      <c r="A52" s="41">
        <v>42985</v>
      </c>
      <c r="B52" s="44" t="s">
        <v>502</v>
      </c>
      <c r="C52" s="13" t="s">
        <v>9</v>
      </c>
      <c r="D52" s="13" t="s">
        <v>11</v>
      </c>
      <c r="E52" s="47">
        <v>16000</v>
      </c>
      <c r="F52" s="8" t="s">
        <v>108</v>
      </c>
      <c r="G52" s="9" t="s">
        <v>230</v>
      </c>
      <c r="H52" s="13" t="s">
        <v>160</v>
      </c>
      <c r="I52" s="9" t="s">
        <v>10</v>
      </c>
    </row>
    <row r="53" spans="1:12" x14ac:dyDescent="0.25">
      <c r="A53" s="38">
        <v>42985</v>
      </c>
      <c r="B53" s="13" t="s">
        <v>231</v>
      </c>
      <c r="C53" s="7" t="s">
        <v>9</v>
      </c>
      <c r="D53" s="7" t="s">
        <v>58</v>
      </c>
      <c r="E53" s="40">
        <v>15000</v>
      </c>
      <c r="F53" s="8" t="s">
        <v>243</v>
      </c>
      <c r="G53" s="7" t="s">
        <v>230</v>
      </c>
      <c r="H53" s="13" t="s">
        <v>227</v>
      </c>
      <c r="I53" s="9" t="s">
        <v>10</v>
      </c>
    </row>
    <row r="54" spans="1:12" x14ac:dyDescent="0.25">
      <c r="A54" s="220">
        <v>42985</v>
      </c>
      <c r="B54" t="s">
        <v>420</v>
      </c>
      <c r="C54" t="s">
        <v>9</v>
      </c>
      <c r="D54" t="s">
        <v>58</v>
      </c>
      <c r="E54">
        <v>15000</v>
      </c>
      <c r="F54" s="8" t="s">
        <v>293</v>
      </c>
      <c r="G54" s="9" t="s">
        <v>230</v>
      </c>
      <c r="H54" s="13" t="s">
        <v>218</v>
      </c>
      <c r="I54" s="9" t="s">
        <v>10</v>
      </c>
    </row>
    <row r="55" spans="1:12" x14ac:dyDescent="0.25">
      <c r="A55" s="28">
        <v>42986</v>
      </c>
      <c r="B55" s="17" t="s">
        <v>22</v>
      </c>
      <c r="C55" s="7" t="s">
        <v>9</v>
      </c>
      <c r="D55" s="7" t="s">
        <v>14</v>
      </c>
      <c r="E55" s="18">
        <v>70000</v>
      </c>
      <c r="F55" s="9" t="s">
        <v>15</v>
      </c>
      <c r="G55" s="9" t="s">
        <v>230</v>
      </c>
      <c r="H55" s="13" t="s">
        <v>140</v>
      </c>
      <c r="I55" s="9" t="s">
        <v>10</v>
      </c>
    </row>
    <row r="56" spans="1:12" x14ac:dyDescent="0.25">
      <c r="A56" s="41">
        <v>42986</v>
      </c>
      <c r="B56" s="13" t="s">
        <v>65</v>
      </c>
      <c r="C56" s="13" t="s">
        <v>9</v>
      </c>
      <c r="D56" s="13" t="s">
        <v>58</v>
      </c>
      <c r="E56" s="40">
        <v>15000</v>
      </c>
      <c r="F56" s="8" t="s">
        <v>73</v>
      </c>
      <c r="G56" s="7" t="s">
        <v>230</v>
      </c>
      <c r="H56" s="13" t="s">
        <v>178</v>
      </c>
      <c r="I56" s="9" t="s">
        <v>10</v>
      </c>
    </row>
    <row r="57" spans="1:12" x14ac:dyDescent="0.25">
      <c r="A57" s="41">
        <v>42986</v>
      </c>
      <c r="B57" s="13" t="s">
        <v>70</v>
      </c>
      <c r="C57" s="13" t="s">
        <v>9</v>
      </c>
      <c r="D57" s="13" t="s">
        <v>58</v>
      </c>
      <c r="E57" s="40">
        <v>46500</v>
      </c>
      <c r="F57" s="8" t="s">
        <v>73</v>
      </c>
      <c r="G57" s="7" t="s">
        <v>230</v>
      </c>
      <c r="H57" s="13" t="s">
        <v>182</v>
      </c>
      <c r="I57" s="9" t="s">
        <v>10</v>
      </c>
    </row>
    <row r="58" spans="1:12" x14ac:dyDescent="0.25">
      <c r="A58" s="41">
        <v>42986</v>
      </c>
      <c r="B58" s="13" t="s">
        <v>81</v>
      </c>
      <c r="C58" s="13" t="s">
        <v>9</v>
      </c>
      <c r="D58" s="13" t="s">
        <v>11</v>
      </c>
      <c r="E58" s="40">
        <v>36500</v>
      </c>
      <c r="F58" s="8" t="s">
        <v>84</v>
      </c>
      <c r="G58" s="9" t="s">
        <v>230</v>
      </c>
      <c r="H58" s="13" t="s">
        <v>191</v>
      </c>
      <c r="I58" s="9" t="s">
        <v>10</v>
      </c>
    </row>
    <row r="59" spans="1:12" x14ac:dyDescent="0.25">
      <c r="A59" s="41">
        <v>42986</v>
      </c>
      <c r="B59" s="13" t="s">
        <v>89</v>
      </c>
      <c r="C59" s="13" t="s">
        <v>9</v>
      </c>
      <c r="D59" s="13" t="s">
        <v>11</v>
      </c>
      <c r="E59" s="46">
        <v>30000</v>
      </c>
      <c r="F59" s="8" t="s">
        <v>93</v>
      </c>
      <c r="G59" s="9" t="s">
        <v>230</v>
      </c>
      <c r="H59" s="13" t="s">
        <v>197</v>
      </c>
      <c r="I59" s="9" t="s">
        <v>10</v>
      </c>
    </row>
    <row r="60" spans="1:12" x14ac:dyDescent="0.25">
      <c r="A60" s="41">
        <v>42986</v>
      </c>
      <c r="B60" s="44" t="s">
        <v>502</v>
      </c>
      <c r="C60" s="13" t="s">
        <v>9</v>
      </c>
      <c r="D60" s="13" t="s">
        <v>11</v>
      </c>
      <c r="E60" s="47">
        <v>16000</v>
      </c>
      <c r="F60" s="8" t="s">
        <v>108</v>
      </c>
      <c r="G60" s="7" t="s">
        <v>230</v>
      </c>
      <c r="H60" s="13" t="s">
        <v>160</v>
      </c>
      <c r="I60" s="9" t="s">
        <v>10</v>
      </c>
    </row>
    <row r="61" spans="1:12" x14ac:dyDescent="0.25">
      <c r="A61" s="38">
        <v>42986</v>
      </c>
      <c r="B61" s="13" t="s">
        <v>231</v>
      </c>
      <c r="C61" s="7" t="s">
        <v>9</v>
      </c>
      <c r="D61" s="7" t="s">
        <v>58</v>
      </c>
      <c r="E61" s="40">
        <v>15000</v>
      </c>
      <c r="F61" s="8" t="s">
        <v>243</v>
      </c>
      <c r="G61" s="7" t="s">
        <v>230</v>
      </c>
      <c r="H61" s="13" t="s">
        <v>227</v>
      </c>
      <c r="I61" s="9" t="s">
        <v>10</v>
      </c>
    </row>
    <row r="62" spans="1:12" x14ac:dyDescent="0.25">
      <c r="A62" s="220">
        <v>42986</v>
      </c>
      <c r="B62" t="s">
        <v>420</v>
      </c>
      <c r="C62" t="s">
        <v>9</v>
      </c>
      <c r="D62" t="s">
        <v>58</v>
      </c>
      <c r="E62">
        <v>15000</v>
      </c>
      <c r="F62" s="8" t="s">
        <v>293</v>
      </c>
      <c r="G62" s="9" t="s">
        <v>230</v>
      </c>
      <c r="H62" s="13" t="s">
        <v>218</v>
      </c>
      <c r="I62" s="9" t="s">
        <v>10</v>
      </c>
    </row>
    <row r="63" spans="1:12" x14ac:dyDescent="0.25">
      <c r="A63" s="41">
        <v>42986</v>
      </c>
      <c r="B63" s="15" t="s">
        <v>442</v>
      </c>
      <c r="C63" s="7" t="s">
        <v>9</v>
      </c>
      <c r="D63" s="7" t="s">
        <v>58</v>
      </c>
      <c r="E63" s="16">
        <v>30000</v>
      </c>
      <c r="F63" s="8" t="s">
        <v>73</v>
      </c>
      <c r="G63" s="9" t="s">
        <v>230</v>
      </c>
      <c r="H63" s="13" t="s">
        <v>443</v>
      </c>
      <c r="I63" s="9" t="s">
        <v>10</v>
      </c>
    </row>
    <row r="64" spans="1:12" x14ac:dyDescent="0.25">
      <c r="A64" s="41">
        <v>42986</v>
      </c>
      <c r="B64" s="7" t="s">
        <v>445</v>
      </c>
      <c r="C64" s="10" t="s">
        <v>454</v>
      </c>
      <c r="D64" s="7" t="s">
        <v>126</v>
      </c>
      <c r="E64" s="46">
        <v>100000</v>
      </c>
      <c r="F64" s="15" t="s">
        <v>242</v>
      </c>
      <c r="G64" s="9" t="s">
        <v>230</v>
      </c>
      <c r="H64" s="13" t="s">
        <v>474</v>
      </c>
      <c r="I64" s="9" t="s">
        <v>10</v>
      </c>
      <c r="J64" s="13"/>
      <c r="L64" s="226"/>
    </row>
    <row r="65" spans="1:12" x14ac:dyDescent="0.25">
      <c r="A65" s="41">
        <v>42986</v>
      </c>
      <c r="B65" s="13" t="s">
        <v>446</v>
      </c>
      <c r="C65" s="10" t="s">
        <v>454</v>
      </c>
      <c r="D65" s="7" t="s">
        <v>126</v>
      </c>
      <c r="E65" s="46">
        <v>100000</v>
      </c>
      <c r="F65" s="8" t="s">
        <v>242</v>
      </c>
      <c r="G65" s="9" t="s">
        <v>230</v>
      </c>
      <c r="H65" s="13" t="s">
        <v>475</v>
      </c>
      <c r="I65" s="9" t="s">
        <v>10</v>
      </c>
      <c r="J65" s="13"/>
      <c r="L65" s="226"/>
    </row>
    <row r="66" spans="1:12" x14ac:dyDescent="0.25">
      <c r="A66" s="41">
        <v>42986</v>
      </c>
      <c r="B66" s="13" t="s">
        <v>447</v>
      </c>
      <c r="C66" s="10" t="s">
        <v>454</v>
      </c>
      <c r="D66" s="7" t="s">
        <v>126</v>
      </c>
      <c r="E66" s="46">
        <v>100000</v>
      </c>
      <c r="F66" s="8" t="s">
        <v>242</v>
      </c>
      <c r="G66" s="9" t="s">
        <v>230</v>
      </c>
      <c r="H66" s="13" t="s">
        <v>476</v>
      </c>
      <c r="I66" s="9" t="s">
        <v>10</v>
      </c>
      <c r="J66" s="13"/>
      <c r="L66" s="226"/>
    </row>
    <row r="67" spans="1:12" x14ac:dyDescent="0.25">
      <c r="A67" s="41">
        <v>42986</v>
      </c>
      <c r="B67" s="13" t="s">
        <v>448</v>
      </c>
      <c r="C67" s="10" t="s">
        <v>454</v>
      </c>
      <c r="D67" s="7" t="s">
        <v>126</v>
      </c>
      <c r="E67" s="46">
        <v>100000</v>
      </c>
      <c r="F67" s="8" t="s">
        <v>242</v>
      </c>
      <c r="G67" s="9" t="s">
        <v>230</v>
      </c>
      <c r="H67" s="13" t="s">
        <v>477</v>
      </c>
      <c r="I67" s="9" t="s">
        <v>10</v>
      </c>
      <c r="J67" s="13"/>
      <c r="L67" s="226"/>
    </row>
    <row r="68" spans="1:12" x14ac:dyDescent="0.25">
      <c r="A68" s="41">
        <v>42986</v>
      </c>
      <c r="B68" s="13" t="s">
        <v>449</v>
      </c>
      <c r="C68" s="10" t="s">
        <v>454</v>
      </c>
      <c r="D68" s="7" t="s">
        <v>126</v>
      </c>
      <c r="E68" s="46">
        <v>100000</v>
      </c>
      <c r="F68" s="8" t="s">
        <v>242</v>
      </c>
      <c r="G68" s="9" t="s">
        <v>230</v>
      </c>
      <c r="H68" s="13" t="s">
        <v>478</v>
      </c>
      <c r="I68" s="9" t="s">
        <v>10</v>
      </c>
      <c r="J68" s="13"/>
      <c r="L68" s="226"/>
    </row>
    <row r="69" spans="1:12" x14ac:dyDescent="0.25">
      <c r="A69" s="41">
        <v>42986</v>
      </c>
      <c r="B69" s="13" t="s">
        <v>450</v>
      </c>
      <c r="C69" s="10" t="s">
        <v>454</v>
      </c>
      <c r="D69" s="7" t="s">
        <v>126</v>
      </c>
      <c r="E69" s="46">
        <v>100000</v>
      </c>
      <c r="F69" s="8" t="s">
        <v>242</v>
      </c>
      <c r="G69" s="9" t="s">
        <v>230</v>
      </c>
      <c r="H69" s="13" t="s">
        <v>479</v>
      </c>
      <c r="I69" s="9" t="s">
        <v>10</v>
      </c>
      <c r="J69" s="13"/>
      <c r="L69" s="226"/>
    </row>
    <row r="70" spans="1:12" x14ac:dyDescent="0.25">
      <c r="A70" s="41">
        <v>42986</v>
      </c>
      <c r="B70" s="13" t="s">
        <v>451</v>
      </c>
      <c r="C70" s="10" t="s">
        <v>454</v>
      </c>
      <c r="D70" s="7" t="s">
        <v>126</v>
      </c>
      <c r="E70" s="46">
        <v>100000</v>
      </c>
      <c r="F70" s="8" t="s">
        <v>242</v>
      </c>
      <c r="G70" s="9" t="s">
        <v>230</v>
      </c>
      <c r="H70" s="13" t="s">
        <v>480</v>
      </c>
      <c r="I70" s="9" t="s">
        <v>10</v>
      </c>
      <c r="J70" s="13"/>
      <c r="L70" s="226"/>
    </row>
    <row r="71" spans="1:12" x14ac:dyDescent="0.25">
      <c r="A71" s="41">
        <v>42986</v>
      </c>
      <c r="B71" s="13" t="s">
        <v>452</v>
      </c>
      <c r="C71" s="10" t="s">
        <v>454</v>
      </c>
      <c r="D71" s="7" t="s">
        <v>126</v>
      </c>
      <c r="E71" s="46">
        <v>100000</v>
      </c>
      <c r="F71" s="8" t="s">
        <v>242</v>
      </c>
      <c r="G71" s="9" t="s">
        <v>230</v>
      </c>
      <c r="H71" s="13" t="s">
        <v>481</v>
      </c>
      <c r="I71" s="9" t="s">
        <v>10</v>
      </c>
      <c r="J71" s="13"/>
      <c r="L71" s="226"/>
    </row>
    <row r="72" spans="1:12" x14ac:dyDescent="0.25">
      <c r="A72" s="41">
        <v>42986</v>
      </c>
      <c r="B72" s="13" t="s">
        <v>453</v>
      </c>
      <c r="C72" s="10" t="s">
        <v>454</v>
      </c>
      <c r="D72" s="7" t="s">
        <v>126</v>
      </c>
      <c r="E72" s="46">
        <v>100000</v>
      </c>
      <c r="F72" s="8" t="s">
        <v>242</v>
      </c>
      <c r="G72" s="9" t="s">
        <v>230</v>
      </c>
      <c r="H72" s="13" t="s">
        <v>482</v>
      </c>
      <c r="I72" s="9" t="s">
        <v>10</v>
      </c>
      <c r="J72" s="13"/>
      <c r="L72" s="226"/>
    </row>
    <row r="73" spans="1:12" x14ac:dyDescent="0.25">
      <c r="A73" s="28">
        <v>42989</v>
      </c>
      <c r="B73" s="15" t="s">
        <v>434</v>
      </c>
      <c r="C73" s="9" t="s">
        <v>17</v>
      </c>
      <c r="D73" s="9" t="s">
        <v>14</v>
      </c>
      <c r="E73" s="19">
        <v>462500</v>
      </c>
      <c r="F73" s="9" t="s">
        <v>125</v>
      </c>
      <c r="G73" s="9" t="s">
        <v>230</v>
      </c>
      <c r="H73" s="7" t="s">
        <v>435</v>
      </c>
      <c r="I73" s="9" t="s">
        <v>10</v>
      </c>
    </row>
    <row r="74" spans="1:12" x14ac:dyDescent="0.25">
      <c r="A74" s="28">
        <v>42989</v>
      </c>
      <c r="B74" s="9" t="s">
        <v>436</v>
      </c>
      <c r="C74" s="9" t="s">
        <v>437</v>
      </c>
      <c r="D74" s="9" t="s">
        <v>14</v>
      </c>
      <c r="E74" s="19">
        <v>56500</v>
      </c>
      <c r="F74" s="9" t="s">
        <v>125</v>
      </c>
      <c r="G74" s="9" t="s">
        <v>230</v>
      </c>
      <c r="H74" s="7" t="s">
        <v>435</v>
      </c>
      <c r="I74" s="9" t="s">
        <v>10</v>
      </c>
    </row>
    <row r="75" spans="1:12" x14ac:dyDescent="0.25">
      <c r="A75" s="28">
        <v>42989</v>
      </c>
      <c r="B75" s="17" t="s">
        <v>29</v>
      </c>
      <c r="C75" s="7" t="s">
        <v>111</v>
      </c>
      <c r="D75" s="7" t="s">
        <v>14</v>
      </c>
      <c r="E75" s="18">
        <v>75000</v>
      </c>
      <c r="F75" s="9" t="s">
        <v>15</v>
      </c>
      <c r="G75" s="9" t="s">
        <v>230</v>
      </c>
      <c r="H75" s="13" t="s">
        <v>229</v>
      </c>
      <c r="I75" s="9" t="s">
        <v>10</v>
      </c>
    </row>
    <row r="76" spans="1:12" x14ac:dyDescent="0.25">
      <c r="A76" s="28">
        <v>42989</v>
      </c>
      <c r="B76" s="17" t="s">
        <v>30</v>
      </c>
      <c r="C76" s="7" t="s">
        <v>16</v>
      </c>
      <c r="D76" s="9" t="s">
        <v>14</v>
      </c>
      <c r="E76" s="18">
        <v>8000</v>
      </c>
      <c r="F76" s="9" t="s">
        <v>15</v>
      </c>
      <c r="G76" s="9" t="s">
        <v>230</v>
      </c>
      <c r="H76" s="13" t="s">
        <v>141</v>
      </c>
      <c r="I76" s="9" t="s">
        <v>10</v>
      </c>
    </row>
    <row r="77" spans="1:12" x14ac:dyDescent="0.25">
      <c r="A77" s="28">
        <v>42989</v>
      </c>
      <c r="B77" s="17" t="s">
        <v>31</v>
      </c>
      <c r="C77" s="7" t="s">
        <v>13</v>
      </c>
      <c r="D77" s="7" t="s">
        <v>11</v>
      </c>
      <c r="E77" s="18">
        <v>20000</v>
      </c>
      <c r="F77" s="9" t="s">
        <v>15</v>
      </c>
      <c r="G77" s="9" t="s">
        <v>230</v>
      </c>
      <c r="H77" s="13" t="s">
        <v>142</v>
      </c>
      <c r="I77" s="9" t="s">
        <v>10</v>
      </c>
    </row>
    <row r="78" spans="1:12" x14ac:dyDescent="0.25">
      <c r="A78" s="28">
        <v>42989</v>
      </c>
      <c r="B78" s="17" t="s">
        <v>32</v>
      </c>
      <c r="C78" s="7" t="s">
        <v>9</v>
      </c>
      <c r="D78" s="7" t="s">
        <v>14</v>
      </c>
      <c r="E78" s="18">
        <v>150000</v>
      </c>
      <c r="F78" s="9" t="s">
        <v>15</v>
      </c>
      <c r="G78" s="9" t="s">
        <v>230</v>
      </c>
      <c r="H78" s="13" t="s">
        <v>143</v>
      </c>
      <c r="I78" s="9" t="s">
        <v>10</v>
      </c>
    </row>
    <row r="79" spans="1:12" x14ac:dyDescent="0.25">
      <c r="A79" s="28">
        <v>42989</v>
      </c>
      <c r="B79" s="17" t="s">
        <v>33</v>
      </c>
      <c r="C79" s="15" t="s">
        <v>21</v>
      </c>
      <c r="D79" s="7" t="s">
        <v>14</v>
      </c>
      <c r="E79" s="18">
        <v>30000</v>
      </c>
      <c r="F79" s="9" t="s">
        <v>15</v>
      </c>
      <c r="G79" s="9" t="s">
        <v>230</v>
      </c>
      <c r="H79" s="13" t="s">
        <v>144</v>
      </c>
      <c r="I79" s="9" t="s">
        <v>10</v>
      </c>
    </row>
    <row r="80" spans="1:12" x14ac:dyDescent="0.25">
      <c r="A80" s="28">
        <v>42989</v>
      </c>
      <c r="B80" s="17" t="s">
        <v>20</v>
      </c>
      <c r="C80" s="7" t="s">
        <v>9</v>
      </c>
      <c r="D80" s="7" t="s">
        <v>56</v>
      </c>
      <c r="E80" s="18">
        <v>130000</v>
      </c>
      <c r="F80" s="8" t="s">
        <v>19</v>
      </c>
      <c r="G80" s="9" t="s">
        <v>230</v>
      </c>
      <c r="H80" s="13" t="s">
        <v>164</v>
      </c>
      <c r="I80" s="9" t="s">
        <v>10</v>
      </c>
    </row>
    <row r="81" spans="1:9" x14ac:dyDescent="0.25">
      <c r="A81" s="28">
        <v>42989</v>
      </c>
      <c r="B81" s="17" t="s">
        <v>59</v>
      </c>
      <c r="C81" s="7" t="s">
        <v>9</v>
      </c>
      <c r="D81" s="7" t="s">
        <v>58</v>
      </c>
      <c r="E81" s="18">
        <v>14000</v>
      </c>
      <c r="F81" s="8" t="s">
        <v>55</v>
      </c>
      <c r="G81" s="9" t="s">
        <v>230</v>
      </c>
      <c r="H81" s="13" t="s">
        <v>172</v>
      </c>
      <c r="I81" s="9" t="s">
        <v>10</v>
      </c>
    </row>
    <row r="82" spans="1:9" x14ac:dyDescent="0.25">
      <c r="A82" s="28">
        <v>42989</v>
      </c>
      <c r="B82" s="17" t="s">
        <v>54</v>
      </c>
      <c r="C82" s="7" t="s">
        <v>9</v>
      </c>
      <c r="D82" s="7" t="s">
        <v>58</v>
      </c>
      <c r="E82" s="18">
        <v>120000</v>
      </c>
      <c r="F82" s="8" t="s">
        <v>55</v>
      </c>
      <c r="G82" s="9" t="s">
        <v>230</v>
      </c>
      <c r="H82" s="13" t="s">
        <v>173</v>
      </c>
      <c r="I82" s="9" t="s">
        <v>10</v>
      </c>
    </row>
    <row r="83" spans="1:9" x14ac:dyDescent="0.25">
      <c r="A83" s="14">
        <v>42989</v>
      </c>
      <c r="B83" s="15" t="s">
        <v>61</v>
      </c>
      <c r="C83" s="7" t="s">
        <v>9</v>
      </c>
      <c r="D83" s="7" t="s">
        <v>58</v>
      </c>
      <c r="E83" s="16">
        <v>80000</v>
      </c>
      <c r="F83" s="8" t="s">
        <v>55</v>
      </c>
      <c r="G83" s="9" t="s">
        <v>230</v>
      </c>
      <c r="H83" s="10" t="s">
        <v>134</v>
      </c>
      <c r="I83" s="9" t="s">
        <v>10</v>
      </c>
    </row>
    <row r="84" spans="1:9" x14ac:dyDescent="0.25">
      <c r="A84" s="14">
        <v>42989</v>
      </c>
      <c r="B84" s="15" t="s">
        <v>62</v>
      </c>
      <c r="C84" s="7" t="s">
        <v>63</v>
      </c>
      <c r="D84" s="7" t="s">
        <v>58</v>
      </c>
      <c r="E84" s="16">
        <v>50000</v>
      </c>
      <c r="F84" s="8" t="s">
        <v>55</v>
      </c>
      <c r="G84" s="9" t="s">
        <v>230</v>
      </c>
      <c r="H84" s="10" t="s">
        <v>134</v>
      </c>
      <c r="I84" s="9" t="s">
        <v>10</v>
      </c>
    </row>
    <row r="85" spans="1:9" x14ac:dyDescent="0.25">
      <c r="A85" s="41">
        <v>42989</v>
      </c>
      <c r="B85" s="13" t="s">
        <v>441</v>
      </c>
      <c r="C85" s="13" t="s">
        <v>9</v>
      </c>
      <c r="D85" s="13" t="s">
        <v>58</v>
      </c>
      <c r="E85" s="40">
        <v>85000</v>
      </c>
      <c r="F85" s="8" t="s">
        <v>73</v>
      </c>
      <c r="G85" s="7" t="s">
        <v>230</v>
      </c>
      <c r="H85" s="13" t="s">
        <v>183</v>
      </c>
      <c r="I85" s="9" t="s">
        <v>10</v>
      </c>
    </row>
    <row r="86" spans="1:9" x14ac:dyDescent="0.25">
      <c r="A86" s="41">
        <v>42989</v>
      </c>
      <c r="B86" s="13" t="s">
        <v>65</v>
      </c>
      <c r="C86" s="13" t="s">
        <v>9</v>
      </c>
      <c r="D86" s="13" t="s">
        <v>58</v>
      </c>
      <c r="E86" s="40">
        <v>15000</v>
      </c>
      <c r="F86" s="8" t="s">
        <v>73</v>
      </c>
      <c r="G86" s="9" t="s">
        <v>230</v>
      </c>
      <c r="H86" s="13" t="s">
        <v>184</v>
      </c>
      <c r="I86" s="9" t="s">
        <v>10</v>
      </c>
    </row>
    <row r="87" spans="1:9" ht="15" customHeight="1" x14ac:dyDescent="0.25">
      <c r="A87" s="41">
        <v>42989</v>
      </c>
      <c r="B87" s="13" t="s">
        <v>80</v>
      </c>
      <c r="C87" s="13" t="s">
        <v>9</v>
      </c>
      <c r="D87" s="13" t="s">
        <v>11</v>
      </c>
      <c r="E87" s="40">
        <v>65000</v>
      </c>
      <c r="F87" s="8" t="s">
        <v>84</v>
      </c>
      <c r="G87" s="9" t="s">
        <v>230</v>
      </c>
      <c r="H87" s="13" t="s">
        <v>192</v>
      </c>
      <c r="I87" s="9" t="s">
        <v>10</v>
      </c>
    </row>
    <row r="88" spans="1:9" x14ac:dyDescent="0.25">
      <c r="A88" s="41">
        <v>42989</v>
      </c>
      <c r="B88" s="13" t="s">
        <v>89</v>
      </c>
      <c r="C88" s="13" t="s">
        <v>9</v>
      </c>
      <c r="D88" s="13" t="s">
        <v>11</v>
      </c>
      <c r="E88" s="46">
        <v>30000</v>
      </c>
      <c r="F88" s="8" t="s">
        <v>93</v>
      </c>
      <c r="G88" s="9" t="s">
        <v>230</v>
      </c>
      <c r="H88" s="13" t="s">
        <v>197</v>
      </c>
      <c r="I88" s="9" t="s">
        <v>10</v>
      </c>
    </row>
    <row r="89" spans="1:9" x14ac:dyDescent="0.25">
      <c r="A89" s="41">
        <v>42989</v>
      </c>
      <c r="B89" s="13" t="s">
        <v>95</v>
      </c>
      <c r="C89" s="15" t="s">
        <v>21</v>
      </c>
      <c r="D89" s="13" t="s">
        <v>56</v>
      </c>
      <c r="E89" s="46">
        <v>500000</v>
      </c>
      <c r="F89" s="8" t="s">
        <v>93</v>
      </c>
      <c r="G89" s="9" t="s">
        <v>230</v>
      </c>
      <c r="H89" s="13" t="s">
        <v>201</v>
      </c>
      <c r="I89" s="9" t="s">
        <v>10</v>
      </c>
    </row>
    <row r="90" spans="1:9" x14ac:dyDescent="0.25">
      <c r="A90" s="41">
        <v>42989</v>
      </c>
      <c r="B90" s="13" t="s">
        <v>96</v>
      </c>
      <c r="C90" s="13" t="s">
        <v>9</v>
      </c>
      <c r="D90" s="13" t="s">
        <v>11</v>
      </c>
      <c r="E90" s="46">
        <v>65000</v>
      </c>
      <c r="F90" s="8" t="s">
        <v>93</v>
      </c>
      <c r="G90" s="7" t="s">
        <v>230</v>
      </c>
      <c r="H90" s="13" t="s">
        <v>202</v>
      </c>
      <c r="I90" s="9" t="s">
        <v>10</v>
      </c>
    </row>
    <row r="91" spans="1:9" x14ac:dyDescent="0.25">
      <c r="A91" s="41">
        <v>42989</v>
      </c>
      <c r="B91" s="44" t="s">
        <v>504</v>
      </c>
      <c r="C91" s="13" t="s">
        <v>9</v>
      </c>
      <c r="D91" s="13" t="s">
        <v>11</v>
      </c>
      <c r="E91" s="47">
        <v>10000</v>
      </c>
      <c r="F91" s="8" t="s">
        <v>108</v>
      </c>
      <c r="G91" s="9" t="s">
        <v>230</v>
      </c>
      <c r="H91" s="10" t="s">
        <v>208</v>
      </c>
      <c r="I91" s="9" t="s">
        <v>10</v>
      </c>
    </row>
    <row r="92" spans="1:9" x14ac:dyDescent="0.25">
      <c r="A92" s="41">
        <v>42989</v>
      </c>
      <c r="B92" s="44" t="s">
        <v>505</v>
      </c>
      <c r="C92" s="13" t="s">
        <v>9</v>
      </c>
      <c r="D92" s="13" t="s">
        <v>11</v>
      </c>
      <c r="E92" s="47">
        <v>10000</v>
      </c>
      <c r="F92" s="8" t="s">
        <v>108</v>
      </c>
      <c r="G92" s="9" t="s">
        <v>230</v>
      </c>
      <c r="H92" s="9" t="s">
        <v>207</v>
      </c>
      <c r="I92" s="9" t="s">
        <v>10</v>
      </c>
    </row>
    <row r="93" spans="1:9" x14ac:dyDescent="0.25">
      <c r="A93" s="41">
        <v>42989</v>
      </c>
      <c r="B93" s="44" t="s">
        <v>506</v>
      </c>
      <c r="C93" s="13" t="s">
        <v>9</v>
      </c>
      <c r="D93" s="13" t="s">
        <v>11</v>
      </c>
      <c r="E93" s="47">
        <v>25000</v>
      </c>
      <c r="F93" s="8" t="s">
        <v>108</v>
      </c>
      <c r="G93" s="7" t="s">
        <v>230</v>
      </c>
      <c r="H93" s="7" t="s">
        <v>209</v>
      </c>
      <c r="I93" s="9" t="s">
        <v>10</v>
      </c>
    </row>
    <row r="94" spans="1:9" x14ac:dyDescent="0.25">
      <c r="A94" s="41">
        <v>42989</v>
      </c>
      <c r="B94" s="44" t="s">
        <v>105</v>
      </c>
      <c r="C94" s="44" t="s">
        <v>105</v>
      </c>
      <c r="D94" s="13" t="s">
        <v>11</v>
      </c>
      <c r="E94" s="47">
        <v>80000</v>
      </c>
      <c r="F94" s="8" t="s">
        <v>108</v>
      </c>
      <c r="G94" s="9" t="s">
        <v>230</v>
      </c>
      <c r="H94" s="7" t="s">
        <v>210</v>
      </c>
      <c r="I94" s="9" t="s">
        <v>10</v>
      </c>
    </row>
    <row r="95" spans="1:9" x14ac:dyDescent="0.25">
      <c r="A95" s="41">
        <v>42989</v>
      </c>
      <c r="B95" s="44" t="s">
        <v>106</v>
      </c>
      <c r="C95" s="44" t="s">
        <v>76</v>
      </c>
      <c r="D95" s="13" t="s">
        <v>11</v>
      </c>
      <c r="E95" s="47">
        <v>100000</v>
      </c>
      <c r="F95" s="8" t="s">
        <v>108</v>
      </c>
      <c r="G95" s="9" t="s">
        <v>230</v>
      </c>
      <c r="H95" s="7" t="s">
        <v>211</v>
      </c>
      <c r="I95" s="9" t="s">
        <v>10</v>
      </c>
    </row>
    <row r="96" spans="1:9" x14ac:dyDescent="0.25">
      <c r="A96" s="41">
        <v>42989</v>
      </c>
      <c r="B96" s="44" t="s">
        <v>507</v>
      </c>
      <c r="C96" s="44" t="s">
        <v>9</v>
      </c>
      <c r="D96" s="13" t="s">
        <v>11</v>
      </c>
      <c r="E96" s="47">
        <v>4000</v>
      </c>
      <c r="F96" s="8" t="s">
        <v>108</v>
      </c>
      <c r="G96" s="7" t="s">
        <v>230</v>
      </c>
      <c r="H96" s="7" t="s">
        <v>190</v>
      </c>
      <c r="I96" s="9" t="s">
        <v>10</v>
      </c>
    </row>
    <row r="97" spans="1:12" x14ac:dyDescent="0.25">
      <c r="A97" s="41">
        <v>42989</v>
      </c>
      <c r="B97" s="44" t="s">
        <v>508</v>
      </c>
      <c r="C97" s="44" t="s">
        <v>9</v>
      </c>
      <c r="D97" s="13" t="s">
        <v>11</v>
      </c>
      <c r="E97" s="47">
        <v>8000</v>
      </c>
      <c r="F97" s="8" t="s">
        <v>108</v>
      </c>
      <c r="G97" s="9" t="s">
        <v>230</v>
      </c>
      <c r="H97" s="7" t="s">
        <v>212</v>
      </c>
      <c r="I97" s="9" t="s">
        <v>10</v>
      </c>
    </row>
    <row r="98" spans="1:12" ht="15" customHeight="1" x14ac:dyDescent="0.25">
      <c r="A98" s="41">
        <v>42989</v>
      </c>
      <c r="B98" s="44" t="s">
        <v>509</v>
      </c>
      <c r="C98" s="44" t="s">
        <v>76</v>
      </c>
      <c r="D98" s="13" t="s">
        <v>11</v>
      </c>
      <c r="E98" s="47">
        <v>80000</v>
      </c>
      <c r="F98" s="8" t="s">
        <v>108</v>
      </c>
      <c r="G98" s="9" t="s">
        <v>230</v>
      </c>
      <c r="H98" s="7" t="s">
        <v>213</v>
      </c>
      <c r="I98" s="9" t="s">
        <v>10</v>
      </c>
    </row>
    <row r="99" spans="1:12" x14ac:dyDescent="0.25">
      <c r="A99" s="41">
        <v>42989</v>
      </c>
      <c r="B99" s="44" t="s">
        <v>510</v>
      </c>
      <c r="C99" s="44" t="s">
        <v>76</v>
      </c>
      <c r="D99" s="13" t="s">
        <v>11</v>
      </c>
      <c r="E99" s="47">
        <v>200000</v>
      </c>
      <c r="F99" s="8" t="s">
        <v>108</v>
      </c>
      <c r="G99" s="9" t="s">
        <v>230</v>
      </c>
      <c r="H99" s="7" t="s">
        <v>214</v>
      </c>
      <c r="I99" s="9" t="s">
        <v>10</v>
      </c>
    </row>
    <row r="100" spans="1:12" x14ac:dyDescent="0.25">
      <c r="A100" s="41">
        <v>42989</v>
      </c>
      <c r="B100" s="44" t="s">
        <v>511</v>
      </c>
      <c r="C100" s="44" t="s">
        <v>9</v>
      </c>
      <c r="D100" s="13" t="s">
        <v>11</v>
      </c>
      <c r="E100" s="47">
        <v>10000</v>
      </c>
      <c r="F100" s="8" t="s">
        <v>108</v>
      </c>
      <c r="G100" s="9" t="s">
        <v>230</v>
      </c>
      <c r="H100" s="10" t="s">
        <v>215</v>
      </c>
      <c r="I100" s="9" t="s">
        <v>10</v>
      </c>
    </row>
    <row r="101" spans="1:12" x14ac:dyDescent="0.25">
      <c r="A101" s="41">
        <v>42989</v>
      </c>
      <c r="B101" s="44" t="s">
        <v>512</v>
      </c>
      <c r="C101" s="44" t="s">
        <v>9</v>
      </c>
      <c r="D101" s="13" t="s">
        <v>11</v>
      </c>
      <c r="E101" s="47">
        <v>25000</v>
      </c>
      <c r="F101" s="8" t="s">
        <v>108</v>
      </c>
      <c r="G101" s="9" t="s">
        <v>230</v>
      </c>
      <c r="H101" s="10" t="s">
        <v>191</v>
      </c>
      <c r="I101" s="9" t="s">
        <v>10</v>
      </c>
    </row>
    <row r="102" spans="1:12" x14ac:dyDescent="0.25">
      <c r="A102" s="41">
        <v>42989</v>
      </c>
      <c r="B102" s="44" t="s">
        <v>107</v>
      </c>
      <c r="C102" s="44" t="s">
        <v>9</v>
      </c>
      <c r="D102" s="13" t="s">
        <v>11</v>
      </c>
      <c r="E102" s="47">
        <v>10000</v>
      </c>
      <c r="F102" s="8" t="s">
        <v>108</v>
      </c>
      <c r="G102" s="9" t="s">
        <v>230</v>
      </c>
      <c r="H102" s="9" t="s">
        <v>194</v>
      </c>
      <c r="I102" s="9" t="s">
        <v>10</v>
      </c>
    </row>
    <row r="103" spans="1:12" x14ac:dyDescent="0.25">
      <c r="A103" s="41">
        <v>42989</v>
      </c>
      <c r="B103" s="44" t="s">
        <v>513</v>
      </c>
      <c r="C103" s="44" t="s">
        <v>9</v>
      </c>
      <c r="D103" s="13" t="s">
        <v>11</v>
      </c>
      <c r="E103" s="47">
        <v>17500</v>
      </c>
      <c r="F103" s="8" t="s">
        <v>108</v>
      </c>
      <c r="G103" s="9" t="s">
        <v>230</v>
      </c>
      <c r="H103" s="7" t="s">
        <v>216</v>
      </c>
      <c r="I103" s="9" t="s">
        <v>10</v>
      </c>
    </row>
    <row r="104" spans="1:12" x14ac:dyDescent="0.25">
      <c r="A104" s="41">
        <v>42989</v>
      </c>
      <c r="B104" s="44" t="s">
        <v>514</v>
      </c>
      <c r="C104" s="44" t="s">
        <v>9</v>
      </c>
      <c r="D104" s="13" t="s">
        <v>11</v>
      </c>
      <c r="E104" s="47">
        <v>25000</v>
      </c>
      <c r="F104" s="8" t="s">
        <v>108</v>
      </c>
      <c r="G104" s="9" t="s">
        <v>230</v>
      </c>
      <c r="H104" s="7" t="s">
        <v>217</v>
      </c>
      <c r="I104" s="9" t="s">
        <v>10</v>
      </c>
    </row>
    <row r="105" spans="1:12" x14ac:dyDescent="0.25">
      <c r="A105" s="28">
        <v>42989</v>
      </c>
      <c r="B105" s="17" t="s">
        <v>120</v>
      </c>
      <c r="C105" s="10" t="s">
        <v>13</v>
      </c>
      <c r="D105" s="10" t="s">
        <v>126</v>
      </c>
      <c r="E105" s="18">
        <v>5000</v>
      </c>
      <c r="F105" s="8" t="s">
        <v>242</v>
      </c>
      <c r="G105" s="9" t="s">
        <v>230</v>
      </c>
      <c r="H105" s="39" t="s">
        <v>224</v>
      </c>
      <c r="I105" s="9" t="s">
        <v>10</v>
      </c>
      <c r="J105" s="13"/>
      <c r="L105" s="45"/>
    </row>
    <row r="106" spans="1:12" x14ac:dyDescent="0.25">
      <c r="A106" s="28">
        <v>42989</v>
      </c>
      <c r="B106" s="17" t="s">
        <v>119</v>
      </c>
      <c r="C106" s="10" t="s">
        <v>9</v>
      </c>
      <c r="D106" s="10" t="s">
        <v>126</v>
      </c>
      <c r="E106" s="18">
        <v>50000</v>
      </c>
      <c r="F106" s="8" t="s">
        <v>242</v>
      </c>
      <c r="G106" s="9" t="s">
        <v>230</v>
      </c>
      <c r="H106" s="39" t="s">
        <v>225</v>
      </c>
      <c r="I106" s="9" t="s">
        <v>10</v>
      </c>
      <c r="J106" s="13"/>
      <c r="L106" s="228"/>
    </row>
    <row r="107" spans="1:12" ht="15" customHeight="1" x14ac:dyDescent="0.25">
      <c r="A107" s="28">
        <v>42989</v>
      </c>
      <c r="B107" s="29" t="s">
        <v>121</v>
      </c>
      <c r="C107" s="10" t="s">
        <v>9</v>
      </c>
      <c r="D107" s="10" t="s">
        <v>126</v>
      </c>
      <c r="E107" s="18">
        <v>15000</v>
      </c>
      <c r="F107" s="8" t="s">
        <v>242</v>
      </c>
      <c r="G107" s="9" t="s">
        <v>230</v>
      </c>
      <c r="H107" s="39" t="s">
        <v>226</v>
      </c>
      <c r="I107" s="9" t="s">
        <v>10</v>
      </c>
      <c r="J107" s="13"/>
      <c r="L107" s="227"/>
    </row>
    <row r="108" spans="1:12" ht="15.75" x14ac:dyDescent="0.25">
      <c r="A108" s="38">
        <v>42989</v>
      </c>
      <c r="B108" s="48" t="s">
        <v>233</v>
      </c>
      <c r="C108" s="7" t="s">
        <v>9</v>
      </c>
      <c r="D108" s="7" t="s">
        <v>58</v>
      </c>
      <c r="E108" s="40">
        <v>24500</v>
      </c>
      <c r="F108" s="8" t="s">
        <v>243</v>
      </c>
      <c r="G108" s="9" t="s">
        <v>230</v>
      </c>
      <c r="H108" s="13" t="s">
        <v>236</v>
      </c>
      <c r="I108" s="9" t="s">
        <v>10</v>
      </c>
      <c r="L108" s="225"/>
    </row>
    <row r="109" spans="1:12" ht="15.75" x14ac:dyDescent="0.25">
      <c r="A109" s="38">
        <v>42989</v>
      </c>
      <c r="B109" s="48" t="s">
        <v>234</v>
      </c>
      <c r="C109" s="7" t="s">
        <v>9</v>
      </c>
      <c r="D109" s="7" t="s">
        <v>58</v>
      </c>
      <c r="E109" s="40">
        <v>50000</v>
      </c>
      <c r="F109" s="8" t="s">
        <v>243</v>
      </c>
      <c r="G109" s="9" t="s">
        <v>230</v>
      </c>
      <c r="H109" s="13" t="s">
        <v>236</v>
      </c>
      <c r="I109" s="9" t="s">
        <v>10</v>
      </c>
      <c r="L109" s="225"/>
    </row>
    <row r="110" spans="1:12" x14ac:dyDescent="0.25">
      <c r="A110" s="38">
        <v>42989</v>
      </c>
      <c r="B110" s="44" t="s">
        <v>231</v>
      </c>
      <c r="C110" s="7" t="s">
        <v>9</v>
      </c>
      <c r="D110" s="7" t="s">
        <v>58</v>
      </c>
      <c r="E110" s="40">
        <v>15000</v>
      </c>
      <c r="F110" s="8" t="s">
        <v>243</v>
      </c>
      <c r="G110" s="9" t="s">
        <v>230</v>
      </c>
      <c r="H110" s="13" t="s">
        <v>237</v>
      </c>
      <c r="I110" s="9" t="s">
        <v>10</v>
      </c>
      <c r="L110" s="225"/>
    </row>
    <row r="111" spans="1:12" x14ac:dyDescent="0.25">
      <c r="A111" s="220">
        <v>42989</v>
      </c>
      <c r="B111" t="s">
        <v>420</v>
      </c>
      <c r="C111" t="s">
        <v>9</v>
      </c>
      <c r="D111" t="s">
        <v>58</v>
      </c>
      <c r="E111">
        <v>15000</v>
      </c>
      <c r="F111" s="7" t="s">
        <v>293</v>
      </c>
      <c r="G111" s="9" t="s">
        <v>230</v>
      </c>
      <c r="H111" s="13" t="s">
        <v>423</v>
      </c>
      <c r="I111" s="9" t="s">
        <v>10</v>
      </c>
      <c r="L111" s="225"/>
    </row>
    <row r="112" spans="1:12" x14ac:dyDescent="0.25">
      <c r="A112" s="28">
        <v>42990</v>
      </c>
      <c r="B112" s="17" t="s">
        <v>34</v>
      </c>
      <c r="C112" s="15" t="s">
        <v>21</v>
      </c>
      <c r="D112" s="9" t="s">
        <v>14</v>
      </c>
      <c r="E112" s="18">
        <v>174612</v>
      </c>
      <c r="F112" s="9" t="s">
        <v>15</v>
      </c>
      <c r="G112" s="9" t="s">
        <v>230</v>
      </c>
      <c r="H112" s="13" t="s">
        <v>145</v>
      </c>
      <c r="I112" s="9" t="s">
        <v>10</v>
      </c>
      <c r="L112" s="225"/>
    </row>
    <row r="113" spans="1:12" x14ac:dyDescent="0.25">
      <c r="A113" s="28">
        <v>42990</v>
      </c>
      <c r="B113" s="29" t="s">
        <v>35</v>
      </c>
      <c r="C113" s="7" t="s">
        <v>13</v>
      </c>
      <c r="D113" s="7" t="s">
        <v>14</v>
      </c>
      <c r="E113" s="18">
        <v>400000</v>
      </c>
      <c r="F113" s="9" t="s">
        <v>15</v>
      </c>
      <c r="G113" s="9" t="s">
        <v>230</v>
      </c>
      <c r="H113" s="13" t="s">
        <v>146</v>
      </c>
      <c r="I113" s="9" t="s">
        <v>10</v>
      </c>
    </row>
    <row r="114" spans="1:12" x14ac:dyDescent="0.25">
      <c r="A114" s="28">
        <v>42990</v>
      </c>
      <c r="B114" s="17" t="s">
        <v>36</v>
      </c>
      <c r="C114" s="7" t="s">
        <v>17</v>
      </c>
      <c r="D114" s="7" t="s">
        <v>18</v>
      </c>
      <c r="E114" s="18">
        <v>28000</v>
      </c>
      <c r="F114" s="9" t="s">
        <v>15</v>
      </c>
      <c r="G114" s="9" t="s">
        <v>230</v>
      </c>
      <c r="H114" s="13" t="s">
        <v>147</v>
      </c>
      <c r="I114" s="9" t="s">
        <v>10</v>
      </c>
    </row>
    <row r="115" spans="1:12" x14ac:dyDescent="0.25">
      <c r="A115" s="28">
        <v>42990</v>
      </c>
      <c r="B115" s="17" t="s">
        <v>37</v>
      </c>
      <c r="C115" s="15" t="s">
        <v>21</v>
      </c>
      <c r="D115" s="7" t="s">
        <v>14</v>
      </c>
      <c r="E115" s="18">
        <v>160000</v>
      </c>
      <c r="F115" s="9" t="s">
        <v>15</v>
      </c>
      <c r="G115" s="9" t="s">
        <v>230</v>
      </c>
      <c r="H115" s="13" t="s">
        <v>148</v>
      </c>
      <c r="I115" s="9" t="s">
        <v>10</v>
      </c>
    </row>
    <row r="116" spans="1:12" x14ac:dyDescent="0.25">
      <c r="A116" s="28">
        <v>42990</v>
      </c>
      <c r="B116" s="17" t="s">
        <v>57</v>
      </c>
      <c r="C116" s="7" t="s">
        <v>13</v>
      </c>
      <c r="D116" s="7" t="s">
        <v>56</v>
      </c>
      <c r="E116" s="18">
        <v>20000</v>
      </c>
      <c r="F116" s="7" t="s">
        <v>19</v>
      </c>
      <c r="G116" s="9" t="s">
        <v>230</v>
      </c>
      <c r="H116" s="13" t="s">
        <v>165</v>
      </c>
      <c r="I116" s="9" t="s">
        <v>10</v>
      </c>
    </row>
    <row r="117" spans="1:12" x14ac:dyDescent="0.25">
      <c r="A117" s="28">
        <v>42990</v>
      </c>
      <c r="B117" s="17" t="s">
        <v>50</v>
      </c>
      <c r="C117" s="7" t="s">
        <v>9</v>
      </c>
      <c r="D117" s="7" t="s">
        <v>58</v>
      </c>
      <c r="E117" s="18">
        <v>16000</v>
      </c>
      <c r="F117" s="8" t="s">
        <v>55</v>
      </c>
      <c r="G117" s="9" t="s">
        <v>230</v>
      </c>
      <c r="H117" s="13" t="s">
        <v>174</v>
      </c>
      <c r="I117" s="9" t="s">
        <v>10</v>
      </c>
    </row>
    <row r="118" spans="1:12" x14ac:dyDescent="0.25">
      <c r="A118" s="41">
        <v>42990</v>
      </c>
      <c r="B118" s="13" t="s">
        <v>69</v>
      </c>
      <c r="C118" s="13" t="s">
        <v>9</v>
      </c>
      <c r="D118" s="13" t="s">
        <v>58</v>
      </c>
      <c r="E118" s="40">
        <v>30000</v>
      </c>
      <c r="F118" s="8" t="s">
        <v>73</v>
      </c>
      <c r="G118" s="9" t="s">
        <v>230</v>
      </c>
      <c r="H118" s="13" t="s">
        <v>185</v>
      </c>
      <c r="I118" s="9" t="s">
        <v>10</v>
      </c>
    </row>
    <row r="119" spans="1:12" x14ac:dyDescent="0.25">
      <c r="A119" s="41">
        <v>42990</v>
      </c>
      <c r="B119" s="13" t="s">
        <v>90</v>
      </c>
      <c r="C119" s="13" t="s">
        <v>9</v>
      </c>
      <c r="D119" s="13" t="s">
        <v>11</v>
      </c>
      <c r="E119" s="46">
        <v>50000</v>
      </c>
      <c r="F119" s="8" t="s">
        <v>93</v>
      </c>
      <c r="G119" s="7" t="s">
        <v>230</v>
      </c>
      <c r="H119" s="13" t="s">
        <v>203</v>
      </c>
      <c r="I119" s="9" t="s">
        <v>10</v>
      </c>
    </row>
    <row r="120" spans="1:12" x14ac:dyDescent="0.25">
      <c r="A120" s="41">
        <v>42990</v>
      </c>
      <c r="B120" s="44" t="s">
        <v>515</v>
      </c>
      <c r="C120" s="44" t="s">
        <v>9</v>
      </c>
      <c r="D120" s="13" t="s">
        <v>11</v>
      </c>
      <c r="E120" s="47">
        <v>16000</v>
      </c>
      <c r="F120" s="8" t="s">
        <v>108</v>
      </c>
      <c r="G120" s="9" t="s">
        <v>230</v>
      </c>
      <c r="H120" s="13" t="s">
        <v>218</v>
      </c>
      <c r="I120" s="9" t="s">
        <v>10</v>
      </c>
    </row>
    <row r="121" spans="1:12" x14ac:dyDescent="0.25">
      <c r="A121" s="38">
        <v>42990</v>
      </c>
      <c r="B121" s="44" t="s">
        <v>231</v>
      </c>
      <c r="C121" s="7" t="s">
        <v>9</v>
      </c>
      <c r="D121" s="7" t="s">
        <v>58</v>
      </c>
      <c r="E121" s="40">
        <v>15000</v>
      </c>
      <c r="F121" s="8" t="s">
        <v>243</v>
      </c>
      <c r="G121" s="9" t="s">
        <v>230</v>
      </c>
      <c r="H121" s="13" t="s">
        <v>237</v>
      </c>
      <c r="I121" s="9" t="s">
        <v>10</v>
      </c>
    </row>
    <row r="122" spans="1:12" ht="15.75" x14ac:dyDescent="0.25">
      <c r="A122" s="38">
        <v>42990</v>
      </c>
      <c r="B122" s="48" t="s">
        <v>235</v>
      </c>
      <c r="C122" s="7" t="s">
        <v>9</v>
      </c>
      <c r="D122" s="7" t="s">
        <v>58</v>
      </c>
      <c r="E122" s="40">
        <v>5000</v>
      </c>
      <c r="F122" s="8" t="s">
        <v>243</v>
      </c>
      <c r="G122" s="9" t="s">
        <v>230</v>
      </c>
      <c r="H122" s="13" t="s">
        <v>199</v>
      </c>
      <c r="I122" s="9" t="s">
        <v>10</v>
      </c>
    </row>
    <row r="123" spans="1:12" x14ac:dyDescent="0.25">
      <c r="A123" s="41">
        <v>42990</v>
      </c>
      <c r="B123" s="7" t="s">
        <v>65</v>
      </c>
      <c r="C123" s="13" t="s">
        <v>9</v>
      </c>
      <c r="D123" s="13" t="s">
        <v>58</v>
      </c>
      <c r="E123" s="40">
        <v>15000</v>
      </c>
      <c r="F123" s="8" t="s">
        <v>73</v>
      </c>
      <c r="G123" s="7" t="s">
        <v>230</v>
      </c>
      <c r="H123" s="13" t="s">
        <v>184</v>
      </c>
      <c r="I123" s="9" t="s">
        <v>10</v>
      </c>
    </row>
    <row r="124" spans="1:12" x14ac:dyDescent="0.25">
      <c r="A124" s="220">
        <v>42990</v>
      </c>
      <c r="B124" t="s">
        <v>420</v>
      </c>
      <c r="C124" t="s">
        <v>9</v>
      </c>
      <c r="D124" t="s">
        <v>58</v>
      </c>
      <c r="E124">
        <v>15000</v>
      </c>
      <c r="F124" s="7" t="s">
        <v>293</v>
      </c>
      <c r="G124" s="9" t="s">
        <v>230</v>
      </c>
      <c r="H124" s="13" t="s">
        <v>423</v>
      </c>
      <c r="I124" s="9" t="s">
        <v>10</v>
      </c>
    </row>
    <row r="125" spans="1:12" x14ac:dyDescent="0.25">
      <c r="A125" s="220">
        <v>42990</v>
      </c>
      <c r="B125" t="s">
        <v>455</v>
      </c>
      <c r="C125" s="10" t="s">
        <v>454</v>
      </c>
      <c r="D125" s="33" t="s">
        <v>126</v>
      </c>
      <c r="E125" s="45">
        <v>100000</v>
      </c>
      <c r="F125" s="8" t="s">
        <v>242</v>
      </c>
      <c r="G125" s="9" t="s">
        <v>230</v>
      </c>
      <c r="H125" s="13" t="s">
        <v>483</v>
      </c>
      <c r="I125" s="9" t="s">
        <v>10</v>
      </c>
      <c r="J125" s="13"/>
      <c r="L125" s="227"/>
    </row>
    <row r="126" spans="1:12" x14ac:dyDescent="0.25">
      <c r="A126" s="220">
        <v>42990</v>
      </c>
      <c r="B126" t="s">
        <v>456</v>
      </c>
      <c r="C126" s="10" t="s">
        <v>454</v>
      </c>
      <c r="D126" s="33" t="s">
        <v>126</v>
      </c>
      <c r="E126" s="45">
        <v>100000</v>
      </c>
      <c r="F126" s="8" t="s">
        <v>242</v>
      </c>
      <c r="G126" s="9" t="s">
        <v>230</v>
      </c>
      <c r="H126" s="13" t="s">
        <v>484</v>
      </c>
      <c r="I126" s="9" t="s">
        <v>10</v>
      </c>
      <c r="J126" s="13"/>
      <c r="L126" s="227"/>
    </row>
    <row r="127" spans="1:12" x14ac:dyDescent="0.25">
      <c r="A127" s="220">
        <v>42990</v>
      </c>
      <c r="B127" t="s">
        <v>457</v>
      </c>
      <c r="C127" s="10" t="s">
        <v>454</v>
      </c>
      <c r="D127" s="33" t="s">
        <v>126</v>
      </c>
      <c r="E127" s="45">
        <v>100000</v>
      </c>
      <c r="F127" s="8" t="s">
        <v>242</v>
      </c>
      <c r="G127" s="9" t="s">
        <v>230</v>
      </c>
      <c r="H127" s="13" t="s">
        <v>485</v>
      </c>
      <c r="I127" s="9" t="s">
        <v>10</v>
      </c>
      <c r="J127" s="13"/>
      <c r="L127" s="227"/>
    </row>
    <row r="128" spans="1:12" x14ac:dyDescent="0.25">
      <c r="A128" s="220">
        <v>42990</v>
      </c>
      <c r="B128" t="s">
        <v>458</v>
      </c>
      <c r="C128" s="10" t="s">
        <v>454</v>
      </c>
      <c r="D128" s="33" t="s">
        <v>126</v>
      </c>
      <c r="E128" s="45">
        <v>100000</v>
      </c>
      <c r="F128" s="8" t="s">
        <v>242</v>
      </c>
      <c r="G128" s="9" t="s">
        <v>230</v>
      </c>
      <c r="H128" s="13" t="s">
        <v>486</v>
      </c>
      <c r="I128" s="9" t="s">
        <v>10</v>
      </c>
      <c r="J128" s="13"/>
      <c r="L128" s="227"/>
    </row>
    <row r="129" spans="1:12" x14ac:dyDescent="0.25">
      <c r="A129" s="220">
        <v>42990</v>
      </c>
      <c r="B129" t="s">
        <v>459</v>
      </c>
      <c r="C129" s="10" t="s">
        <v>454</v>
      </c>
      <c r="D129" s="33" t="s">
        <v>126</v>
      </c>
      <c r="E129" s="45">
        <v>100000</v>
      </c>
      <c r="F129" s="8" t="s">
        <v>242</v>
      </c>
      <c r="G129" s="9" t="s">
        <v>230</v>
      </c>
      <c r="H129" s="13" t="s">
        <v>487</v>
      </c>
      <c r="I129" s="9" t="s">
        <v>10</v>
      </c>
      <c r="J129" s="13"/>
      <c r="L129" s="227"/>
    </row>
    <row r="130" spans="1:12" x14ac:dyDescent="0.25">
      <c r="A130" s="220">
        <v>42990</v>
      </c>
      <c r="B130" t="s">
        <v>460</v>
      </c>
      <c r="C130" s="10" t="s">
        <v>454</v>
      </c>
      <c r="D130" s="33" t="s">
        <v>126</v>
      </c>
      <c r="E130" s="45">
        <v>100000</v>
      </c>
      <c r="F130" s="8" t="s">
        <v>242</v>
      </c>
      <c r="G130" s="9" t="s">
        <v>230</v>
      </c>
      <c r="H130" s="13" t="s">
        <v>488</v>
      </c>
      <c r="I130" s="9" t="s">
        <v>10</v>
      </c>
      <c r="J130" s="13"/>
      <c r="L130" s="227"/>
    </row>
    <row r="131" spans="1:12" x14ac:dyDescent="0.25">
      <c r="A131" s="220">
        <v>42990</v>
      </c>
      <c r="B131" t="s">
        <v>461</v>
      </c>
      <c r="C131" s="10" t="s">
        <v>454</v>
      </c>
      <c r="D131" s="33" t="s">
        <v>126</v>
      </c>
      <c r="E131" s="45">
        <v>100000</v>
      </c>
      <c r="F131" s="8" t="s">
        <v>242</v>
      </c>
      <c r="G131" s="9" t="s">
        <v>230</v>
      </c>
      <c r="H131" s="13" t="s">
        <v>489</v>
      </c>
      <c r="I131" s="9" t="s">
        <v>10</v>
      </c>
      <c r="J131" s="13"/>
      <c r="L131" s="227"/>
    </row>
    <row r="132" spans="1:12" x14ac:dyDescent="0.25">
      <c r="A132" s="220">
        <v>42990</v>
      </c>
      <c r="B132" t="s">
        <v>462</v>
      </c>
      <c r="C132" s="10" t="s">
        <v>454</v>
      </c>
      <c r="D132" s="33" t="s">
        <v>126</v>
      </c>
      <c r="E132" s="45">
        <v>100000</v>
      </c>
      <c r="F132" s="8" t="s">
        <v>242</v>
      </c>
      <c r="G132" s="9" t="s">
        <v>230</v>
      </c>
      <c r="H132" s="13" t="s">
        <v>490</v>
      </c>
      <c r="I132" s="9" t="s">
        <v>10</v>
      </c>
      <c r="J132" s="13"/>
      <c r="L132" s="45"/>
    </row>
    <row r="133" spans="1:12" x14ac:dyDescent="0.25">
      <c r="A133" s="28">
        <v>42991</v>
      </c>
      <c r="B133" s="17" t="s">
        <v>46</v>
      </c>
      <c r="C133" s="13" t="s">
        <v>9</v>
      </c>
      <c r="D133" s="7" t="s">
        <v>56</v>
      </c>
      <c r="E133" s="18">
        <v>160000</v>
      </c>
      <c r="F133" s="8" t="s">
        <v>19</v>
      </c>
      <c r="G133" s="9" t="s">
        <v>230</v>
      </c>
      <c r="H133" s="13" t="s">
        <v>166</v>
      </c>
      <c r="I133" s="9" t="s">
        <v>10</v>
      </c>
      <c r="L133" s="45"/>
    </row>
    <row r="134" spans="1:12" x14ac:dyDescent="0.25">
      <c r="A134" s="28">
        <v>42991</v>
      </c>
      <c r="B134" s="17" t="s">
        <v>47</v>
      </c>
      <c r="C134" s="13" t="s">
        <v>17</v>
      </c>
      <c r="D134" s="7" t="s">
        <v>18</v>
      </c>
      <c r="E134" s="18">
        <v>523000</v>
      </c>
      <c r="F134" s="8" t="s">
        <v>19</v>
      </c>
      <c r="G134" s="9" t="s">
        <v>230</v>
      </c>
      <c r="H134" s="13" t="s">
        <v>167</v>
      </c>
      <c r="I134" s="9" t="s">
        <v>10</v>
      </c>
      <c r="L134" s="45"/>
    </row>
    <row r="135" spans="1:12" x14ac:dyDescent="0.25">
      <c r="A135" s="41">
        <v>42991</v>
      </c>
      <c r="B135" s="7" t="s">
        <v>68</v>
      </c>
      <c r="C135" s="13" t="s">
        <v>9</v>
      </c>
      <c r="D135" s="13" t="s">
        <v>58</v>
      </c>
      <c r="E135" s="40">
        <v>37000</v>
      </c>
      <c r="F135" s="8" t="s">
        <v>73</v>
      </c>
      <c r="G135" s="9" t="s">
        <v>230</v>
      </c>
      <c r="H135" s="10" t="s">
        <v>134</v>
      </c>
      <c r="I135" s="9" t="s">
        <v>10</v>
      </c>
      <c r="L135" s="45"/>
    </row>
    <row r="136" spans="1:12" x14ac:dyDescent="0.25">
      <c r="A136" s="41">
        <v>42991</v>
      </c>
      <c r="B136" s="13" t="s">
        <v>65</v>
      </c>
      <c r="C136" s="13" t="s">
        <v>9</v>
      </c>
      <c r="D136" s="13" t="s">
        <v>58</v>
      </c>
      <c r="E136" s="40">
        <v>15000</v>
      </c>
      <c r="F136" s="8" t="s">
        <v>73</v>
      </c>
      <c r="G136" s="9" t="s">
        <v>230</v>
      </c>
      <c r="H136" s="13" t="s">
        <v>184</v>
      </c>
      <c r="I136" s="9" t="s">
        <v>10</v>
      </c>
      <c r="L136" s="45"/>
    </row>
    <row r="137" spans="1:12" x14ac:dyDescent="0.25">
      <c r="A137" s="41">
        <v>42991</v>
      </c>
      <c r="B137" s="13" t="s">
        <v>97</v>
      </c>
      <c r="C137" s="13" t="s">
        <v>9</v>
      </c>
      <c r="D137" s="13" t="s">
        <v>11</v>
      </c>
      <c r="E137" s="46">
        <v>55000</v>
      </c>
      <c r="F137" s="8" t="s">
        <v>93</v>
      </c>
      <c r="G137" s="7" t="s">
        <v>230</v>
      </c>
      <c r="H137" s="13" t="s">
        <v>204</v>
      </c>
      <c r="I137" s="9" t="s">
        <v>10</v>
      </c>
      <c r="L137" s="45"/>
    </row>
    <row r="138" spans="1:12" x14ac:dyDescent="0.25">
      <c r="A138" s="41">
        <v>42991</v>
      </c>
      <c r="B138" s="13" t="s">
        <v>91</v>
      </c>
      <c r="C138" s="15" t="s">
        <v>21</v>
      </c>
      <c r="D138" s="13" t="s">
        <v>11</v>
      </c>
      <c r="E138" s="46">
        <v>110000</v>
      </c>
      <c r="F138" s="8" t="s">
        <v>93</v>
      </c>
      <c r="G138" s="9" t="s">
        <v>230</v>
      </c>
      <c r="H138" s="13" t="s">
        <v>205</v>
      </c>
      <c r="I138" s="9" t="s">
        <v>10</v>
      </c>
      <c r="L138" s="45"/>
    </row>
    <row r="139" spans="1:12" x14ac:dyDescent="0.25">
      <c r="A139" s="41">
        <v>42991</v>
      </c>
      <c r="B139" s="13" t="s">
        <v>90</v>
      </c>
      <c r="C139" s="13" t="s">
        <v>9</v>
      </c>
      <c r="D139" s="13" t="s">
        <v>11</v>
      </c>
      <c r="E139" s="46">
        <v>60000</v>
      </c>
      <c r="F139" s="8" t="s">
        <v>93</v>
      </c>
      <c r="G139" s="9" t="s">
        <v>230</v>
      </c>
      <c r="H139" s="13" t="s">
        <v>206</v>
      </c>
      <c r="I139" s="9" t="s">
        <v>10</v>
      </c>
      <c r="L139" s="45"/>
    </row>
    <row r="140" spans="1:12" x14ac:dyDescent="0.25">
      <c r="A140" s="41">
        <v>42991</v>
      </c>
      <c r="B140" s="44" t="s">
        <v>515</v>
      </c>
      <c r="C140" s="44" t="s">
        <v>9</v>
      </c>
      <c r="D140" s="13" t="s">
        <v>11</v>
      </c>
      <c r="E140" s="47">
        <v>16000</v>
      </c>
      <c r="F140" s="8" t="s">
        <v>108</v>
      </c>
      <c r="G140" s="9" t="s">
        <v>230</v>
      </c>
      <c r="H140" s="13" t="s">
        <v>218</v>
      </c>
      <c r="I140" s="9" t="s">
        <v>10</v>
      </c>
    </row>
    <row r="141" spans="1:12" x14ac:dyDescent="0.25">
      <c r="A141" s="38">
        <v>42991</v>
      </c>
      <c r="B141" s="44" t="s">
        <v>231</v>
      </c>
      <c r="C141" s="7" t="s">
        <v>9</v>
      </c>
      <c r="D141" s="7" t="s">
        <v>58</v>
      </c>
      <c r="E141" s="40">
        <v>15000</v>
      </c>
      <c r="F141" s="8" t="s">
        <v>243</v>
      </c>
      <c r="G141" s="9" t="s">
        <v>230</v>
      </c>
      <c r="H141" s="13" t="s">
        <v>237</v>
      </c>
      <c r="I141" s="9" t="s">
        <v>10</v>
      </c>
    </row>
    <row r="142" spans="1:12" x14ac:dyDescent="0.25">
      <c r="A142" s="220">
        <v>42991</v>
      </c>
      <c r="B142" t="s">
        <v>420</v>
      </c>
      <c r="C142" t="s">
        <v>9</v>
      </c>
      <c r="D142" t="s">
        <v>58</v>
      </c>
      <c r="E142">
        <v>15000</v>
      </c>
      <c r="F142" s="7" t="s">
        <v>293</v>
      </c>
      <c r="G142" s="9" t="s">
        <v>230</v>
      </c>
      <c r="H142" s="13" t="s">
        <v>423</v>
      </c>
      <c r="I142" s="9" t="s">
        <v>10</v>
      </c>
    </row>
    <row r="143" spans="1:12" x14ac:dyDescent="0.25">
      <c r="A143" s="41">
        <v>42991</v>
      </c>
      <c r="B143" s="13" t="s">
        <v>463</v>
      </c>
      <c r="C143" s="10" t="s">
        <v>454</v>
      </c>
      <c r="D143" s="7" t="s">
        <v>126</v>
      </c>
      <c r="E143" s="45">
        <v>100000</v>
      </c>
      <c r="F143" s="8" t="s">
        <v>242</v>
      </c>
      <c r="G143" s="9" t="s">
        <v>230</v>
      </c>
      <c r="H143" s="13" t="s">
        <v>491</v>
      </c>
      <c r="I143" s="9" t="s">
        <v>10</v>
      </c>
      <c r="J143" s="13"/>
      <c r="L143" s="45"/>
    </row>
    <row r="144" spans="1:12" x14ac:dyDescent="0.25">
      <c r="A144" s="28">
        <v>42992</v>
      </c>
      <c r="B144" s="44" t="s">
        <v>515</v>
      </c>
      <c r="C144" s="44" t="s">
        <v>9</v>
      </c>
      <c r="D144" s="13" t="s">
        <v>11</v>
      </c>
      <c r="E144" s="47">
        <v>16000</v>
      </c>
      <c r="F144" s="8" t="s">
        <v>108</v>
      </c>
      <c r="G144" s="9" t="s">
        <v>230</v>
      </c>
      <c r="H144" s="13" t="s">
        <v>218</v>
      </c>
      <c r="I144" s="9" t="s">
        <v>10</v>
      </c>
    </row>
    <row r="145" spans="1:12" x14ac:dyDescent="0.25">
      <c r="A145" s="28">
        <v>42992</v>
      </c>
      <c r="B145" s="17" t="s">
        <v>51</v>
      </c>
      <c r="C145" s="7" t="s">
        <v>9</v>
      </c>
      <c r="D145" s="7" t="s">
        <v>58</v>
      </c>
      <c r="E145" s="18">
        <v>14000</v>
      </c>
      <c r="F145" s="8" t="s">
        <v>55</v>
      </c>
      <c r="G145" s="9" t="s">
        <v>230</v>
      </c>
      <c r="H145" s="13" t="s">
        <v>175</v>
      </c>
      <c r="I145" s="9" t="s">
        <v>10</v>
      </c>
    </row>
    <row r="146" spans="1:12" x14ac:dyDescent="0.25">
      <c r="A146" s="41">
        <v>42992</v>
      </c>
      <c r="B146" s="13" t="s">
        <v>67</v>
      </c>
      <c r="C146" s="13" t="s">
        <v>9</v>
      </c>
      <c r="D146" s="13" t="s">
        <v>58</v>
      </c>
      <c r="E146" s="40">
        <v>21000</v>
      </c>
      <c r="F146" s="8" t="s">
        <v>73</v>
      </c>
      <c r="G146" s="9" t="s">
        <v>230</v>
      </c>
      <c r="H146" s="13" t="s">
        <v>186</v>
      </c>
      <c r="I146" s="9" t="s">
        <v>10</v>
      </c>
    </row>
    <row r="147" spans="1:12" x14ac:dyDescent="0.25">
      <c r="A147" s="41">
        <v>42992</v>
      </c>
      <c r="B147" s="7" t="s">
        <v>65</v>
      </c>
      <c r="C147" s="13" t="s">
        <v>9</v>
      </c>
      <c r="D147" s="13" t="s">
        <v>58</v>
      </c>
      <c r="E147" s="40">
        <v>15000</v>
      </c>
      <c r="F147" s="8" t="s">
        <v>73</v>
      </c>
      <c r="G147" s="9" t="s">
        <v>230</v>
      </c>
      <c r="H147" s="13" t="s">
        <v>184</v>
      </c>
      <c r="I147" s="9" t="s">
        <v>10</v>
      </c>
    </row>
    <row r="148" spans="1:12" x14ac:dyDescent="0.25">
      <c r="A148" s="41">
        <v>42992</v>
      </c>
      <c r="B148" s="13" t="s">
        <v>94</v>
      </c>
      <c r="C148" s="13" t="s">
        <v>9</v>
      </c>
      <c r="D148" s="13" t="s">
        <v>11</v>
      </c>
      <c r="E148" s="46">
        <v>30000</v>
      </c>
      <c r="F148" s="8" t="s">
        <v>93</v>
      </c>
      <c r="G148" s="9" t="s">
        <v>230</v>
      </c>
      <c r="H148" s="13" t="s">
        <v>197</v>
      </c>
      <c r="I148" s="9" t="s">
        <v>10</v>
      </c>
    </row>
    <row r="149" spans="1:12" x14ac:dyDescent="0.25">
      <c r="A149" s="38">
        <v>42992</v>
      </c>
      <c r="B149" s="44" t="s">
        <v>231</v>
      </c>
      <c r="C149" s="7" t="s">
        <v>9</v>
      </c>
      <c r="D149" s="7" t="s">
        <v>58</v>
      </c>
      <c r="E149" s="40">
        <v>15000</v>
      </c>
      <c r="F149" s="8" t="s">
        <v>243</v>
      </c>
      <c r="G149" s="9" t="s">
        <v>230</v>
      </c>
      <c r="H149" s="13" t="s">
        <v>237</v>
      </c>
      <c r="I149" s="9" t="s">
        <v>10</v>
      </c>
    </row>
    <row r="150" spans="1:12" x14ac:dyDescent="0.25">
      <c r="A150" s="220">
        <v>42992</v>
      </c>
      <c r="B150" t="s">
        <v>420</v>
      </c>
      <c r="C150" t="s">
        <v>9</v>
      </c>
      <c r="D150" t="s">
        <v>58</v>
      </c>
      <c r="E150">
        <v>15000</v>
      </c>
      <c r="F150" s="7" t="s">
        <v>293</v>
      </c>
      <c r="G150" s="9" t="s">
        <v>230</v>
      </c>
      <c r="H150" s="13" t="s">
        <v>423</v>
      </c>
      <c r="I150" s="9" t="s">
        <v>10</v>
      </c>
    </row>
    <row r="151" spans="1:12" x14ac:dyDescent="0.25">
      <c r="A151" s="28">
        <v>42993</v>
      </c>
      <c r="B151" s="17" t="s">
        <v>23</v>
      </c>
      <c r="C151" s="7" t="s">
        <v>9</v>
      </c>
      <c r="D151" s="7" t="s">
        <v>14</v>
      </c>
      <c r="E151" s="18">
        <v>150000</v>
      </c>
      <c r="F151" s="9" t="s">
        <v>15</v>
      </c>
      <c r="G151" s="9" t="s">
        <v>230</v>
      </c>
      <c r="H151" s="13" t="s">
        <v>149</v>
      </c>
      <c r="I151" s="9" t="s">
        <v>10</v>
      </c>
    </row>
    <row r="152" spans="1:12" x14ac:dyDescent="0.25">
      <c r="A152" s="28">
        <v>42993</v>
      </c>
      <c r="B152" s="17" t="s">
        <v>48</v>
      </c>
      <c r="C152" s="7" t="s">
        <v>17</v>
      </c>
      <c r="D152" s="7" t="s">
        <v>18</v>
      </c>
      <c r="E152" s="18">
        <v>135000</v>
      </c>
      <c r="F152" s="8" t="s">
        <v>19</v>
      </c>
      <c r="G152" s="9" t="s">
        <v>230</v>
      </c>
      <c r="H152" s="13" t="s">
        <v>168</v>
      </c>
      <c r="I152" s="9" t="s">
        <v>10</v>
      </c>
    </row>
    <row r="153" spans="1:12" x14ac:dyDescent="0.25">
      <c r="A153" s="41">
        <v>42993</v>
      </c>
      <c r="B153" s="7" t="s">
        <v>66</v>
      </c>
      <c r="C153" s="13" t="s">
        <v>9</v>
      </c>
      <c r="D153" s="13" t="s">
        <v>58</v>
      </c>
      <c r="E153" s="40">
        <v>15000</v>
      </c>
      <c r="F153" s="8" t="s">
        <v>73</v>
      </c>
      <c r="G153" s="9" t="s">
        <v>230</v>
      </c>
      <c r="H153" s="13" t="s">
        <v>187</v>
      </c>
      <c r="I153" s="9" t="s">
        <v>10</v>
      </c>
    </row>
    <row r="154" spans="1:12" x14ac:dyDescent="0.25">
      <c r="A154" s="41">
        <v>42993</v>
      </c>
      <c r="B154" s="7" t="s">
        <v>65</v>
      </c>
      <c r="C154" s="13" t="s">
        <v>9</v>
      </c>
      <c r="D154" s="13" t="s">
        <v>58</v>
      </c>
      <c r="E154" s="40">
        <v>15000</v>
      </c>
      <c r="F154" s="8" t="s">
        <v>73</v>
      </c>
      <c r="G154" s="9" t="s">
        <v>230</v>
      </c>
      <c r="H154" s="13" t="s">
        <v>184</v>
      </c>
      <c r="I154" s="9" t="s">
        <v>10</v>
      </c>
    </row>
    <row r="155" spans="1:12" x14ac:dyDescent="0.25">
      <c r="A155" s="41">
        <v>42993</v>
      </c>
      <c r="B155" s="13" t="s">
        <v>79</v>
      </c>
      <c r="C155" s="13" t="s">
        <v>9</v>
      </c>
      <c r="D155" s="13" t="s">
        <v>11</v>
      </c>
      <c r="E155" s="40">
        <v>60000</v>
      </c>
      <c r="F155" s="8" t="s">
        <v>84</v>
      </c>
      <c r="G155" s="9" t="s">
        <v>230</v>
      </c>
      <c r="H155" s="13" t="s">
        <v>193</v>
      </c>
      <c r="I155" s="9" t="s">
        <v>10</v>
      </c>
    </row>
    <row r="156" spans="1:12" x14ac:dyDescent="0.25">
      <c r="A156" s="38">
        <v>42993</v>
      </c>
      <c r="B156" s="44" t="s">
        <v>231</v>
      </c>
      <c r="C156" s="7" t="s">
        <v>9</v>
      </c>
      <c r="D156" s="7" t="s">
        <v>58</v>
      </c>
      <c r="E156" s="40">
        <v>15000</v>
      </c>
      <c r="F156" s="8" t="s">
        <v>243</v>
      </c>
      <c r="G156" s="7" t="s">
        <v>230</v>
      </c>
      <c r="H156" s="13" t="s">
        <v>237</v>
      </c>
      <c r="I156" s="9" t="s">
        <v>10</v>
      </c>
    </row>
    <row r="157" spans="1:12" x14ac:dyDescent="0.25">
      <c r="A157" s="220">
        <v>42993</v>
      </c>
      <c r="B157" t="s">
        <v>420</v>
      </c>
      <c r="C157" t="s">
        <v>9</v>
      </c>
      <c r="D157" t="s">
        <v>58</v>
      </c>
      <c r="E157">
        <v>15000</v>
      </c>
      <c r="F157" s="7" t="s">
        <v>293</v>
      </c>
      <c r="G157" s="9" t="s">
        <v>230</v>
      </c>
      <c r="H157" s="13" t="s">
        <v>423</v>
      </c>
      <c r="I157" s="9" t="s">
        <v>10</v>
      </c>
    </row>
    <row r="158" spans="1:12" x14ac:dyDescent="0.25">
      <c r="A158" s="41">
        <v>42993</v>
      </c>
      <c r="B158" s="13" t="s">
        <v>464</v>
      </c>
      <c r="C158" s="10" t="s">
        <v>454</v>
      </c>
      <c r="D158" s="7" t="s">
        <v>126</v>
      </c>
      <c r="E158" s="45">
        <v>100000</v>
      </c>
      <c r="F158" s="8" t="s">
        <v>242</v>
      </c>
      <c r="G158" s="9" t="s">
        <v>230</v>
      </c>
      <c r="H158" s="13" t="s">
        <v>492</v>
      </c>
      <c r="I158" s="9" t="s">
        <v>10</v>
      </c>
      <c r="J158" s="13"/>
      <c r="L158" s="45"/>
    </row>
    <row r="159" spans="1:12" x14ac:dyDescent="0.25">
      <c r="A159" s="41">
        <v>42996</v>
      </c>
      <c r="B159" s="7" t="s">
        <v>65</v>
      </c>
      <c r="C159" s="13" t="s">
        <v>9</v>
      </c>
      <c r="D159" s="13" t="s">
        <v>58</v>
      </c>
      <c r="E159" s="40">
        <v>15000</v>
      </c>
      <c r="F159" s="8" t="s">
        <v>73</v>
      </c>
      <c r="G159" s="9" t="s">
        <v>230</v>
      </c>
      <c r="H159" s="13" t="s">
        <v>184</v>
      </c>
      <c r="I159" s="9" t="s">
        <v>10</v>
      </c>
    </row>
    <row r="160" spans="1:12" x14ac:dyDescent="0.25">
      <c r="A160" s="41">
        <v>42996</v>
      </c>
      <c r="B160" s="7" t="s">
        <v>64</v>
      </c>
      <c r="C160" s="13" t="s">
        <v>9</v>
      </c>
      <c r="D160" s="13" t="s">
        <v>58</v>
      </c>
      <c r="E160" s="40">
        <v>30000</v>
      </c>
      <c r="F160" s="8" t="s">
        <v>73</v>
      </c>
      <c r="G160" s="9" t="s">
        <v>230</v>
      </c>
      <c r="H160" s="13" t="s">
        <v>180</v>
      </c>
      <c r="I160" s="9" t="s">
        <v>10</v>
      </c>
    </row>
    <row r="161" spans="1:12" x14ac:dyDescent="0.25">
      <c r="A161" s="41">
        <v>42996</v>
      </c>
      <c r="B161" s="13" t="s">
        <v>78</v>
      </c>
      <c r="C161" s="13" t="s">
        <v>9</v>
      </c>
      <c r="D161" s="13" t="s">
        <v>11</v>
      </c>
      <c r="E161" s="40">
        <v>60000</v>
      </c>
      <c r="F161" s="8" t="s">
        <v>84</v>
      </c>
      <c r="G161" s="9" t="s">
        <v>230</v>
      </c>
      <c r="H161" s="13" t="s">
        <v>194</v>
      </c>
      <c r="I161" s="9" t="s">
        <v>10</v>
      </c>
    </row>
    <row r="162" spans="1:12" x14ac:dyDescent="0.25">
      <c r="A162" s="41">
        <v>42996</v>
      </c>
      <c r="B162" s="44" t="s">
        <v>515</v>
      </c>
      <c r="C162" s="44" t="s">
        <v>9</v>
      </c>
      <c r="D162" s="13" t="s">
        <v>11</v>
      </c>
      <c r="E162" s="47">
        <v>16000</v>
      </c>
      <c r="F162" s="8" t="s">
        <v>108</v>
      </c>
      <c r="G162" s="9" t="s">
        <v>230</v>
      </c>
      <c r="H162" s="13" t="s">
        <v>218</v>
      </c>
      <c r="I162" s="9" t="s">
        <v>10</v>
      </c>
    </row>
    <row r="163" spans="1:12" x14ac:dyDescent="0.25">
      <c r="A163" s="28">
        <v>42996</v>
      </c>
      <c r="B163" s="17" t="s">
        <v>119</v>
      </c>
      <c r="C163" s="10" t="s">
        <v>9</v>
      </c>
      <c r="D163" s="10" t="s">
        <v>126</v>
      </c>
      <c r="E163" s="18">
        <v>50000</v>
      </c>
      <c r="F163" s="10" t="s">
        <v>242</v>
      </c>
      <c r="G163" s="9" t="s">
        <v>230</v>
      </c>
      <c r="H163" s="39" t="s">
        <v>227</v>
      </c>
      <c r="I163" s="9" t="s">
        <v>10</v>
      </c>
      <c r="J163" s="13"/>
      <c r="L163" s="45"/>
    </row>
    <row r="164" spans="1:12" x14ac:dyDescent="0.25">
      <c r="A164" s="28">
        <v>42996</v>
      </c>
      <c r="B164" s="17" t="s">
        <v>122</v>
      </c>
      <c r="C164" s="10" t="s">
        <v>9</v>
      </c>
      <c r="D164" s="10" t="s">
        <v>126</v>
      </c>
      <c r="E164" s="18">
        <v>30000</v>
      </c>
      <c r="F164" s="10" t="s">
        <v>242</v>
      </c>
      <c r="G164" s="9" t="s">
        <v>230</v>
      </c>
      <c r="H164" s="39" t="s">
        <v>207</v>
      </c>
      <c r="I164" s="9" t="s">
        <v>10</v>
      </c>
      <c r="J164" s="13"/>
      <c r="L164" s="45"/>
    </row>
    <row r="165" spans="1:12" x14ac:dyDescent="0.25">
      <c r="A165" s="38">
        <v>42996</v>
      </c>
      <c r="B165" s="44" t="s">
        <v>231</v>
      </c>
      <c r="C165" s="7" t="s">
        <v>9</v>
      </c>
      <c r="D165" s="9" t="s">
        <v>58</v>
      </c>
      <c r="E165" s="40">
        <v>15000</v>
      </c>
      <c r="F165" s="9" t="s">
        <v>243</v>
      </c>
      <c r="G165" s="9" t="s">
        <v>230</v>
      </c>
      <c r="H165" s="13" t="s">
        <v>238</v>
      </c>
      <c r="I165" s="9" t="s">
        <v>10</v>
      </c>
    </row>
    <row r="166" spans="1:12" ht="15.75" x14ac:dyDescent="0.25">
      <c r="A166" s="28">
        <v>42996</v>
      </c>
      <c r="B166" s="48" t="s">
        <v>334</v>
      </c>
      <c r="C166" s="7" t="s">
        <v>9</v>
      </c>
      <c r="D166" s="9" t="s">
        <v>58</v>
      </c>
      <c r="E166" s="40">
        <v>15000</v>
      </c>
      <c r="F166" s="9" t="s">
        <v>55</v>
      </c>
      <c r="G166" s="9" t="s">
        <v>230</v>
      </c>
      <c r="H166" t="s">
        <v>186</v>
      </c>
      <c r="I166" s="9" t="s">
        <v>10</v>
      </c>
    </row>
    <row r="167" spans="1:12" x14ac:dyDescent="0.25">
      <c r="A167" s="28">
        <v>42997</v>
      </c>
      <c r="B167" s="17" t="s">
        <v>52</v>
      </c>
      <c r="C167" s="7" t="s">
        <v>9</v>
      </c>
      <c r="D167" s="7" t="s">
        <v>58</v>
      </c>
      <c r="E167" s="18">
        <v>15000</v>
      </c>
      <c r="F167" s="8" t="s">
        <v>55</v>
      </c>
      <c r="G167" s="7" t="s">
        <v>230</v>
      </c>
      <c r="H167" s="13" t="s">
        <v>176</v>
      </c>
      <c r="I167" s="9" t="s">
        <v>10</v>
      </c>
    </row>
    <row r="168" spans="1:12" ht="15" customHeight="1" x14ac:dyDescent="0.25">
      <c r="A168" s="28">
        <v>42997</v>
      </c>
      <c r="B168" s="17" t="s">
        <v>53</v>
      </c>
      <c r="C168" s="7" t="s">
        <v>9</v>
      </c>
      <c r="D168" s="7" t="s">
        <v>58</v>
      </c>
      <c r="E168" s="18">
        <v>18000</v>
      </c>
      <c r="F168" s="8" t="s">
        <v>55</v>
      </c>
      <c r="G168" s="9" t="s">
        <v>230</v>
      </c>
      <c r="H168" s="13" t="s">
        <v>177</v>
      </c>
      <c r="I168" s="9" t="s">
        <v>10</v>
      </c>
    </row>
    <row r="169" spans="1:12" x14ac:dyDescent="0.25">
      <c r="A169" s="28">
        <v>42997</v>
      </c>
      <c r="B169" s="17" t="s">
        <v>60</v>
      </c>
      <c r="C169" s="7" t="s">
        <v>9</v>
      </c>
      <c r="D169" s="7" t="s">
        <v>58</v>
      </c>
      <c r="E169" s="18">
        <v>120000</v>
      </c>
      <c r="F169" s="8" t="s">
        <v>55</v>
      </c>
      <c r="G169" s="9" t="s">
        <v>230</v>
      </c>
      <c r="H169" s="10" t="s">
        <v>134</v>
      </c>
      <c r="I169" s="9" t="s">
        <v>10</v>
      </c>
    </row>
    <row r="170" spans="1:12" x14ac:dyDescent="0.25">
      <c r="A170" s="41">
        <v>42997</v>
      </c>
      <c r="B170" s="13" t="s">
        <v>77</v>
      </c>
      <c r="C170" s="13" t="s">
        <v>9</v>
      </c>
      <c r="D170" s="13" t="s">
        <v>11</v>
      </c>
      <c r="E170" s="40">
        <v>65000</v>
      </c>
      <c r="F170" s="8" t="s">
        <v>84</v>
      </c>
      <c r="G170" s="9" t="s">
        <v>230</v>
      </c>
      <c r="H170" s="13" t="s">
        <v>195</v>
      </c>
      <c r="I170" s="9" t="s">
        <v>10</v>
      </c>
    </row>
    <row r="171" spans="1:12" x14ac:dyDescent="0.25">
      <c r="A171" s="41">
        <v>42997</v>
      </c>
      <c r="B171" s="13" t="s">
        <v>86</v>
      </c>
      <c r="C171" s="13" t="s">
        <v>87</v>
      </c>
      <c r="D171" s="13" t="s">
        <v>11</v>
      </c>
      <c r="E171" s="40">
        <v>17000</v>
      </c>
      <c r="F171" s="8" t="s">
        <v>84</v>
      </c>
      <c r="G171" s="9" t="s">
        <v>230</v>
      </c>
      <c r="H171" s="13" t="s">
        <v>196</v>
      </c>
      <c r="I171" s="9" t="s">
        <v>10</v>
      </c>
    </row>
    <row r="172" spans="1:12" x14ac:dyDescent="0.25">
      <c r="A172" s="41">
        <v>42997</v>
      </c>
      <c r="B172" s="44" t="s">
        <v>515</v>
      </c>
      <c r="C172" s="44" t="s">
        <v>9</v>
      </c>
      <c r="D172" s="13" t="s">
        <v>11</v>
      </c>
      <c r="E172" s="47">
        <v>16000</v>
      </c>
      <c r="F172" s="8" t="s">
        <v>108</v>
      </c>
      <c r="G172" s="9" t="s">
        <v>230</v>
      </c>
      <c r="H172" s="13" t="s">
        <v>218</v>
      </c>
      <c r="I172" s="9" t="s">
        <v>10</v>
      </c>
    </row>
    <row r="173" spans="1:12" x14ac:dyDescent="0.25">
      <c r="A173" s="28">
        <v>42997</v>
      </c>
      <c r="B173" s="17" t="s">
        <v>123</v>
      </c>
      <c r="C173" s="10" t="s">
        <v>9</v>
      </c>
      <c r="D173" s="10" t="s">
        <v>126</v>
      </c>
      <c r="E173" s="18">
        <v>15500</v>
      </c>
      <c r="F173" s="8" t="s">
        <v>242</v>
      </c>
      <c r="G173" s="9" t="s">
        <v>230</v>
      </c>
      <c r="H173" s="39" t="s">
        <v>217</v>
      </c>
      <c r="I173" s="9" t="s">
        <v>10</v>
      </c>
      <c r="J173" s="13"/>
      <c r="L173" s="45"/>
    </row>
    <row r="174" spans="1:12" x14ac:dyDescent="0.25">
      <c r="A174" s="38">
        <v>42997</v>
      </c>
      <c r="B174" s="44" t="s">
        <v>231</v>
      </c>
      <c r="C174" s="7" t="s">
        <v>9</v>
      </c>
      <c r="D174" s="9" t="s">
        <v>58</v>
      </c>
      <c r="E174" s="40">
        <v>15000</v>
      </c>
      <c r="F174" s="9" t="s">
        <v>243</v>
      </c>
      <c r="G174" s="9" t="s">
        <v>230</v>
      </c>
      <c r="H174" s="13" t="s">
        <v>238</v>
      </c>
      <c r="I174" s="9" t="s">
        <v>10</v>
      </c>
    </row>
    <row r="175" spans="1:12" x14ac:dyDescent="0.25">
      <c r="A175" s="38">
        <v>42997</v>
      </c>
      <c r="B175" s="7" t="s">
        <v>65</v>
      </c>
      <c r="C175" s="13" t="s">
        <v>9</v>
      </c>
      <c r="D175" s="13" t="s">
        <v>58</v>
      </c>
      <c r="E175" s="40">
        <v>15000</v>
      </c>
      <c r="F175" s="8" t="s">
        <v>73</v>
      </c>
      <c r="G175" s="9" t="s">
        <v>230</v>
      </c>
      <c r="H175" s="13" t="s">
        <v>184</v>
      </c>
      <c r="I175" s="9" t="s">
        <v>10</v>
      </c>
    </row>
    <row r="176" spans="1:12" x14ac:dyDescent="0.25">
      <c r="A176" s="28">
        <v>42998</v>
      </c>
      <c r="B176" s="7" t="s">
        <v>65</v>
      </c>
      <c r="C176" s="13" t="s">
        <v>9</v>
      </c>
      <c r="D176" s="13" t="s">
        <v>58</v>
      </c>
      <c r="E176" s="40">
        <v>15000</v>
      </c>
      <c r="F176" s="8" t="s">
        <v>73</v>
      </c>
      <c r="G176" s="9" t="s">
        <v>230</v>
      </c>
      <c r="H176" s="13" t="s">
        <v>184</v>
      </c>
      <c r="I176" s="9" t="s">
        <v>10</v>
      </c>
    </row>
    <row r="177" spans="1:11" x14ac:dyDescent="0.25">
      <c r="A177" s="28">
        <v>42998</v>
      </c>
      <c r="B177" s="17" t="s">
        <v>22</v>
      </c>
      <c r="C177" s="7" t="s">
        <v>9</v>
      </c>
      <c r="D177" s="7" t="s">
        <v>14</v>
      </c>
      <c r="E177" s="18">
        <v>70000</v>
      </c>
      <c r="F177" s="9" t="s">
        <v>15</v>
      </c>
      <c r="G177" s="9" t="s">
        <v>230</v>
      </c>
      <c r="H177" s="13" t="s">
        <v>150</v>
      </c>
      <c r="I177" s="9" t="s">
        <v>10</v>
      </c>
    </row>
    <row r="178" spans="1:11" x14ac:dyDescent="0.25">
      <c r="A178" s="28">
        <v>42998</v>
      </c>
      <c r="B178" s="17" t="s">
        <v>112</v>
      </c>
      <c r="C178" s="7" t="s">
        <v>9</v>
      </c>
      <c r="D178" s="7" t="s">
        <v>56</v>
      </c>
      <c r="E178" s="18">
        <v>160000</v>
      </c>
      <c r="F178" s="8" t="s">
        <v>19</v>
      </c>
      <c r="G178" s="9" t="s">
        <v>230</v>
      </c>
      <c r="H178" s="13" t="s">
        <v>169</v>
      </c>
      <c r="I178" s="9" t="s">
        <v>10</v>
      </c>
    </row>
    <row r="179" spans="1:11" x14ac:dyDescent="0.25">
      <c r="A179" s="41">
        <v>42998</v>
      </c>
      <c r="B179" s="44" t="s">
        <v>515</v>
      </c>
      <c r="C179" s="44" t="s">
        <v>9</v>
      </c>
      <c r="D179" s="13" t="s">
        <v>11</v>
      </c>
      <c r="E179" s="47">
        <v>16000</v>
      </c>
      <c r="F179" s="8" t="s">
        <v>108</v>
      </c>
      <c r="G179" s="7" t="s">
        <v>230</v>
      </c>
      <c r="H179" s="13" t="s">
        <v>219</v>
      </c>
      <c r="I179" s="9" t="s">
        <v>10</v>
      </c>
    </row>
    <row r="180" spans="1:11" x14ac:dyDescent="0.25">
      <c r="A180" s="28">
        <v>42999</v>
      </c>
      <c r="B180" s="7" t="s">
        <v>65</v>
      </c>
      <c r="C180" s="13" t="s">
        <v>9</v>
      </c>
      <c r="D180" s="13" t="s">
        <v>58</v>
      </c>
      <c r="E180" s="40">
        <v>15000</v>
      </c>
      <c r="F180" s="8" t="s">
        <v>73</v>
      </c>
      <c r="G180" s="9" t="s">
        <v>230</v>
      </c>
      <c r="H180" s="13" t="s">
        <v>184</v>
      </c>
      <c r="I180" s="9" t="s">
        <v>10</v>
      </c>
    </row>
    <row r="181" spans="1:11" ht="15.75" x14ac:dyDescent="0.25">
      <c r="A181" s="28">
        <v>42999</v>
      </c>
      <c r="B181" s="10" t="s">
        <v>38</v>
      </c>
      <c r="C181" s="7" t="s">
        <v>9</v>
      </c>
      <c r="D181" s="7" t="s">
        <v>14</v>
      </c>
      <c r="E181" s="8">
        <v>70000</v>
      </c>
      <c r="F181" s="9" t="s">
        <v>15</v>
      </c>
      <c r="G181" s="9" t="s">
        <v>230</v>
      </c>
      <c r="H181" s="13" t="s">
        <v>151</v>
      </c>
      <c r="I181" s="9" t="s">
        <v>10</v>
      </c>
      <c r="J181" s="34"/>
      <c r="K181" s="35"/>
    </row>
    <row r="182" spans="1:11" ht="15.75" x14ac:dyDescent="0.25">
      <c r="A182" s="14">
        <v>42999</v>
      </c>
      <c r="B182" s="15" t="s">
        <v>98</v>
      </c>
      <c r="C182" s="7" t="s">
        <v>99</v>
      </c>
      <c r="D182" s="7" t="s">
        <v>14</v>
      </c>
      <c r="E182" s="16">
        <v>1869600</v>
      </c>
      <c r="F182" s="9" t="s">
        <v>15</v>
      </c>
      <c r="G182" s="9" t="s">
        <v>230</v>
      </c>
      <c r="H182" s="7" t="s">
        <v>152</v>
      </c>
      <c r="I182" s="9" t="s">
        <v>10</v>
      </c>
      <c r="J182" s="34"/>
      <c r="K182" s="35"/>
    </row>
    <row r="183" spans="1:11" ht="15.75" x14ac:dyDescent="0.25">
      <c r="A183" s="14">
        <v>42999</v>
      </c>
      <c r="B183" s="15" t="s">
        <v>100</v>
      </c>
      <c r="C183" s="7" t="s">
        <v>16</v>
      </c>
      <c r="D183" s="7" t="s">
        <v>14</v>
      </c>
      <c r="E183" s="16">
        <v>531900</v>
      </c>
      <c r="F183" s="9" t="s">
        <v>15</v>
      </c>
      <c r="G183" s="9" t="s">
        <v>230</v>
      </c>
      <c r="H183" s="7" t="s">
        <v>152</v>
      </c>
      <c r="I183" s="9" t="s">
        <v>10</v>
      </c>
      <c r="J183" s="34"/>
      <c r="K183" s="35"/>
    </row>
    <row r="184" spans="1:11" ht="15.75" x14ac:dyDescent="0.25">
      <c r="A184" s="14">
        <v>42999</v>
      </c>
      <c r="B184" s="48" t="s">
        <v>345</v>
      </c>
      <c r="C184" s="7" t="s">
        <v>17</v>
      </c>
      <c r="D184" s="7" t="s">
        <v>18</v>
      </c>
      <c r="E184" s="16">
        <v>268000</v>
      </c>
      <c r="F184" s="9" t="s">
        <v>108</v>
      </c>
      <c r="G184" s="9" t="s">
        <v>230</v>
      </c>
      <c r="H184" s="7" t="s">
        <v>429</v>
      </c>
      <c r="I184" s="9" t="s">
        <v>10</v>
      </c>
      <c r="J184" s="34"/>
      <c r="K184" s="35"/>
    </row>
    <row r="185" spans="1:11" ht="15.75" x14ac:dyDescent="0.25">
      <c r="A185" s="41">
        <v>42999</v>
      </c>
      <c r="B185" s="44" t="s">
        <v>515</v>
      </c>
      <c r="C185" s="44" t="s">
        <v>9</v>
      </c>
      <c r="D185" s="13" t="s">
        <v>11</v>
      </c>
      <c r="E185" s="47">
        <v>16000</v>
      </c>
      <c r="F185" s="8" t="s">
        <v>108</v>
      </c>
      <c r="G185" s="9" t="s">
        <v>230</v>
      </c>
      <c r="H185" s="13" t="s">
        <v>219</v>
      </c>
      <c r="I185" s="9" t="s">
        <v>10</v>
      </c>
      <c r="J185" s="34"/>
      <c r="K185" s="35"/>
    </row>
    <row r="186" spans="1:11" ht="15.75" x14ac:dyDescent="0.25">
      <c r="A186" s="38">
        <v>42999</v>
      </c>
      <c r="B186" s="44" t="s">
        <v>231</v>
      </c>
      <c r="C186" s="7" t="s">
        <v>9</v>
      </c>
      <c r="D186" s="9" t="s">
        <v>58</v>
      </c>
      <c r="E186" s="40">
        <v>15000</v>
      </c>
      <c r="F186" s="7" t="s">
        <v>243</v>
      </c>
      <c r="G186" s="9" t="s">
        <v>230</v>
      </c>
      <c r="H186" s="13" t="s">
        <v>238</v>
      </c>
      <c r="I186" s="9" t="s">
        <v>10</v>
      </c>
      <c r="J186" s="37"/>
      <c r="K186" s="35"/>
    </row>
    <row r="187" spans="1:11" ht="15.75" x14ac:dyDescent="0.25">
      <c r="A187" s="38">
        <v>42999</v>
      </c>
      <c r="B187" s="44" t="s">
        <v>264</v>
      </c>
      <c r="C187" s="7" t="s">
        <v>9</v>
      </c>
      <c r="D187" s="9" t="s">
        <v>58</v>
      </c>
      <c r="E187" s="40">
        <v>15000</v>
      </c>
      <c r="F187" s="9" t="s">
        <v>243</v>
      </c>
      <c r="G187" s="9" t="s">
        <v>230</v>
      </c>
      <c r="H187" s="13" t="s">
        <v>239</v>
      </c>
      <c r="I187" s="9" t="s">
        <v>10</v>
      </c>
      <c r="J187" s="37"/>
      <c r="K187" s="35"/>
    </row>
    <row r="188" spans="1:11" ht="15.75" x14ac:dyDescent="0.25">
      <c r="A188" s="28">
        <v>43000</v>
      </c>
      <c r="B188" s="17" t="s">
        <v>43</v>
      </c>
      <c r="C188" s="15" t="s">
        <v>21</v>
      </c>
      <c r="D188" s="7" t="s">
        <v>14</v>
      </c>
      <c r="E188" s="18">
        <v>168000</v>
      </c>
      <c r="F188" s="9" t="s">
        <v>15</v>
      </c>
      <c r="G188" s="9" t="s">
        <v>230</v>
      </c>
      <c r="H188" s="13" t="s">
        <v>153</v>
      </c>
      <c r="I188" s="9" t="s">
        <v>10</v>
      </c>
      <c r="J188" s="37"/>
      <c r="K188" s="35"/>
    </row>
    <row r="189" spans="1:11" ht="15.75" x14ac:dyDescent="0.25">
      <c r="A189" s="28">
        <v>43000</v>
      </c>
      <c r="B189" s="17" t="s">
        <v>39</v>
      </c>
      <c r="C189" s="7" t="s">
        <v>9</v>
      </c>
      <c r="D189" s="7" t="s">
        <v>14</v>
      </c>
      <c r="E189" s="18">
        <v>15000</v>
      </c>
      <c r="F189" s="9" t="s">
        <v>15</v>
      </c>
      <c r="G189" s="9" t="s">
        <v>230</v>
      </c>
      <c r="H189" s="13" t="s">
        <v>154</v>
      </c>
      <c r="I189" s="9" t="s">
        <v>10</v>
      </c>
      <c r="J189" s="34"/>
      <c r="K189" s="35"/>
    </row>
    <row r="190" spans="1:11" ht="15.75" x14ac:dyDescent="0.25">
      <c r="A190" s="28">
        <v>43000</v>
      </c>
      <c r="B190" s="17" t="s">
        <v>40</v>
      </c>
      <c r="C190" s="15" t="s">
        <v>21</v>
      </c>
      <c r="D190" s="7" t="s">
        <v>14</v>
      </c>
      <c r="E190" s="18">
        <v>30000</v>
      </c>
      <c r="F190" s="9" t="s">
        <v>15</v>
      </c>
      <c r="G190" s="9" t="s">
        <v>230</v>
      </c>
      <c r="H190" s="13" t="s">
        <v>155</v>
      </c>
      <c r="I190" s="9" t="s">
        <v>10</v>
      </c>
      <c r="J190" s="34"/>
      <c r="K190" s="35"/>
    </row>
    <row r="191" spans="1:11" ht="15.75" x14ac:dyDescent="0.25">
      <c r="A191" s="28">
        <v>43000</v>
      </c>
      <c r="B191" s="17" t="s">
        <v>44</v>
      </c>
      <c r="C191" s="15" t="s">
        <v>21</v>
      </c>
      <c r="D191" s="7" t="s">
        <v>14</v>
      </c>
      <c r="E191" s="18">
        <v>50000</v>
      </c>
      <c r="F191" s="9" t="s">
        <v>15</v>
      </c>
      <c r="G191" s="9" t="s">
        <v>230</v>
      </c>
      <c r="H191" s="13" t="s">
        <v>156</v>
      </c>
      <c r="I191" s="9" t="s">
        <v>10</v>
      </c>
      <c r="J191" s="34"/>
      <c r="K191" s="35"/>
    </row>
    <row r="192" spans="1:11" ht="15.75" x14ac:dyDescent="0.25">
      <c r="A192" s="28">
        <v>43000</v>
      </c>
      <c r="B192" s="17" t="s">
        <v>12</v>
      </c>
      <c r="C192" s="7" t="s">
        <v>13</v>
      </c>
      <c r="D192" s="9" t="s">
        <v>14</v>
      </c>
      <c r="E192" s="18">
        <v>400000</v>
      </c>
      <c r="F192" s="9" t="s">
        <v>15</v>
      </c>
      <c r="G192" s="9" t="s">
        <v>230</v>
      </c>
      <c r="H192" s="13" t="s">
        <v>157</v>
      </c>
      <c r="I192" s="9" t="s">
        <v>10</v>
      </c>
      <c r="J192" s="34"/>
      <c r="K192" s="35"/>
    </row>
    <row r="193" spans="1:11" x14ac:dyDescent="0.25">
      <c r="A193" s="28">
        <v>43000</v>
      </c>
      <c r="B193" s="17" t="s">
        <v>41</v>
      </c>
      <c r="C193" s="7" t="s">
        <v>13</v>
      </c>
      <c r="D193" s="7" t="s">
        <v>14</v>
      </c>
      <c r="E193" s="18">
        <v>400000</v>
      </c>
      <c r="F193" s="9" t="s">
        <v>15</v>
      </c>
      <c r="G193" s="9" t="s">
        <v>230</v>
      </c>
      <c r="H193" s="13" t="s">
        <v>158</v>
      </c>
      <c r="I193" s="9" t="s">
        <v>10</v>
      </c>
      <c r="J193" s="35"/>
      <c r="K193" s="35"/>
    </row>
    <row r="194" spans="1:11" x14ac:dyDescent="0.25">
      <c r="A194" s="28">
        <v>43000</v>
      </c>
      <c r="B194" s="17" t="s">
        <v>42</v>
      </c>
      <c r="C194" s="7" t="s">
        <v>16</v>
      </c>
      <c r="D194" s="7" t="s">
        <v>14</v>
      </c>
      <c r="E194" s="18">
        <v>34000</v>
      </c>
      <c r="F194" s="9" t="s">
        <v>15</v>
      </c>
      <c r="G194" s="9" t="s">
        <v>230</v>
      </c>
      <c r="H194" s="13" t="s">
        <v>159</v>
      </c>
      <c r="I194" s="9" t="s">
        <v>10</v>
      </c>
    </row>
    <row r="195" spans="1:11" x14ac:dyDescent="0.25">
      <c r="A195" s="41">
        <v>43000</v>
      </c>
      <c r="B195" s="44" t="s">
        <v>515</v>
      </c>
      <c r="C195" s="44" t="s">
        <v>9</v>
      </c>
      <c r="D195" s="13" t="s">
        <v>11</v>
      </c>
      <c r="E195" s="47">
        <v>16000</v>
      </c>
      <c r="F195" s="8" t="s">
        <v>108</v>
      </c>
      <c r="G195" s="9" t="s">
        <v>230</v>
      </c>
      <c r="H195" s="13" t="s">
        <v>219</v>
      </c>
      <c r="I195" s="9" t="s">
        <v>10</v>
      </c>
    </row>
    <row r="196" spans="1:11" x14ac:dyDescent="0.25">
      <c r="A196" s="38">
        <v>43000</v>
      </c>
      <c r="B196" s="44" t="s">
        <v>231</v>
      </c>
      <c r="C196" s="7" t="s">
        <v>9</v>
      </c>
      <c r="D196" s="9" t="s">
        <v>58</v>
      </c>
      <c r="E196" s="40">
        <v>15000</v>
      </c>
      <c r="F196" s="9" t="s">
        <v>243</v>
      </c>
      <c r="G196" s="9" t="s">
        <v>230</v>
      </c>
      <c r="H196" s="13" t="s">
        <v>238</v>
      </c>
      <c r="I196" s="9" t="s">
        <v>10</v>
      </c>
    </row>
    <row r="197" spans="1:11" x14ac:dyDescent="0.25">
      <c r="A197" s="28">
        <v>43003</v>
      </c>
      <c r="B197" s="17" t="s">
        <v>23</v>
      </c>
      <c r="C197" s="7" t="s">
        <v>9</v>
      </c>
      <c r="D197" s="7" t="s">
        <v>14</v>
      </c>
      <c r="E197" s="18">
        <v>150000</v>
      </c>
      <c r="F197" s="9" t="s">
        <v>15</v>
      </c>
      <c r="G197" s="9" t="s">
        <v>230</v>
      </c>
      <c r="H197" s="13" t="s">
        <v>160</v>
      </c>
      <c r="I197" s="9" t="s">
        <v>10</v>
      </c>
    </row>
    <row r="198" spans="1:11" x14ac:dyDescent="0.25">
      <c r="A198" s="28">
        <v>43003</v>
      </c>
      <c r="B198" s="17" t="s">
        <v>114</v>
      </c>
      <c r="C198" s="7" t="s">
        <v>9</v>
      </c>
      <c r="D198" s="7" t="s">
        <v>14</v>
      </c>
      <c r="E198" s="18">
        <v>50000</v>
      </c>
      <c r="F198" s="9" t="s">
        <v>15</v>
      </c>
      <c r="G198" s="9" t="s">
        <v>230</v>
      </c>
      <c r="H198" s="13" t="s">
        <v>161</v>
      </c>
      <c r="I198" s="9" t="s">
        <v>10</v>
      </c>
    </row>
    <row r="199" spans="1:11" x14ac:dyDescent="0.25">
      <c r="A199" s="38">
        <v>43003</v>
      </c>
      <c r="B199" s="13" t="s">
        <v>240</v>
      </c>
      <c r="C199" s="7" t="s">
        <v>241</v>
      </c>
      <c r="D199" s="7" t="s">
        <v>14</v>
      </c>
      <c r="E199" s="40">
        <v>357930</v>
      </c>
      <c r="F199" s="8" t="s">
        <v>15</v>
      </c>
      <c r="G199" s="9" t="s">
        <v>230</v>
      </c>
      <c r="H199" s="13" t="s">
        <v>254</v>
      </c>
      <c r="I199" s="9" t="s">
        <v>10</v>
      </c>
    </row>
    <row r="200" spans="1:11" x14ac:dyDescent="0.25">
      <c r="A200" s="28">
        <v>43003</v>
      </c>
      <c r="B200" s="17" t="s">
        <v>49</v>
      </c>
      <c r="C200" s="7" t="s">
        <v>9</v>
      </c>
      <c r="D200" s="7" t="s">
        <v>56</v>
      </c>
      <c r="E200" s="18">
        <v>50000</v>
      </c>
      <c r="F200" s="8" t="s">
        <v>19</v>
      </c>
      <c r="G200" s="9" t="s">
        <v>230</v>
      </c>
      <c r="H200" s="13" t="s">
        <v>170</v>
      </c>
      <c r="I200" s="9" t="s">
        <v>10</v>
      </c>
    </row>
    <row r="201" spans="1:11" x14ac:dyDescent="0.25">
      <c r="A201" s="41">
        <v>43003</v>
      </c>
      <c r="B201" s="13" t="s">
        <v>92</v>
      </c>
      <c r="C201" s="13" t="s">
        <v>9</v>
      </c>
      <c r="D201" s="13" t="s">
        <v>11</v>
      </c>
      <c r="E201" s="46">
        <v>30000</v>
      </c>
      <c r="F201" s="8" t="s">
        <v>93</v>
      </c>
      <c r="G201" s="9" t="s">
        <v>230</v>
      </c>
      <c r="H201" s="13" t="s">
        <v>197</v>
      </c>
      <c r="I201" s="9" t="s">
        <v>10</v>
      </c>
    </row>
    <row r="202" spans="1:11" x14ac:dyDescent="0.25">
      <c r="A202" s="41">
        <v>43003</v>
      </c>
      <c r="B202" s="44" t="s">
        <v>515</v>
      </c>
      <c r="C202" s="44" t="s">
        <v>9</v>
      </c>
      <c r="D202" s="13" t="s">
        <v>11</v>
      </c>
      <c r="E202" s="47">
        <v>16000</v>
      </c>
      <c r="F202" s="8" t="s">
        <v>108</v>
      </c>
      <c r="G202" s="9" t="s">
        <v>230</v>
      </c>
      <c r="H202" s="13" t="s">
        <v>219</v>
      </c>
      <c r="I202" s="9" t="s">
        <v>10</v>
      </c>
    </row>
    <row r="203" spans="1:11" x14ac:dyDescent="0.25">
      <c r="A203" s="41">
        <v>43003</v>
      </c>
      <c r="B203" s="17" t="s">
        <v>109</v>
      </c>
      <c r="C203" s="49" t="s">
        <v>111</v>
      </c>
      <c r="D203" s="50" t="s">
        <v>11</v>
      </c>
      <c r="E203" s="11">
        <v>150000</v>
      </c>
      <c r="F203" s="8" t="s">
        <v>108</v>
      </c>
      <c r="G203" s="9" t="s">
        <v>230</v>
      </c>
      <c r="H203" s="10" t="s">
        <v>220</v>
      </c>
      <c r="I203" s="9" t="s">
        <v>10</v>
      </c>
    </row>
    <row r="204" spans="1:11" x14ac:dyDescent="0.25">
      <c r="A204" s="41">
        <v>43003</v>
      </c>
      <c r="B204" s="17" t="s">
        <v>110</v>
      </c>
      <c r="C204" s="44" t="s">
        <v>9</v>
      </c>
      <c r="D204" s="13" t="s">
        <v>11</v>
      </c>
      <c r="E204" s="11">
        <v>50000</v>
      </c>
      <c r="F204" s="8" t="s">
        <v>108</v>
      </c>
      <c r="G204" s="9" t="s">
        <v>230</v>
      </c>
      <c r="H204" s="9" t="s">
        <v>198</v>
      </c>
      <c r="I204" s="9" t="s">
        <v>10</v>
      </c>
    </row>
    <row r="205" spans="1:11" x14ac:dyDescent="0.25">
      <c r="A205" s="41">
        <v>43003</v>
      </c>
      <c r="B205" s="17" t="s">
        <v>115</v>
      </c>
      <c r="C205" s="7" t="s">
        <v>17</v>
      </c>
      <c r="D205" s="13" t="s">
        <v>11</v>
      </c>
      <c r="E205" s="11">
        <v>2213750</v>
      </c>
      <c r="F205" s="8" t="s">
        <v>108</v>
      </c>
      <c r="G205" s="9" t="s">
        <v>230</v>
      </c>
      <c r="H205" s="10" t="s">
        <v>134</v>
      </c>
      <c r="I205" s="9" t="s">
        <v>10</v>
      </c>
    </row>
    <row r="206" spans="1:11" x14ac:dyDescent="0.25">
      <c r="A206" s="41">
        <v>43003</v>
      </c>
      <c r="B206" s="17" t="s">
        <v>425</v>
      </c>
      <c r="C206" s="7" t="s">
        <v>17</v>
      </c>
      <c r="D206" s="7" t="s">
        <v>58</v>
      </c>
      <c r="E206" s="11">
        <v>1600000</v>
      </c>
      <c r="F206" s="8" t="s">
        <v>243</v>
      </c>
      <c r="G206" s="9" t="s">
        <v>230</v>
      </c>
      <c r="H206" s="10" t="s">
        <v>134</v>
      </c>
      <c r="I206" s="9" t="s">
        <v>10</v>
      </c>
    </row>
    <row r="207" spans="1:11" x14ac:dyDescent="0.25">
      <c r="A207" s="6">
        <v>43003</v>
      </c>
      <c r="B207" s="9" t="s">
        <v>127</v>
      </c>
      <c r="C207" s="9" t="s">
        <v>9</v>
      </c>
      <c r="D207" s="9" t="s">
        <v>56</v>
      </c>
      <c r="E207" s="19">
        <v>13467500</v>
      </c>
      <c r="F207" s="9" t="s">
        <v>125</v>
      </c>
      <c r="G207" s="7" t="s">
        <v>230</v>
      </c>
      <c r="H207" s="10" t="s">
        <v>134</v>
      </c>
      <c r="I207" s="9" t="s">
        <v>10</v>
      </c>
    </row>
    <row r="208" spans="1:11" x14ac:dyDescent="0.25">
      <c r="A208" s="6">
        <v>43003</v>
      </c>
      <c r="B208" s="9" t="s">
        <v>128</v>
      </c>
      <c r="C208" s="9" t="s">
        <v>17</v>
      </c>
      <c r="D208" s="9" t="s">
        <v>126</v>
      </c>
      <c r="E208" s="19">
        <v>2613750</v>
      </c>
      <c r="F208" s="9" t="s">
        <v>125</v>
      </c>
      <c r="G208" s="7" t="s">
        <v>230</v>
      </c>
      <c r="H208" s="10" t="s">
        <v>134</v>
      </c>
      <c r="I208" s="9" t="s">
        <v>10</v>
      </c>
    </row>
    <row r="209" spans="1:12" x14ac:dyDescent="0.25">
      <c r="A209" s="6">
        <v>43003</v>
      </c>
      <c r="B209" s="9" t="s">
        <v>129</v>
      </c>
      <c r="C209" s="9" t="s">
        <v>17</v>
      </c>
      <c r="D209" s="9" t="s">
        <v>11</v>
      </c>
      <c r="E209" s="19">
        <v>2913750</v>
      </c>
      <c r="F209" s="9" t="s">
        <v>125</v>
      </c>
      <c r="G209" s="9" t="s">
        <v>230</v>
      </c>
      <c r="H209" s="10" t="s">
        <v>134</v>
      </c>
      <c r="I209" s="9" t="s">
        <v>10</v>
      </c>
    </row>
    <row r="210" spans="1:12" x14ac:dyDescent="0.25">
      <c r="A210" s="6">
        <v>43003</v>
      </c>
      <c r="B210" s="9" t="s">
        <v>130</v>
      </c>
      <c r="C210" s="9" t="s">
        <v>17</v>
      </c>
      <c r="D210" s="9" t="s">
        <v>11</v>
      </c>
      <c r="E210" s="19">
        <v>2613750</v>
      </c>
      <c r="F210" s="9" t="s">
        <v>125</v>
      </c>
      <c r="G210" s="9" t="s">
        <v>230</v>
      </c>
      <c r="H210" s="10" t="s">
        <v>134</v>
      </c>
      <c r="I210" s="9" t="s">
        <v>10</v>
      </c>
    </row>
    <row r="211" spans="1:12" x14ac:dyDescent="0.25">
      <c r="A211" s="6">
        <v>43003</v>
      </c>
      <c r="B211" s="9" t="s">
        <v>131</v>
      </c>
      <c r="C211" s="9" t="s">
        <v>17</v>
      </c>
      <c r="D211" s="9" t="s">
        <v>11</v>
      </c>
      <c r="E211" s="19">
        <v>2213750</v>
      </c>
      <c r="F211" s="9" t="s">
        <v>125</v>
      </c>
      <c r="G211" s="9" t="s">
        <v>230</v>
      </c>
      <c r="H211" s="10" t="s">
        <v>134</v>
      </c>
      <c r="I211" s="9" t="s">
        <v>10</v>
      </c>
    </row>
    <row r="212" spans="1:12" x14ac:dyDescent="0.25">
      <c r="A212" s="38">
        <v>43003</v>
      </c>
      <c r="B212" s="44" t="s">
        <v>231</v>
      </c>
      <c r="C212" s="7" t="s">
        <v>9</v>
      </c>
      <c r="D212" s="7" t="s">
        <v>58</v>
      </c>
      <c r="E212" s="40">
        <v>15000</v>
      </c>
      <c r="F212" s="8" t="s">
        <v>243</v>
      </c>
      <c r="G212" s="9" t="s">
        <v>230</v>
      </c>
      <c r="H212" s="13" t="s">
        <v>238</v>
      </c>
      <c r="I212" s="9" t="s">
        <v>10</v>
      </c>
    </row>
    <row r="213" spans="1:12" x14ac:dyDescent="0.25">
      <c r="A213" s="38">
        <v>43003</v>
      </c>
      <c r="B213" s="44" t="s">
        <v>232</v>
      </c>
      <c r="C213" s="7" t="s">
        <v>9</v>
      </c>
      <c r="D213" s="7" t="s">
        <v>58</v>
      </c>
      <c r="E213" s="40">
        <v>37000</v>
      </c>
      <c r="F213" s="8" t="s">
        <v>243</v>
      </c>
      <c r="G213" s="9" t="s">
        <v>230</v>
      </c>
      <c r="H213" s="13" t="s">
        <v>134</v>
      </c>
      <c r="I213" s="9" t="s">
        <v>10</v>
      </c>
    </row>
    <row r="214" spans="1:12" x14ac:dyDescent="0.25">
      <c r="A214" s="41">
        <v>43003</v>
      </c>
      <c r="B214" s="13" t="s">
        <v>465</v>
      </c>
      <c r="C214" s="10" t="s">
        <v>454</v>
      </c>
      <c r="D214" s="7" t="s">
        <v>126</v>
      </c>
      <c r="E214" s="45">
        <v>100000</v>
      </c>
      <c r="F214" s="8" t="s">
        <v>242</v>
      </c>
      <c r="G214" s="9" t="s">
        <v>230</v>
      </c>
      <c r="H214" s="13" t="s">
        <v>493</v>
      </c>
      <c r="I214" s="9" t="s">
        <v>10</v>
      </c>
      <c r="J214" s="13"/>
      <c r="L214" s="45"/>
    </row>
    <row r="215" spans="1:12" x14ac:dyDescent="0.25">
      <c r="A215" s="41">
        <v>43003</v>
      </c>
      <c r="B215" s="13" t="s">
        <v>466</v>
      </c>
      <c r="C215" s="10" t="s">
        <v>454</v>
      </c>
      <c r="D215" s="7" t="s">
        <v>126</v>
      </c>
      <c r="E215" s="45">
        <v>100000</v>
      </c>
      <c r="F215" s="8" t="s">
        <v>242</v>
      </c>
      <c r="G215" s="9" t="s">
        <v>230</v>
      </c>
      <c r="H215" s="13" t="s">
        <v>494</v>
      </c>
      <c r="I215" s="9" t="s">
        <v>10</v>
      </c>
      <c r="J215" s="13"/>
      <c r="L215" s="45"/>
    </row>
    <row r="216" spans="1:12" x14ac:dyDescent="0.25">
      <c r="A216" s="41">
        <v>43003</v>
      </c>
      <c r="B216" s="13" t="s">
        <v>467</v>
      </c>
      <c r="C216" s="10" t="s">
        <v>454</v>
      </c>
      <c r="D216" s="7" t="s">
        <v>126</v>
      </c>
      <c r="E216" s="45">
        <v>100000</v>
      </c>
      <c r="F216" s="8" t="s">
        <v>242</v>
      </c>
      <c r="G216" s="9" t="s">
        <v>230</v>
      </c>
      <c r="H216" s="13" t="s">
        <v>495</v>
      </c>
      <c r="I216" s="9" t="s">
        <v>10</v>
      </c>
      <c r="J216" s="13"/>
      <c r="L216" s="45"/>
    </row>
    <row r="217" spans="1:12" x14ac:dyDescent="0.25">
      <c r="A217" s="41">
        <v>43003</v>
      </c>
      <c r="B217" s="13" t="s">
        <v>468</v>
      </c>
      <c r="C217" s="10" t="s">
        <v>454</v>
      </c>
      <c r="D217" s="7" t="s">
        <v>126</v>
      </c>
      <c r="E217" s="45">
        <v>100000</v>
      </c>
      <c r="F217" s="8" t="s">
        <v>242</v>
      </c>
      <c r="G217" s="9" t="s">
        <v>230</v>
      </c>
      <c r="H217" s="13" t="s">
        <v>501</v>
      </c>
      <c r="I217" s="9" t="s">
        <v>10</v>
      </c>
      <c r="J217" s="13"/>
      <c r="L217" s="45"/>
    </row>
    <row r="218" spans="1:12" x14ac:dyDescent="0.25">
      <c r="A218" s="41">
        <v>43003</v>
      </c>
      <c r="B218" s="13" t="s">
        <v>469</v>
      </c>
      <c r="C218" s="10" t="s">
        <v>454</v>
      </c>
      <c r="D218" s="7" t="s">
        <v>126</v>
      </c>
      <c r="E218" s="45">
        <v>100000</v>
      </c>
      <c r="F218" s="8" t="s">
        <v>242</v>
      </c>
      <c r="G218" s="9" t="s">
        <v>230</v>
      </c>
      <c r="H218" s="13" t="s">
        <v>496</v>
      </c>
      <c r="I218" s="9" t="s">
        <v>10</v>
      </c>
      <c r="J218" s="13"/>
    </row>
    <row r="219" spans="1:12" x14ac:dyDescent="0.25">
      <c r="A219" s="41">
        <v>43003</v>
      </c>
      <c r="B219" s="13" t="s">
        <v>470</v>
      </c>
      <c r="C219" s="10" t="s">
        <v>454</v>
      </c>
      <c r="D219" s="7" t="s">
        <v>126</v>
      </c>
      <c r="E219" s="45">
        <v>100000</v>
      </c>
      <c r="F219" s="8" t="s">
        <v>242</v>
      </c>
      <c r="G219" s="9" t="s">
        <v>230</v>
      </c>
      <c r="H219" s="13" t="s">
        <v>497</v>
      </c>
      <c r="I219" s="9" t="s">
        <v>10</v>
      </c>
      <c r="J219" s="13"/>
    </row>
    <row r="220" spans="1:12" x14ac:dyDescent="0.25">
      <c r="A220" s="41">
        <v>43003</v>
      </c>
      <c r="B220" s="13" t="s">
        <v>471</v>
      </c>
      <c r="C220" s="10" t="s">
        <v>454</v>
      </c>
      <c r="D220" s="7" t="s">
        <v>126</v>
      </c>
      <c r="E220" s="45">
        <v>100000</v>
      </c>
      <c r="F220" s="8" t="s">
        <v>242</v>
      </c>
      <c r="G220" s="9" t="s">
        <v>230</v>
      </c>
      <c r="H220" s="13" t="s">
        <v>498</v>
      </c>
      <c r="I220" s="9" t="s">
        <v>10</v>
      </c>
      <c r="J220" s="13"/>
    </row>
    <row r="221" spans="1:12" x14ac:dyDescent="0.25">
      <c r="A221" s="41">
        <v>43003</v>
      </c>
      <c r="B221" s="13" t="s">
        <v>472</v>
      </c>
      <c r="C221" s="10" t="s">
        <v>454</v>
      </c>
      <c r="D221" s="7" t="s">
        <v>126</v>
      </c>
      <c r="E221" s="45">
        <v>100000</v>
      </c>
      <c r="F221" s="8" t="s">
        <v>242</v>
      </c>
      <c r="G221" s="9" t="s">
        <v>230</v>
      </c>
      <c r="H221" s="13" t="s">
        <v>499</v>
      </c>
      <c r="I221" s="9" t="s">
        <v>10</v>
      </c>
      <c r="J221" s="13"/>
    </row>
    <row r="222" spans="1:12" x14ac:dyDescent="0.25">
      <c r="A222" s="41">
        <v>43003</v>
      </c>
      <c r="B222" s="13" t="s">
        <v>473</v>
      </c>
      <c r="C222" s="10" t="s">
        <v>454</v>
      </c>
      <c r="D222" s="7" t="s">
        <v>126</v>
      </c>
      <c r="E222" s="45">
        <v>100000</v>
      </c>
      <c r="F222" s="8" t="s">
        <v>242</v>
      </c>
      <c r="G222" s="9" t="s">
        <v>230</v>
      </c>
      <c r="H222" s="13" t="s">
        <v>500</v>
      </c>
      <c r="I222" s="9" t="s">
        <v>10</v>
      </c>
      <c r="J222" s="13"/>
    </row>
    <row r="223" spans="1:12" ht="15.75" x14ac:dyDescent="0.25">
      <c r="A223" s="28">
        <v>43004</v>
      </c>
      <c r="B223" s="48" t="s">
        <v>356</v>
      </c>
      <c r="C223" s="7" t="s">
        <v>111</v>
      </c>
      <c r="D223" s="7" t="s">
        <v>14</v>
      </c>
      <c r="E223" s="40">
        <v>2000000</v>
      </c>
      <c r="F223" s="8" t="s">
        <v>15</v>
      </c>
      <c r="G223" s="9" t="s">
        <v>230</v>
      </c>
      <c r="H223" s="13" t="s">
        <v>426</v>
      </c>
      <c r="I223" s="9" t="s">
        <v>10</v>
      </c>
    </row>
    <row r="224" spans="1:12" x14ac:dyDescent="0.25">
      <c r="A224" s="28">
        <v>43004</v>
      </c>
      <c r="B224" s="17" t="s">
        <v>113</v>
      </c>
      <c r="C224" s="7" t="s">
        <v>9</v>
      </c>
      <c r="D224" s="7" t="s">
        <v>56</v>
      </c>
      <c r="E224" s="18">
        <v>80000</v>
      </c>
      <c r="F224" s="8" t="s">
        <v>19</v>
      </c>
      <c r="G224" s="9" t="s">
        <v>230</v>
      </c>
      <c r="H224" s="13" t="s">
        <v>171</v>
      </c>
      <c r="I224" s="9" t="s">
        <v>10</v>
      </c>
    </row>
    <row r="225" spans="1:10" x14ac:dyDescent="0.25">
      <c r="A225" s="28">
        <v>43004</v>
      </c>
      <c r="B225" s="17" t="s">
        <v>252</v>
      </c>
      <c r="C225" s="7" t="s">
        <v>17</v>
      </c>
      <c r="D225" s="7" t="s">
        <v>58</v>
      </c>
      <c r="E225" s="18">
        <v>2413750</v>
      </c>
      <c r="F225" s="8" t="s">
        <v>55</v>
      </c>
      <c r="G225" s="9" t="s">
        <v>230</v>
      </c>
      <c r="H225" s="10" t="s">
        <v>134</v>
      </c>
      <c r="I225" s="9" t="s">
        <v>10</v>
      </c>
    </row>
    <row r="226" spans="1:10" x14ac:dyDescent="0.25">
      <c r="A226" s="41">
        <v>43004</v>
      </c>
      <c r="B226" s="13" t="s">
        <v>92</v>
      </c>
      <c r="C226" s="13" t="s">
        <v>9</v>
      </c>
      <c r="D226" s="13" t="s">
        <v>11</v>
      </c>
      <c r="E226" s="46">
        <v>30000</v>
      </c>
      <c r="F226" s="8" t="s">
        <v>93</v>
      </c>
      <c r="G226" s="9" t="s">
        <v>230</v>
      </c>
      <c r="H226" s="13" t="s">
        <v>197</v>
      </c>
      <c r="I226" s="9" t="s">
        <v>10</v>
      </c>
    </row>
    <row r="227" spans="1:10" x14ac:dyDescent="0.25">
      <c r="A227" s="41">
        <v>43004</v>
      </c>
      <c r="B227" s="44" t="s">
        <v>515</v>
      </c>
      <c r="C227" s="44" t="s">
        <v>9</v>
      </c>
      <c r="D227" s="13" t="s">
        <v>11</v>
      </c>
      <c r="E227" s="47">
        <v>16000</v>
      </c>
      <c r="F227" s="8" t="s">
        <v>108</v>
      </c>
      <c r="G227" s="9" t="s">
        <v>230</v>
      </c>
      <c r="H227" s="13" t="s">
        <v>219</v>
      </c>
      <c r="I227" s="9" t="s">
        <v>10</v>
      </c>
    </row>
    <row r="228" spans="1:10" x14ac:dyDescent="0.25">
      <c r="A228" s="28">
        <v>43004</v>
      </c>
      <c r="B228" s="17" t="s">
        <v>124</v>
      </c>
      <c r="C228" s="10" t="s">
        <v>9</v>
      </c>
      <c r="D228" s="10" t="s">
        <v>126</v>
      </c>
      <c r="E228" s="18">
        <v>60000</v>
      </c>
      <c r="F228" s="8" t="s">
        <v>242</v>
      </c>
      <c r="G228" s="9" t="s">
        <v>230</v>
      </c>
      <c r="H228" s="39" t="s">
        <v>228</v>
      </c>
      <c r="I228" s="9" t="s">
        <v>10</v>
      </c>
      <c r="J228" s="13"/>
    </row>
    <row r="229" spans="1:10" x14ac:dyDescent="0.25">
      <c r="A229" s="28">
        <v>43004</v>
      </c>
      <c r="B229" s="9" t="s">
        <v>132</v>
      </c>
      <c r="C229" s="9" t="s">
        <v>17</v>
      </c>
      <c r="D229" s="9" t="s">
        <v>14</v>
      </c>
      <c r="E229" s="19">
        <v>4313750</v>
      </c>
      <c r="F229" s="9" t="s">
        <v>125</v>
      </c>
      <c r="G229" s="9" t="s">
        <v>230</v>
      </c>
      <c r="H229" s="10" t="s">
        <v>134</v>
      </c>
      <c r="I229" s="9" t="s">
        <v>10</v>
      </c>
    </row>
    <row r="230" spans="1:10" x14ac:dyDescent="0.25">
      <c r="A230" s="38">
        <v>43004</v>
      </c>
      <c r="B230" s="44" t="s">
        <v>231</v>
      </c>
      <c r="C230" s="7" t="s">
        <v>9</v>
      </c>
      <c r="D230" s="7" t="s">
        <v>58</v>
      </c>
      <c r="E230" s="40">
        <v>15000</v>
      </c>
      <c r="F230" s="8" t="s">
        <v>243</v>
      </c>
      <c r="G230" s="9" t="s">
        <v>230</v>
      </c>
      <c r="H230" s="13" t="s">
        <v>218</v>
      </c>
      <c r="I230" s="9" t="s">
        <v>10</v>
      </c>
    </row>
    <row r="231" spans="1:10" x14ac:dyDescent="0.25">
      <c r="A231" s="28">
        <v>43005</v>
      </c>
      <c r="B231" s="17" t="s">
        <v>244</v>
      </c>
      <c r="C231" s="13" t="s">
        <v>9</v>
      </c>
      <c r="D231" s="13" t="s">
        <v>11</v>
      </c>
      <c r="E231" s="46">
        <v>50000</v>
      </c>
      <c r="F231" s="8" t="s">
        <v>93</v>
      </c>
      <c r="G231" s="9" t="s">
        <v>230</v>
      </c>
      <c r="H231" s="13" t="s">
        <v>204</v>
      </c>
      <c r="I231" s="9" t="s">
        <v>10</v>
      </c>
    </row>
    <row r="232" spans="1:10" x14ac:dyDescent="0.25">
      <c r="A232" s="41">
        <v>43005</v>
      </c>
      <c r="B232" s="44" t="s">
        <v>515</v>
      </c>
      <c r="C232" s="44" t="s">
        <v>9</v>
      </c>
      <c r="D232" s="13" t="s">
        <v>11</v>
      </c>
      <c r="E232" s="47">
        <v>16000</v>
      </c>
      <c r="F232" s="8" t="s">
        <v>108</v>
      </c>
      <c r="G232" s="9" t="s">
        <v>230</v>
      </c>
      <c r="H232" s="13" t="s">
        <v>263</v>
      </c>
      <c r="I232" s="9" t="s">
        <v>10</v>
      </c>
    </row>
    <row r="233" spans="1:10" x14ac:dyDescent="0.25">
      <c r="A233" s="38">
        <v>43005</v>
      </c>
      <c r="B233" s="44" t="s">
        <v>231</v>
      </c>
      <c r="C233" s="7" t="s">
        <v>9</v>
      </c>
      <c r="D233" s="7" t="s">
        <v>58</v>
      </c>
      <c r="E233" s="40">
        <v>15000</v>
      </c>
      <c r="F233" s="8" t="s">
        <v>243</v>
      </c>
      <c r="G233" s="9" t="s">
        <v>230</v>
      </c>
      <c r="H233" s="13" t="s">
        <v>218</v>
      </c>
      <c r="I233" s="9" t="s">
        <v>10</v>
      </c>
    </row>
    <row r="234" spans="1:10" x14ac:dyDescent="0.25">
      <c r="A234" s="28">
        <v>43006</v>
      </c>
      <c r="B234" s="17" t="s">
        <v>257</v>
      </c>
      <c r="C234" s="7" t="s">
        <v>16</v>
      </c>
      <c r="D234" s="9" t="s">
        <v>14</v>
      </c>
      <c r="E234" s="18">
        <v>34000</v>
      </c>
      <c r="F234" s="9" t="s">
        <v>15</v>
      </c>
      <c r="G234" s="9" t="s">
        <v>230</v>
      </c>
      <c r="H234" s="13" t="s">
        <v>136</v>
      </c>
      <c r="I234" s="9" t="s">
        <v>10</v>
      </c>
    </row>
    <row r="235" spans="1:10" x14ac:dyDescent="0.25">
      <c r="A235" s="28">
        <v>43006</v>
      </c>
      <c r="B235" s="17" t="s">
        <v>255</v>
      </c>
      <c r="C235" s="7" t="s">
        <v>16</v>
      </c>
      <c r="D235" s="9" t="s">
        <v>14</v>
      </c>
      <c r="E235" s="18">
        <v>34000</v>
      </c>
      <c r="F235" s="9" t="s">
        <v>15</v>
      </c>
      <c r="G235" s="9" t="s">
        <v>230</v>
      </c>
      <c r="H235" s="13" t="s">
        <v>256</v>
      </c>
      <c r="I235" s="9" t="s">
        <v>10</v>
      </c>
    </row>
    <row r="236" spans="1:10" x14ac:dyDescent="0.25">
      <c r="A236" s="28">
        <v>43006</v>
      </c>
      <c r="B236" s="13" t="s">
        <v>92</v>
      </c>
      <c r="C236" s="13" t="s">
        <v>9</v>
      </c>
      <c r="D236" s="13" t="s">
        <v>11</v>
      </c>
      <c r="E236" s="46">
        <v>30000</v>
      </c>
      <c r="F236" s="8" t="s">
        <v>93</v>
      </c>
      <c r="G236" s="9" t="s">
        <v>230</v>
      </c>
      <c r="H236" s="13" t="s">
        <v>197</v>
      </c>
      <c r="I236" s="9" t="s">
        <v>10</v>
      </c>
    </row>
    <row r="237" spans="1:10" x14ac:dyDescent="0.25">
      <c r="A237" s="41">
        <v>43006</v>
      </c>
      <c r="B237" s="44" t="s">
        <v>515</v>
      </c>
      <c r="C237" s="44" t="s">
        <v>9</v>
      </c>
      <c r="D237" s="13" t="s">
        <v>11</v>
      </c>
      <c r="E237" s="47">
        <v>16000</v>
      </c>
      <c r="F237" s="8" t="s">
        <v>108</v>
      </c>
      <c r="G237" s="9" t="s">
        <v>230</v>
      </c>
      <c r="H237" s="13" t="s">
        <v>263</v>
      </c>
      <c r="I237" s="9" t="s">
        <v>10</v>
      </c>
    </row>
    <row r="238" spans="1:10" x14ac:dyDescent="0.25">
      <c r="A238" s="6">
        <v>43006</v>
      </c>
      <c r="B238" s="44" t="s">
        <v>231</v>
      </c>
      <c r="C238" s="7" t="s">
        <v>9</v>
      </c>
      <c r="D238" s="7" t="s">
        <v>58</v>
      </c>
      <c r="E238" s="40">
        <v>15000</v>
      </c>
      <c r="F238" s="8" t="s">
        <v>243</v>
      </c>
      <c r="G238" s="9" t="s">
        <v>230</v>
      </c>
      <c r="H238" s="13" t="s">
        <v>218</v>
      </c>
      <c r="I238" s="9" t="s">
        <v>10</v>
      </c>
    </row>
    <row r="239" spans="1:10" x14ac:dyDescent="0.25">
      <c r="A239" s="28">
        <v>43007</v>
      </c>
      <c r="B239" s="17" t="s">
        <v>250</v>
      </c>
      <c r="C239" s="7" t="s">
        <v>111</v>
      </c>
      <c r="D239" s="7" t="s">
        <v>14</v>
      </c>
      <c r="E239" s="18">
        <v>550000</v>
      </c>
      <c r="F239" s="8" t="s">
        <v>15</v>
      </c>
      <c r="G239" s="9" t="s">
        <v>230</v>
      </c>
      <c r="H239" s="13" t="s">
        <v>253</v>
      </c>
      <c r="I239" s="9" t="s">
        <v>10</v>
      </c>
    </row>
    <row r="240" spans="1:10" x14ac:dyDescent="0.25">
      <c r="A240" s="28">
        <v>43007</v>
      </c>
      <c r="B240" s="17" t="s">
        <v>427</v>
      </c>
      <c r="C240" s="15" t="s">
        <v>21</v>
      </c>
      <c r="D240" s="39" t="s">
        <v>14</v>
      </c>
      <c r="E240" s="18">
        <v>10000</v>
      </c>
      <c r="F240" s="8" t="s">
        <v>15</v>
      </c>
      <c r="G240" s="9" t="s">
        <v>230</v>
      </c>
      <c r="H240" s="13" t="s">
        <v>251</v>
      </c>
      <c r="I240" s="9" t="s">
        <v>10</v>
      </c>
    </row>
    <row r="241" spans="1:10" x14ac:dyDescent="0.25">
      <c r="A241" s="28">
        <v>43007</v>
      </c>
      <c r="B241" s="17" t="s">
        <v>249</v>
      </c>
      <c r="C241" s="15" t="s">
        <v>21</v>
      </c>
      <c r="D241" s="39" t="s">
        <v>14</v>
      </c>
      <c r="E241" s="18">
        <v>105000</v>
      </c>
      <c r="F241" s="8" t="s">
        <v>15</v>
      </c>
      <c r="G241" s="9" t="s">
        <v>230</v>
      </c>
      <c r="H241" s="13" t="s">
        <v>251</v>
      </c>
      <c r="I241" s="9" t="s">
        <v>10</v>
      </c>
    </row>
    <row r="242" spans="1:10" x14ac:dyDescent="0.25">
      <c r="A242" s="28">
        <v>43007</v>
      </c>
      <c r="B242" s="17" t="s">
        <v>258</v>
      </c>
      <c r="C242" s="10" t="s">
        <v>13</v>
      </c>
      <c r="D242" s="39" t="s">
        <v>14</v>
      </c>
      <c r="E242" s="18">
        <v>400000</v>
      </c>
      <c r="F242" s="8" t="s">
        <v>15</v>
      </c>
      <c r="G242" s="9" t="s">
        <v>230</v>
      </c>
      <c r="H242" s="13" t="s">
        <v>259</v>
      </c>
      <c r="I242" s="9" t="s">
        <v>10</v>
      </c>
    </row>
    <row r="243" spans="1:10" x14ac:dyDescent="0.25">
      <c r="A243" s="28">
        <v>43007</v>
      </c>
      <c r="B243" s="13" t="s">
        <v>92</v>
      </c>
      <c r="C243" s="13" t="s">
        <v>9</v>
      </c>
      <c r="D243" s="13" t="s">
        <v>11</v>
      </c>
      <c r="E243" s="46">
        <v>30000</v>
      </c>
      <c r="F243" s="8" t="s">
        <v>93</v>
      </c>
      <c r="G243" s="9" t="s">
        <v>230</v>
      </c>
      <c r="H243" s="13" t="s">
        <v>197</v>
      </c>
      <c r="I243" s="9" t="s">
        <v>10</v>
      </c>
    </row>
    <row r="244" spans="1:10" x14ac:dyDescent="0.25">
      <c r="A244" s="28">
        <v>43007</v>
      </c>
      <c r="B244" s="17" t="s">
        <v>245</v>
      </c>
      <c r="C244" s="13" t="s">
        <v>9</v>
      </c>
      <c r="D244" s="13" t="s">
        <v>11</v>
      </c>
      <c r="E244" s="46">
        <v>40000</v>
      </c>
      <c r="F244" s="8" t="s">
        <v>93</v>
      </c>
      <c r="G244" s="9" t="s">
        <v>230</v>
      </c>
      <c r="H244" s="13" t="s">
        <v>189</v>
      </c>
      <c r="I244" s="9" t="s">
        <v>10</v>
      </c>
    </row>
    <row r="245" spans="1:10" ht="15.75" x14ac:dyDescent="0.25">
      <c r="A245" s="28">
        <v>43007</v>
      </c>
      <c r="B245" s="48" t="s">
        <v>246</v>
      </c>
      <c r="C245" s="44" t="s">
        <v>9</v>
      </c>
      <c r="D245" s="44" t="s">
        <v>11</v>
      </c>
      <c r="E245" s="34">
        <v>10000</v>
      </c>
      <c r="F245" s="8" t="s">
        <v>93</v>
      </c>
      <c r="G245" s="9" t="s">
        <v>230</v>
      </c>
      <c r="H245" s="13" t="s">
        <v>207</v>
      </c>
      <c r="I245" s="9" t="s">
        <v>10</v>
      </c>
    </row>
    <row r="246" spans="1:10" x14ac:dyDescent="0.25">
      <c r="A246" s="41">
        <v>43007</v>
      </c>
      <c r="B246" s="44" t="s">
        <v>515</v>
      </c>
      <c r="C246" s="44" t="s">
        <v>9</v>
      </c>
      <c r="D246" s="13" t="s">
        <v>11</v>
      </c>
      <c r="E246" s="47">
        <v>16000</v>
      </c>
      <c r="F246" s="8" t="s">
        <v>108</v>
      </c>
      <c r="G246" s="9" t="s">
        <v>230</v>
      </c>
      <c r="H246" s="13" t="s">
        <v>263</v>
      </c>
      <c r="I246" s="9" t="s">
        <v>10</v>
      </c>
    </row>
    <row r="247" spans="1:10" x14ac:dyDescent="0.25">
      <c r="A247" s="28">
        <v>43007</v>
      </c>
      <c r="B247" s="17" t="s">
        <v>262</v>
      </c>
      <c r="C247" s="7" t="s">
        <v>9</v>
      </c>
      <c r="D247" s="13" t="s">
        <v>11</v>
      </c>
      <c r="E247" s="11">
        <v>26000</v>
      </c>
      <c r="F247" s="8" t="s">
        <v>108</v>
      </c>
      <c r="G247" s="9" t="s">
        <v>230</v>
      </c>
      <c r="H247" s="10" t="s">
        <v>261</v>
      </c>
      <c r="I247" s="9" t="s">
        <v>10</v>
      </c>
    </row>
    <row r="248" spans="1:10" ht="15.75" x14ac:dyDescent="0.25">
      <c r="A248" s="28">
        <v>43007</v>
      </c>
      <c r="B248" s="48" t="s">
        <v>247</v>
      </c>
      <c r="C248" s="10" t="s">
        <v>9</v>
      </c>
      <c r="D248" s="10" t="s">
        <v>11</v>
      </c>
      <c r="E248" s="18">
        <v>52000</v>
      </c>
      <c r="F248" s="39" t="s">
        <v>118</v>
      </c>
      <c r="G248" s="7" t="s">
        <v>230</v>
      </c>
      <c r="H248" s="13" t="s">
        <v>248</v>
      </c>
      <c r="I248" s="9" t="s">
        <v>10</v>
      </c>
    </row>
    <row r="249" spans="1:10" x14ac:dyDescent="0.25">
      <c r="A249" s="28">
        <v>43007</v>
      </c>
      <c r="B249" s="17" t="s">
        <v>260</v>
      </c>
      <c r="C249" s="10" t="s">
        <v>9</v>
      </c>
      <c r="D249" s="10" t="s">
        <v>126</v>
      </c>
      <c r="E249" s="18">
        <v>40000</v>
      </c>
      <c r="F249" s="8" t="s">
        <v>242</v>
      </c>
      <c r="G249" s="9" t="s">
        <v>230</v>
      </c>
      <c r="H249" s="39" t="s">
        <v>265</v>
      </c>
      <c r="I249" s="9" t="s">
        <v>10</v>
      </c>
      <c r="J249" s="13"/>
    </row>
    <row r="250" spans="1:10" x14ac:dyDescent="0.25">
      <c r="A250" s="6">
        <v>43007</v>
      </c>
      <c r="B250" s="44" t="s">
        <v>231</v>
      </c>
      <c r="C250" s="7" t="s">
        <v>9</v>
      </c>
      <c r="D250" s="7" t="s">
        <v>58</v>
      </c>
      <c r="E250" s="40">
        <v>15000</v>
      </c>
      <c r="F250" s="8" t="s">
        <v>243</v>
      </c>
      <c r="G250" s="9" t="s">
        <v>230</v>
      </c>
      <c r="H250" s="13" t="s">
        <v>218</v>
      </c>
      <c r="I250" s="9" t="s">
        <v>10</v>
      </c>
    </row>
    <row r="251" spans="1:10" x14ac:dyDescent="0.25">
      <c r="B251" s="15"/>
      <c r="C251" s="7"/>
      <c r="D251" s="7"/>
      <c r="E251" s="16"/>
      <c r="F251" s="8"/>
      <c r="G251" s="9"/>
      <c r="H251" s="7"/>
      <c r="I251" s="9"/>
      <c r="J251" s="13"/>
    </row>
    <row r="252" spans="1:10" x14ac:dyDescent="0.25">
      <c r="A252" s="6"/>
      <c r="B252" s="7"/>
      <c r="C252" s="7"/>
      <c r="D252" s="7"/>
      <c r="E252" s="11"/>
      <c r="F252" s="7"/>
      <c r="G252" s="9"/>
      <c r="H252" s="10"/>
      <c r="I252" s="9"/>
    </row>
    <row r="253" spans="1:10" x14ac:dyDescent="0.25">
      <c r="A253" s="6"/>
      <c r="B253" s="10"/>
      <c r="C253" s="7"/>
      <c r="D253" s="7"/>
      <c r="E253" s="11"/>
      <c r="F253" s="8"/>
      <c r="G253" s="9"/>
      <c r="H253" s="9"/>
      <c r="I253" s="9"/>
    </row>
    <row r="254" spans="1:10" x14ac:dyDescent="0.25">
      <c r="A254" s="6"/>
      <c r="B254" s="10"/>
      <c r="C254" s="7"/>
      <c r="D254" s="7"/>
      <c r="E254" s="11"/>
      <c r="F254" s="8"/>
      <c r="G254" s="9"/>
      <c r="H254" s="9"/>
      <c r="I254" s="9"/>
    </row>
    <row r="255" spans="1:10" x14ac:dyDescent="0.25">
      <c r="A255" s="6"/>
      <c r="B255" s="22"/>
      <c r="C255" s="7"/>
      <c r="D255" s="7"/>
      <c r="E255" s="7"/>
      <c r="F255" s="7"/>
      <c r="G255" s="9"/>
      <c r="H255" s="7"/>
      <c r="I255" s="9"/>
    </row>
    <row r="256" spans="1:10" x14ac:dyDescent="0.25">
      <c r="A256" s="6"/>
      <c r="B256" s="22"/>
      <c r="C256" s="7"/>
      <c r="D256" s="7"/>
      <c r="E256" s="7"/>
      <c r="F256" s="8"/>
      <c r="G256" s="9"/>
      <c r="H256" s="9"/>
      <c r="I256" s="9"/>
    </row>
    <row r="257" spans="1:9" x14ac:dyDescent="0.25">
      <c r="A257" s="12"/>
      <c r="B257" s="10"/>
      <c r="C257" s="7"/>
      <c r="D257" s="7"/>
      <c r="E257" s="11"/>
      <c r="F257" s="8"/>
      <c r="G257" s="9"/>
      <c r="H257" s="7"/>
      <c r="I257" s="9"/>
    </row>
    <row r="258" spans="1:9" x14ac:dyDescent="0.25">
      <c r="A258" s="12"/>
      <c r="B258" s="10"/>
      <c r="C258" s="7"/>
      <c r="D258" s="7"/>
      <c r="E258" s="11"/>
      <c r="F258" s="8"/>
      <c r="G258" s="9"/>
      <c r="H258" s="7"/>
      <c r="I258" s="9"/>
    </row>
    <row r="259" spans="1:9" x14ac:dyDescent="0.25">
      <c r="A259" s="12"/>
      <c r="B259" s="10"/>
      <c r="C259" s="7"/>
      <c r="D259" s="7"/>
      <c r="E259" s="11"/>
      <c r="F259" s="8"/>
      <c r="G259" s="9"/>
      <c r="H259" s="7"/>
      <c r="I259" s="9"/>
    </row>
    <row r="260" spans="1:9" x14ac:dyDescent="0.25">
      <c r="A260" s="12"/>
      <c r="B260" s="7"/>
      <c r="C260" s="7"/>
      <c r="D260" s="7"/>
      <c r="E260" s="11"/>
      <c r="F260" s="7"/>
      <c r="G260" s="9"/>
      <c r="H260" s="7"/>
      <c r="I260" s="9"/>
    </row>
    <row r="261" spans="1:9" x14ac:dyDescent="0.25">
      <c r="A261" s="12"/>
      <c r="B261" s="7"/>
      <c r="C261" s="7"/>
      <c r="D261" s="7"/>
      <c r="E261" s="11"/>
      <c r="F261" s="7"/>
      <c r="G261" s="9"/>
      <c r="H261" s="7"/>
      <c r="I261" s="9"/>
    </row>
    <row r="262" spans="1:9" x14ac:dyDescent="0.25">
      <c r="A262" s="12"/>
      <c r="B262" s="7"/>
      <c r="C262" s="7"/>
      <c r="D262" s="7"/>
      <c r="E262" s="11"/>
      <c r="F262" s="8"/>
      <c r="G262" s="9"/>
      <c r="H262" s="7"/>
      <c r="I262" s="9"/>
    </row>
    <row r="263" spans="1:9" x14ac:dyDescent="0.25">
      <c r="A263" s="12"/>
      <c r="B263" s="7"/>
      <c r="C263" s="7"/>
      <c r="D263" s="7"/>
      <c r="E263" s="11"/>
      <c r="F263" s="8"/>
      <c r="G263" s="9"/>
      <c r="H263" s="7"/>
      <c r="I263" s="9"/>
    </row>
    <row r="264" spans="1:9" x14ac:dyDescent="0.25">
      <c r="A264" s="12"/>
      <c r="B264" s="7"/>
      <c r="C264" s="7"/>
      <c r="D264" s="7"/>
      <c r="E264" s="11"/>
      <c r="F264" s="8"/>
      <c r="G264" s="9"/>
      <c r="H264" s="7"/>
      <c r="I264" s="9"/>
    </row>
    <row r="265" spans="1:9" x14ac:dyDescent="0.25">
      <c r="A265" s="12"/>
      <c r="B265" s="10"/>
      <c r="C265" s="7"/>
      <c r="D265" s="7"/>
      <c r="E265" s="11"/>
      <c r="F265" s="7"/>
      <c r="G265" s="9"/>
      <c r="H265" s="7"/>
      <c r="I265" s="9"/>
    </row>
    <row r="266" spans="1:9" x14ac:dyDescent="0.25">
      <c r="A266" s="12"/>
      <c r="B266" s="10"/>
      <c r="C266" s="7"/>
      <c r="D266" s="7"/>
      <c r="E266" s="11"/>
      <c r="F266" s="7"/>
      <c r="G266" s="9"/>
      <c r="H266" s="7"/>
      <c r="I266" s="9"/>
    </row>
    <row r="267" spans="1:9" x14ac:dyDescent="0.25">
      <c r="A267" s="12"/>
      <c r="B267" s="10"/>
      <c r="C267" s="7"/>
      <c r="D267" s="7"/>
      <c r="E267" s="11"/>
      <c r="F267" s="7"/>
      <c r="G267" s="9"/>
      <c r="H267" s="7"/>
      <c r="I267" s="9"/>
    </row>
    <row r="268" spans="1:9" x14ac:dyDescent="0.25">
      <c r="A268" s="12"/>
      <c r="B268" s="10"/>
      <c r="C268" s="7"/>
      <c r="D268" s="7"/>
      <c r="E268" s="11"/>
      <c r="F268" s="7"/>
      <c r="G268" s="9"/>
      <c r="H268" s="7"/>
      <c r="I268" s="9"/>
    </row>
    <row r="269" spans="1:9" x14ac:dyDescent="0.25">
      <c r="A269" s="12"/>
      <c r="B269" s="10"/>
      <c r="C269" s="7"/>
      <c r="D269" s="7"/>
      <c r="E269" s="11"/>
      <c r="F269" s="8"/>
      <c r="G269" s="9"/>
      <c r="H269" s="7"/>
      <c r="I269" s="9"/>
    </row>
    <row r="270" spans="1:9" x14ac:dyDescent="0.25">
      <c r="A270" s="12"/>
      <c r="B270" s="10"/>
      <c r="C270" s="7"/>
      <c r="D270" s="7"/>
      <c r="E270" s="11"/>
      <c r="F270" s="8"/>
      <c r="G270" s="9"/>
      <c r="H270" s="7"/>
      <c r="I270" s="9"/>
    </row>
    <row r="271" spans="1:9" x14ac:dyDescent="0.25">
      <c r="A271" s="12"/>
      <c r="B271" s="7"/>
      <c r="C271" s="7"/>
      <c r="D271" s="7"/>
      <c r="E271" s="11"/>
      <c r="F271" s="7"/>
      <c r="G271" s="9"/>
      <c r="H271" s="7"/>
      <c r="I271" s="9"/>
    </row>
    <row r="272" spans="1:9" x14ac:dyDescent="0.25">
      <c r="A272" s="12"/>
      <c r="B272" s="7"/>
      <c r="C272" s="7"/>
      <c r="D272" s="7"/>
      <c r="E272" s="11"/>
      <c r="F272" s="7"/>
      <c r="G272" s="9"/>
      <c r="H272" s="7"/>
      <c r="I272" s="9"/>
    </row>
    <row r="273" spans="1:9" x14ac:dyDescent="0.25">
      <c r="A273" s="12"/>
      <c r="B273" s="7"/>
      <c r="C273" s="7"/>
      <c r="D273" s="7"/>
      <c r="E273" s="11"/>
      <c r="F273" s="7"/>
      <c r="G273" s="9"/>
      <c r="H273" s="7"/>
      <c r="I273" s="9"/>
    </row>
    <row r="274" spans="1:9" x14ac:dyDescent="0.25">
      <c r="A274" s="12"/>
      <c r="B274" s="7"/>
      <c r="C274" s="7"/>
      <c r="D274" s="7"/>
      <c r="E274" s="11"/>
      <c r="F274" s="7"/>
      <c r="G274" s="9"/>
      <c r="H274" s="7"/>
      <c r="I274" s="9"/>
    </row>
    <row r="275" spans="1:9" x14ac:dyDescent="0.25">
      <c r="A275" s="14"/>
      <c r="B275" s="9"/>
      <c r="C275" s="9"/>
      <c r="D275" s="9"/>
      <c r="E275" s="19"/>
      <c r="F275" s="9"/>
      <c r="G275" s="9"/>
      <c r="H275" s="15"/>
      <c r="I275" s="9"/>
    </row>
    <row r="276" spans="1:9" x14ac:dyDescent="0.25">
      <c r="A276" s="14"/>
      <c r="B276" s="9"/>
      <c r="C276" s="9"/>
      <c r="D276" s="9"/>
      <c r="E276" s="19"/>
      <c r="F276" s="9"/>
      <c r="G276" s="9"/>
      <c r="H276" s="7"/>
      <c r="I276" s="9"/>
    </row>
    <row r="277" spans="1:9" x14ac:dyDescent="0.25">
      <c r="A277" s="14"/>
      <c r="B277" s="9"/>
      <c r="C277" s="9"/>
      <c r="D277" s="9"/>
      <c r="E277" s="19"/>
      <c r="F277" s="9"/>
      <c r="G277" s="9"/>
      <c r="H277" s="7"/>
      <c r="I277" s="9"/>
    </row>
    <row r="278" spans="1:9" x14ac:dyDescent="0.25">
      <c r="A278" s="14"/>
      <c r="B278" s="9"/>
      <c r="C278" s="9"/>
      <c r="D278" s="9"/>
      <c r="E278" s="19"/>
      <c r="F278" s="9"/>
      <c r="G278" s="9"/>
      <c r="H278" s="10"/>
      <c r="I278" s="9"/>
    </row>
    <row r="279" spans="1:9" x14ac:dyDescent="0.25">
      <c r="A279" s="14"/>
      <c r="B279" s="9"/>
      <c r="C279" s="9"/>
      <c r="D279" s="9"/>
      <c r="E279" s="19"/>
      <c r="F279" s="9"/>
      <c r="G279" s="9"/>
      <c r="H279" s="7"/>
      <c r="I279" s="9"/>
    </row>
    <row r="280" spans="1:9" x14ac:dyDescent="0.25">
      <c r="A280" s="14"/>
      <c r="B280" s="9"/>
      <c r="C280" s="9"/>
      <c r="D280" s="9"/>
      <c r="E280" s="19"/>
      <c r="F280" s="9"/>
      <c r="G280" s="9"/>
      <c r="H280" s="7"/>
      <c r="I280" s="9"/>
    </row>
    <row r="281" spans="1:9" x14ac:dyDescent="0.25">
      <c r="A281" s="14"/>
      <c r="B281" s="9"/>
      <c r="C281" s="9"/>
      <c r="D281" s="9"/>
      <c r="E281" s="19"/>
      <c r="F281" s="9"/>
      <c r="G281" s="9"/>
      <c r="H281" s="7"/>
      <c r="I281" s="9"/>
    </row>
    <row r="282" spans="1:9" x14ac:dyDescent="0.25">
      <c r="A282" s="14"/>
      <c r="B282" s="9"/>
      <c r="C282" s="9"/>
      <c r="D282" s="9"/>
      <c r="E282" s="19"/>
      <c r="F282" s="9"/>
      <c r="G282" s="9"/>
      <c r="H282" s="7"/>
      <c r="I282" s="9"/>
    </row>
    <row r="283" spans="1:9" x14ac:dyDescent="0.25">
      <c r="A283" s="6"/>
      <c r="B283" s="7"/>
      <c r="C283" s="7"/>
      <c r="D283" s="7"/>
      <c r="E283" s="11"/>
      <c r="F283" s="8"/>
      <c r="G283" s="9"/>
      <c r="H283" s="10"/>
      <c r="I283" s="9"/>
    </row>
    <row r="284" spans="1:9" x14ac:dyDescent="0.25">
      <c r="A284" s="24"/>
      <c r="B284" s="4"/>
      <c r="C284" s="4"/>
      <c r="D284" s="4"/>
      <c r="E284" s="25"/>
      <c r="F284" s="23"/>
      <c r="G284" s="4"/>
      <c r="H284" s="20"/>
      <c r="I284" s="9"/>
    </row>
    <row r="285" spans="1:9" x14ac:dyDescent="0.25">
      <c r="A285" s="6"/>
      <c r="B285" s="9"/>
      <c r="C285" s="9"/>
      <c r="D285" s="9"/>
      <c r="E285" s="11"/>
      <c r="F285" s="8"/>
      <c r="G285" s="9"/>
      <c r="H285" s="10"/>
      <c r="I285" s="9"/>
    </row>
    <row r="286" spans="1:9" x14ac:dyDescent="0.25">
      <c r="A286" s="6"/>
      <c r="B286" s="10"/>
      <c r="C286" s="7"/>
      <c r="D286" s="7"/>
      <c r="E286" s="11"/>
      <c r="F286" s="8"/>
      <c r="G286" s="9"/>
      <c r="H286" s="9"/>
      <c r="I286" s="9"/>
    </row>
    <row r="287" spans="1:9" x14ac:dyDescent="0.25">
      <c r="A287" s="12"/>
      <c r="B287" s="10"/>
      <c r="C287" s="7"/>
      <c r="D287" s="7"/>
      <c r="E287" s="11"/>
      <c r="F287" s="8"/>
      <c r="G287" s="9"/>
      <c r="H287" s="7"/>
      <c r="I287" s="9"/>
    </row>
    <row r="288" spans="1:9" x14ac:dyDescent="0.25">
      <c r="A288" s="12"/>
      <c r="B288" s="7"/>
      <c r="C288" s="7"/>
      <c r="D288" s="7"/>
      <c r="E288" s="11"/>
      <c r="F288" s="7"/>
      <c r="G288" s="9"/>
      <c r="H288" s="7"/>
      <c r="I288" s="9"/>
    </row>
    <row r="289" spans="1:9" x14ac:dyDescent="0.25">
      <c r="A289" s="12"/>
      <c r="B289" s="7"/>
      <c r="C289" s="7"/>
      <c r="D289" s="7"/>
      <c r="E289" s="11"/>
      <c r="F289" s="7"/>
      <c r="G289" s="9"/>
      <c r="H289" s="7"/>
      <c r="I289" s="9"/>
    </row>
    <row r="290" spans="1:9" x14ac:dyDescent="0.25">
      <c r="A290" s="12"/>
      <c r="B290" s="7"/>
      <c r="C290" s="7"/>
      <c r="D290" s="7"/>
      <c r="E290" s="11"/>
      <c r="F290" s="7"/>
      <c r="G290" s="9"/>
      <c r="H290" s="7"/>
      <c r="I290" s="9"/>
    </row>
    <row r="291" spans="1:9" x14ac:dyDescent="0.25">
      <c r="A291" s="12"/>
      <c r="B291" s="7"/>
      <c r="C291" s="7"/>
      <c r="D291" s="7"/>
      <c r="E291" s="11"/>
      <c r="F291" s="7"/>
      <c r="G291" s="9"/>
      <c r="H291" s="7"/>
      <c r="I291" s="9"/>
    </row>
    <row r="292" spans="1:9" x14ac:dyDescent="0.25">
      <c r="A292" s="12"/>
      <c r="B292" s="7"/>
      <c r="C292" s="7"/>
      <c r="D292" s="7"/>
      <c r="E292" s="11"/>
      <c r="F292" s="7"/>
      <c r="G292" s="9"/>
      <c r="H292" s="7"/>
      <c r="I292" s="9"/>
    </row>
    <row r="293" spans="1:9" x14ac:dyDescent="0.25">
      <c r="A293" s="12"/>
      <c r="B293" s="7"/>
      <c r="C293" s="7"/>
      <c r="D293" s="7"/>
      <c r="E293" s="11"/>
      <c r="F293" s="8"/>
      <c r="G293" s="9"/>
      <c r="H293" s="7"/>
      <c r="I293" s="9"/>
    </row>
    <row r="294" spans="1:9" x14ac:dyDescent="0.25">
      <c r="A294" s="12"/>
      <c r="B294" s="7"/>
      <c r="C294" s="7"/>
      <c r="D294" s="7"/>
      <c r="E294" s="11"/>
      <c r="F294" s="8"/>
      <c r="G294" s="9"/>
      <c r="H294" s="7"/>
      <c r="I294" s="9"/>
    </row>
    <row r="295" spans="1:9" x14ac:dyDescent="0.25">
      <c r="A295" s="12"/>
      <c r="B295" s="7"/>
      <c r="C295" s="7"/>
      <c r="D295" s="7"/>
      <c r="E295" s="11"/>
      <c r="F295" s="8"/>
      <c r="G295" s="9"/>
      <c r="H295" s="7"/>
      <c r="I295" s="9"/>
    </row>
    <row r="296" spans="1:9" x14ac:dyDescent="0.25">
      <c r="A296" s="12"/>
      <c r="B296" s="7"/>
      <c r="C296" s="7"/>
      <c r="D296" s="7"/>
      <c r="E296" s="11"/>
      <c r="F296" s="8"/>
      <c r="G296" s="9"/>
      <c r="H296" s="7"/>
      <c r="I296" s="9"/>
    </row>
    <row r="297" spans="1:9" x14ac:dyDescent="0.25">
      <c r="A297" s="12"/>
      <c r="B297" s="7"/>
      <c r="C297" s="7"/>
      <c r="D297" s="7"/>
      <c r="E297" s="11"/>
      <c r="F297" s="8"/>
      <c r="G297" s="9"/>
      <c r="H297" s="7"/>
      <c r="I297" s="9"/>
    </row>
    <row r="298" spans="1:9" x14ac:dyDescent="0.25">
      <c r="A298" s="14"/>
      <c r="B298" s="9"/>
      <c r="C298" s="7"/>
      <c r="D298" s="7"/>
      <c r="E298" s="11"/>
      <c r="F298" s="8"/>
      <c r="G298" s="9"/>
      <c r="H298" s="7"/>
      <c r="I298" s="9"/>
    </row>
    <row r="299" spans="1:9" x14ac:dyDescent="0.25">
      <c r="A299" s="14"/>
      <c r="B299" s="9"/>
      <c r="C299" s="9"/>
      <c r="D299" s="9"/>
      <c r="E299" s="19"/>
      <c r="F299" s="9"/>
      <c r="G299" s="9"/>
      <c r="H299" s="7"/>
      <c r="I299" s="9"/>
    </row>
    <row r="300" spans="1:9" x14ac:dyDescent="0.25">
      <c r="A300" s="14"/>
      <c r="B300" s="9"/>
      <c r="C300" s="9"/>
      <c r="D300" s="9"/>
      <c r="E300" s="19"/>
      <c r="F300" s="9"/>
      <c r="G300" s="9"/>
      <c r="H300" s="7"/>
      <c r="I300" s="9"/>
    </row>
    <row r="301" spans="1:9" x14ac:dyDescent="0.25">
      <c r="A301" s="14"/>
      <c r="B301" s="9"/>
      <c r="C301" s="9"/>
      <c r="D301" s="9"/>
      <c r="E301" s="19"/>
      <c r="F301" s="9"/>
      <c r="G301" s="9"/>
      <c r="H301" s="7"/>
      <c r="I301" s="9"/>
    </row>
    <row r="302" spans="1:9" x14ac:dyDescent="0.25">
      <c r="A302" s="6"/>
      <c r="B302" s="7"/>
      <c r="C302" s="7"/>
      <c r="D302" s="7"/>
      <c r="E302" s="11"/>
      <c r="F302" s="8"/>
      <c r="G302" s="9"/>
      <c r="H302" s="7"/>
      <c r="I302" s="9"/>
    </row>
    <row r="303" spans="1:9" x14ac:dyDescent="0.25">
      <c r="A303" s="6"/>
      <c r="B303" s="10"/>
      <c r="C303" s="7"/>
      <c r="D303" s="7"/>
      <c r="E303" s="11"/>
      <c r="F303" s="8"/>
      <c r="G303" s="9"/>
      <c r="H303" s="9"/>
      <c r="I303" s="9"/>
    </row>
    <row r="304" spans="1:9" x14ac:dyDescent="0.25">
      <c r="A304" s="12"/>
      <c r="B304" s="10"/>
      <c r="C304" s="7"/>
      <c r="D304" s="7"/>
      <c r="E304" s="11"/>
      <c r="F304" s="8"/>
      <c r="G304" s="9"/>
      <c r="H304" s="7"/>
      <c r="I304" s="9"/>
    </row>
    <row r="305" spans="1:9" x14ac:dyDescent="0.25">
      <c r="A305" s="12"/>
      <c r="B305" s="7"/>
      <c r="C305" s="7"/>
      <c r="D305" s="7"/>
      <c r="E305" s="11"/>
      <c r="F305" s="8"/>
      <c r="G305" s="9"/>
      <c r="H305" s="7"/>
      <c r="I305" s="9"/>
    </row>
    <row r="306" spans="1:9" x14ac:dyDescent="0.25">
      <c r="A306" s="12"/>
      <c r="B306" s="7"/>
      <c r="C306" s="7"/>
      <c r="D306" s="7"/>
      <c r="E306" s="11"/>
      <c r="F306" s="8"/>
      <c r="G306" s="9"/>
      <c r="H306" s="7"/>
      <c r="I306" s="9"/>
    </row>
    <row r="307" spans="1:9" x14ac:dyDescent="0.25">
      <c r="A307" s="12"/>
      <c r="B307" s="7"/>
      <c r="C307" s="7"/>
      <c r="D307" s="7"/>
      <c r="E307" s="11"/>
      <c r="F307" s="8"/>
      <c r="G307" s="9"/>
      <c r="H307" s="7"/>
      <c r="I307" s="9"/>
    </row>
    <row r="308" spans="1:9" x14ac:dyDescent="0.25">
      <c r="A308" s="12"/>
      <c r="B308" s="7"/>
      <c r="C308" s="7"/>
      <c r="D308" s="7"/>
      <c r="E308" s="11"/>
      <c r="F308" s="7"/>
      <c r="G308" s="9"/>
      <c r="H308" s="7"/>
      <c r="I308" s="9"/>
    </row>
    <row r="309" spans="1:9" x14ac:dyDescent="0.25">
      <c r="A309" s="12"/>
      <c r="B309" s="7"/>
      <c r="C309" s="7"/>
      <c r="D309" s="7"/>
      <c r="E309" s="11"/>
      <c r="F309" s="8"/>
      <c r="G309" s="9"/>
      <c r="H309" s="7"/>
      <c r="I309" s="9"/>
    </row>
    <row r="310" spans="1:9" x14ac:dyDescent="0.25">
      <c r="A310" s="2"/>
      <c r="B310" s="20"/>
      <c r="C310" s="3"/>
      <c r="D310" s="4"/>
      <c r="E310" s="21"/>
      <c r="F310" s="23"/>
      <c r="G310" s="4"/>
      <c r="H310" s="3"/>
      <c r="I310" s="9"/>
    </row>
    <row r="311" spans="1:9" x14ac:dyDescent="0.25">
      <c r="A311" s="14"/>
      <c r="B311" s="15"/>
      <c r="C311" s="7"/>
      <c r="D311" s="9"/>
      <c r="E311" s="16"/>
      <c r="F311" s="8"/>
      <c r="G311" s="9"/>
      <c r="H311" s="7"/>
      <c r="I311" s="9"/>
    </row>
    <row r="312" spans="1:9" x14ac:dyDescent="0.25">
      <c r="A312" s="14"/>
      <c r="B312" s="9"/>
      <c r="C312" s="9"/>
      <c r="D312" s="9"/>
      <c r="E312" s="19"/>
      <c r="F312" s="9"/>
      <c r="G312" s="9"/>
      <c r="H312" s="7"/>
      <c r="I312" s="9"/>
    </row>
    <row r="313" spans="1:9" x14ac:dyDescent="0.25">
      <c r="A313" s="6"/>
      <c r="B313" s="7"/>
      <c r="C313" s="7"/>
      <c r="D313" s="7"/>
      <c r="E313" s="11"/>
      <c r="F313" s="8"/>
      <c r="G313" s="9"/>
      <c r="H313" s="7"/>
      <c r="I313" s="9"/>
    </row>
    <row r="314" spans="1:9" ht="15.75" x14ac:dyDescent="0.25">
      <c r="A314" s="6"/>
      <c r="B314" s="26"/>
      <c r="C314" s="7"/>
      <c r="D314" s="7"/>
      <c r="E314" s="11"/>
      <c r="F314" s="8"/>
      <c r="G314" s="9"/>
      <c r="H314" s="7"/>
      <c r="I314" s="9"/>
    </row>
    <row r="315" spans="1:9" x14ac:dyDescent="0.25">
      <c r="A315" s="6"/>
      <c r="B315" s="7"/>
      <c r="C315" s="7"/>
      <c r="D315" s="7"/>
      <c r="E315" s="11"/>
      <c r="F315" s="8"/>
      <c r="G315" s="9"/>
      <c r="H315" s="7"/>
      <c r="I315" s="9"/>
    </row>
    <row r="316" spans="1:9" x14ac:dyDescent="0.25">
      <c r="A316" s="6"/>
      <c r="B316" s="9"/>
      <c r="C316" s="9"/>
      <c r="D316" s="9"/>
      <c r="E316" s="11"/>
      <c r="F316" s="7"/>
      <c r="G316" s="9"/>
      <c r="H316" s="10"/>
      <c r="I316" s="9"/>
    </row>
    <row r="317" spans="1:9" x14ac:dyDescent="0.25">
      <c r="A317" s="6"/>
      <c r="B317" s="7"/>
      <c r="C317" s="7"/>
      <c r="D317" s="7"/>
      <c r="E317" s="11"/>
      <c r="F317" s="15"/>
      <c r="G317" s="9"/>
      <c r="H317" s="10"/>
      <c r="I317" s="9"/>
    </row>
    <row r="318" spans="1:9" x14ac:dyDescent="0.25">
      <c r="A318" s="6"/>
      <c r="B318" s="10"/>
      <c r="C318" s="7"/>
      <c r="D318" s="7"/>
      <c r="E318" s="11"/>
      <c r="F318" s="8"/>
      <c r="G318" s="9"/>
      <c r="H318" s="9"/>
      <c r="I318" s="9"/>
    </row>
    <row r="319" spans="1:9" x14ac:dyDescent="0.25">
      <c r="A319" s="12"/>
      <c r="B319" s="10"/>
      <c r="C319" s="7"/>
      <c r="D319" s="7"/>
      <c r="E319" s="11"/>
      <c r="F319" s="8"/>
      <c r="G319" s="9"/>
      <c r="H319" s="7"/>
      <c r="I319" s="9"/>
    </row>
    <row r="320" spans="1:9" x14ac:dyDescent="0.25">
      <c r="A320" s="12"/>
      <c r="B320" s="10"/>
      <c r="C320" s="7"/>
      <c r="D320" s="7"/>
      <c r="E320" s="11"/>
      <c r="F320" s="8"/>
      <c r="G320" s="9"/>
      <c r="H320" s="7"/>
      <c r="I320" s="9"/>
    </row>
    <row r="321" spans="1:9" x14ac:dyDescent="0.25">
      <c r="A321" s="12"/>
      <c r="B321" s="7"/>
      <c r="C321" s="7"/>
      <c r="D321" s="7"/>
      <c r="E321" s="11"/>
      <c r="F321" s="8"/>
      <c r="G321" s="9"/>
      <c r="H321" s="7"/>
      <c r="I321" s="9"/>
    </row>
    <row r="322" spans="1:9" x14ac:dyDescent="0.25">
      <c r="A322" s="12"/>
      <c r="B322" s="7"/>
      <c r="C322" s="7"/>
      <c r="D322" s="7"/>
      <c r="E322" s="11"/>
      <c r="F322" s="8"/>
      <c r="G322" s="9"/>
      <c r="H322" s="7"/>
      <c r="I322" s="9"/>
    </row>
    <row r="323" spans="1:9" x14ac:dyDescent="0.25">
      <c r="A323" s="12"/>
      <c r="B323" s="7"/>
      <c r="C323" s="7"/>
      <c r="D323" s="7"/>
      <c r="E323" s="11"/>
      <c r="F323" s="8"/>
      <c r="G323" s="9"/>
      <c r="H323" s="7"/>
      <c r="I323" s="9"/>
    </row>
    <row r="324" spans="1:9" x14ac:dyDescent="0.25">
      <c r="A324" s="14"/>
      <c r="B324" s="15"/>
      <c r="C324" s="7"/>
      <c r="D324" s="7"/>
      <c r="E324" s="11"/>
      <c r="F324" s="8"/>
      <c r="G324" s="9"/>
      <c r="H324" s="7"/>
      <c r="I324" s="9"/>
    </row>
    <row r="325" spans="1:9" x14ac:dyDescent="0.25">
      <c r="A325" s="12"/>
      <c r="B325" s="7"/>
      <c r="C325" s="7"/>
      <c r="D325" s="7"/>
      <c r="E325" s="11"/>
      <c r="F325" s="8"/>
      <c r="G325" s="9"/>
      <c r="H325" s="7"/>
      <c r="I325" s="9"/>
    </row>
    <row r="326" spans="1:9" x14ac:dyDescent="0.25">
      <c r="A326" s="12"/>
      <c r="B326" s="7"/>
      <c r="C326" s="7"/>
      <c r="D326" s="7"/>
      <c r="E326" s="11"/>
      <c r="F326" s="8"/>
      <c r="G326" s="9"/>
      <c r="H326" s="7"/>
      <c r="I326" s="9"/>
    </row>
    <row r="327" spans="1:9" x14ac:dyDescent="0.25">
      <c r="A327" s="2"/>
      <c r="B327" s="20"/>
      <c r="C327" s="5"/>
      <c r="D327" s="4"/>
      <c r="E327" s="21"/>
      <c r="F327" s="4"/>
      <c r="G327" s="4"/>
      <c r="H327" s="3"/>
      <c r="I327" s="9"/>
    </row>
    <row r="328" spans="1:9" x14ac:dyDescent="0.25">
      <c r="A328" s="14"/>
      <c r="B328" s="15"/>
      <c r="C328" s="7"/>
      <c r="D328" s="7"/>
      <c r="E328" s="8"/>
      <c r="F328" s="9"/>
      <c r="G328" s="9"/>
      <c r="H328" s="7"/>
      <c r="I328" s="9"/>
    </row>
    <row r="329" spans="1:9" x14ac:dyDescent="0.25">
      <c r="A329" s="14"/>
      <c r="B329" s="15"/>
      <c r="C329" s="7"/>
      <c r="D329" s="9"/>
      <c r="E329" s="16"/>
      <c r="F329" s="7"/>
      <c r="G329" s="9"/>
      <c r="H329" s="7"/>
      <c r="I329" s="9"/>
    </row>
    <row r="330" spans="1:9" x14ac:dyDescent="0.25">
      <c r="A330" s="14"/>
      <c r="B330" s="15"/>
      <c r="C330" s="7"/>
      <c r="D330" s="9"/>
      <c r="E330" s="16"/>
      <c r="F330" s="7"/>
      <c r="G330" s="9"/>
      <c r="H330" s="7"/>
      <c r="I330" s="9"/>
    </row>
    <row r="331" spans="1:9" x14ac:dyDescent="0.25">
      <c r="A331" s="14"/>
      <c r="B331" s="9"/>
      <c r="C331" s="9"/>
      <c r="D331" s="9"/>
      <c r="E331" s="19"/>
      <c r="F331" s="9"/>
      <c r="G331" s="9"/>
      <c r="H331" s="7"/>
      <c r="I331" s="9"/>
    </row>
    <row r="332" spans="1:9" x14ac:dyDescent="0.25">
      <c r="A332" s="14"/>
      <c r="B332" s="9"/>
      <c r="C332" s="9"/>
      <c r="D332" s="9"/>
      <c r="E332" s="19"/>
      <c r="F332" s="9"/>
      <c r="G332" s="9"/>
      <c r="H332" s="7"/>
      <c r="I332" s="9"/>
    </row>
    <row r="333" spans="1:9" x14ac:dyDescent="0.25">
      <c r="A333" s="14"/>
      <c r="B333" s="9"/>
      <c r="C333" s="9"/>
      <c r="D333" s="9"/>
      <c r="E333" s="19"/>
      <c r="F333" s="9"/>
      <c r="G333" s="9"/>
      <c r="H333" s="7"/>
      <c r="I333" s="9"/>
    </row>
    <row r="334" spans="1:9" x14ac:dyDescent="0.25">
      <c r="A334" s="14"/>
      <c r="B334" s="9"/>
      <c r="C334" s="9"/>
      <c r="D334" s="9"/>
      <c r="E334" s="19"/>
      <c r="F334" s="9"/>
      <c r="G334" s="9"/>
      <c r="H334" s="7"/>
      <c r="I334" s="9"/>
    </row>
    <row r="335" spans="1:9" x14ac:dyDescent="0.25">
      <c r="A335" s="14"/>
      <c r="B335" s="9"/>
      <c r="C335" s="9"/>
      <c r="D335" s="9"/>
      <c r="E335" s="19"/>
      <c r="F335" s="9"/>
      <c r="G335" s="9"/>
      <c r="H335" s="7"/>
      <c r="I335" s="9"/>
    </row>
    <row r="336" spans="1:9" x14ac:dyDescent="0.25">
      <c r="A336" s="14"/>
      <c r="B336" s="9"/>
      <c r="C336" s="9"/>
      <c r="D336" s="9"/>
      <c r="E336" s="19"/>
      <c r="F336" s="9"/>
      <c r="G336" s="9"/>
      <c r="H336" s="7"/>
      <c r="I336" s="9"/>
    </row>
    <row r="337" spans="1:9" x14ac:dyDescent="0.25">
      <c r="A337" s="14"/>
      <c r="B337" s="9"/>
      <c r="C337" s="9"/>
      <c r="D337" s="9"/>
      <c r="E337" s="19"/>
      <c r="F337" s="9"/>
      <c r="G337" s="9"/>
      <c r="H337" s="7"/>
      <c r="I337" s="9"/>
    </row>
    <row r="338" spans="1:9" x14ac:dyDescent="0.25">
      <c r="A338" s="14"/>
      <c r="B338" s="15"/>
      <c r="C338" s="9"/>
      <c r="D338" s="9"/>
      <c r="E338" s="16"/>
      <c r="F338" s="10"/>
      <c r="G338" s="9"/>
      <c r="H338" s="10"/>
      <c r="I338" s="9"/>
    </row>
    <row r="339" spans="1:9" x14ac:dyDescent="0.25">
      <c r="A339" s="6"/>
      <c r="B339" s="7"/>
      <c r="C339" s="7"/>
      <c r="D339" s="7"/>
      <c r="E339" s="11"/>
      <c r="F339" s="8"/>
      <c r="G339" s="9"/>
      <c r="H339" s="7"/>
      <c r="I339" s="9"/>
    </row>
    <row r="340" spans="1:9" ht="15.75" x14ac:dyDescent="0.25">
      <c r="A340" s="6"/>
      <c r="B340" s="26"/>
      <c r="C340" s="7"/>
      <c r="D340" s="7"/>
      <c r="E340" s="11"/>
      <c r="F340" s="8"/>
      <c r="G340" s="9"/>
      <c r="H340" s="7"/>
      <c r="I340" s="9"/>
    </row>
    <row r="341" spans="1:9" x14ac:dyDescent="0.25">
      <c r="A341" s="6"/>
      <c r="B341" s="10"/>
      <c r="C341" s="7"/>
      <c r="D341" s="7"/>
      <c r="E341" s="11"/>
      <c r="F341" s="8"/>
      <c r="G341" s="9"/>
      <c r="H341" s="9"/>
      <c r="I341" s="9"/>
    </row>
    <row r="342" spans="1:9" x14ac:dyDescent="0.25">
      <c r="A342" s="12"/>
      <c r="B342" s="10"/>
      <c r="C342" s="7"/>
      <c r="D342" s="7"/>
      <c r="E342" s="11"/>
      <c r="F342" s="8"/>
      <c r="G342" s="9"/>
      <c r="H342" s="7"/>
      <c r="I342" s="9"/>
    </row>
    <row r="343" spans="1:9" x14ac:dyDescent="0.25">
      <c r="A343" s="12"/>
      <c r="B343" s="10"/>
      <c r="C343" s="7"/>
      <c r="D343" s="7"/>
      <c r="E343" s="11"/>
      <c r="F343" s="8"/>
      <c r="G343" s="9"/>
      <c r="H343" s="7"/>
      <c r="I343" s="9"/>
    </row>
    <row r="344" spans="1:9" x14ac:dyDescent="0.25">
      <c r="A344" s="12"/>
      <c r="B344" s="7"/>
      <c r="C344" s="7"/>
      <c r="D344" s="7"/>
      <c r="E344" s="11"/>
      <c r="F344" s="8"/>
      <c r="G344" s="9"/>
      <c r="H344" s="7"/>
      <c r="I344" s="9"/>
    </row>
    <row r="345" spans="1:9" x14ac:dyDescent="0.25">
      <c r="A345" s="12"/>
      <c r="B345" s="7"/>
      <c r="C345" s="7"/>
      <c r="D345" s="7"/>
      <c r="E345" s="11"/>
      <c r="F345" s="8"/>
      <c r="G345" s="9"/>
      <c r="H345" s="7"/>
      <c r="I345" s="9"/>
    </row>
    <row r="346" spans="1:9" x14ac:dyDescent="0.25">
      <c r="A346" s="12"/>
      <c r="B346" s="7"/>
      <c r="C346" s="7"/>
      <c r="D346" s="7"/>
      <c r="E346" s="11"/>
      <c r="F346" s="7"/>
      <c r="G346" s="9"/>
      <c r="H346" s="7"/>
      <c r="I346" s="9"/>
    </row>
    <row r="347" spans="1:9" x14ac:dyDescent="0.25">
      <c r="A347" s="12"/>
      <c r="B347" s="7"/>
      <c r="C347" s="7"/>
      <c r="D347" s="7"/>
      <c r="E347" s="11"/>
      <c r="F347" s="8"/>
      <c r="G347" s="9"/>
      <c r="H347" s="7"/>
      <c r="I347" s="9"/>
    </row>
    <row r="348" spans="1:9" x14ac:dyDescent="0.25">
      <c r="A348" s="14"/>
      <c r="B348" s="15"/>
      <c r="C348" s="9"/>
      <c r="D348" s="9"/>
      <c r="E348" s="16"/>
      <c r="F348" s="9"/>
      <c r="G348" s="9"/>
      <c r="H348" s="7"/>
      <c r="I348" s="9"/>
    </row>
    <row r="349" spans="1:9" x14ac:dyDescent="0.25">
      <c r="A349" s="14"/>
      <c r="B349" s="15"/>
      <c r="C349" s="9"/>
      <c r="D349" s="9"/>
      <c r="E349" s="16"/>
      <c r="F349" s="9"/>
      <c r="G349" s="9"/>
      <c r="H349" s="7"/>
      <c r="I349" s="9"/>
    </row>
    <row r="350" spans="1:9" x14ac:dyDescent="0.25">
      <c r="A350" s="14"/>
      <c r="B350" s="15"/>
      <c r="C350" s="9"/>
      <c r="D350" s="9"/>
      <c r="E350" s="16"/>
      <c r="F350" s="9"/>
      <c r="G350" s="9"/>
      <c r="H350" s="7"/>
      <c r="I350" s="9"/>
    </row>
    <row r="351" spans="1:9" x14ac:dyDescent="0.25">
      <c r="A351" s="14"/>
      <c r="B351" s="15"/>
      <c r="C351" s="7"/>
      <c r="D351" s="9"/>
      <c r="E351" s="16"/>
      <c r="F351" s="7"/>
      <c r="G351" s="9"/>
      <c r="H351" s="7"/>
      <c r="I351" s="9"/>
    </row>
    <row r="352" spans="1:9" x14ac:dyDescent="0.25">
      <c r="A352" s="14"/>
      <c r="B352" s="15"/>
      <c r="C352" s="7"/>
      <c r="D352" s="9"/>
      <c r="E352" s="16"/>
      <c r="F352" s="9"/>
      <c r="G352" s="9"/>
      <c r="H352" s="7"/>
      <c r="I352" s="9"/>
    </row>
    <row r="353" spans="1:9" x14ac:dyDescent="0.25">
      <c r="A353" s="14"/>
      <c r="B353" s="15"/>
      <c r="C353" s="9"/>
      <c r="D353" s="9"/>
      <c r="E353" s="16"/>
      <c r="F353" s="8"/>
      <c r="G353" s="9"/>
      <c r="H353" s="7"/>
      <c r="I353" s="9"/>
    </row>
    <row r="354" spans="1:9" x14ac:dyDescent="0.25">
      <c r="A354" s="14"/>
      <c r="B354" s="15"/>
      <c r="C354" s="9"/>
      <c r="D354" s="9"/>
      <c r="E354" s="16"/>
      <c r="F354" s="7"/>
      <c r="G354" s="9"/>
      <c r="H354" s="7"/>
      <c r="I354" s="9"/>
    </row>
    <row r="355" spans="1:9" x14ac:dyDescent="0.25">
      <c r="A355" s="14"/>
      <c r="B355" s="9"/>
      <c r="C355" s="9"/>
      <c r="D355" s="9"/>
      <c r="E355" s="19"/>
      <c r="F355" s="9"/>
      <c r="G355" s="9"/>
      <c r="H355" s="7"/>
      <c r="I355" s="9"/>
    </row>
    <row r="356" spans="1:9" x14ac:dyDescent="0.25">
      <c r="A356" s="6"/>
      <c r="B356" s="7"/>
      <c r="C356" s="7"/>
      <c r="D356" s="7"/>
      <c r="E356" s="11"/>
      <c r="F356" s="8"/>
      <c r="G356" s="9"/>
      <c r="H356" s="7"/>
      <c r="I356" s="9"/>
    </row>
    <row r="357" spans="1:9" x14ac:dyDescent="0.25">
      <c r="A357" s="6"/>
      <c r="B357" s="7"/>
      <c r="C357" s="7"/>
      <c r="D357" s="7"/>
      <c r="E357" s="11"/>
      <c r="F357" s="15"/>
      <c r="G357" s="9"/>
      <c r="H357" s="10"/>
      <c r="I357" s="9"/>
    </row>
    <row r="358" spans="1:9" x14ac:dyDescent="0.25">
      <c r="A358" s="12"/>
      <c r="B358" s="7"/>
      <c r="C358" s="7"/>
      <c r="D358" s="7"/>
      <c r="E358" s="11"/>
      <c r="F358" s="8"/>
      <c r="G358" s="9"/>
      <c r="H358" s="7"/>
      <c r="I358" s="9"/>
    </row>
    <row r="359" spans="1:9" x14ac:dyDescent="0.25">
      <c r="A359" s="12"/>
      <c r="B359" s="7"/>
      <c r="C359" s="7"/>
      <c r="D359" s="7"/>
      <c r="E359" s="11"/>
      <c r="F359" s="8"/>
      <c r="G359" s="9"/>
      <c r="H359" s="7"/>
      <c r="I359" s="9"/>
    </row>
    <row r="360" spans="1:9" x14ac:dyDescent="0.25">
      <c r="A360" s="12"/>
      <c r="B360" s="7"/>
      <c r="C360" s="7"/>
      <c r="D360" s="7"/>
      <c r="E360" s="11"/>
      <c r="F360" s="8"/>
      <c r="G360" s="9"/>
      <c r="H360" s="7"/>
      <c r="I360" s="9"/>
    </row>
    <row r="361" spans="1:9" x14ac:dyDescent="0.25">
      <c r="A361" s="12"/>
      <c r="B361" s="7"/>
      <c r="C361" s="7"/>
      <c r="D361" s="7"/>
      <c r="E361" s="11"/>
      <c r="F361" s="8"/>
      <c r="G361" s="9"/>
      <c r="H361" s="7"/>
      <c r="I361" s="9"/>
    </row>
    <row r="362" spans="1:9" x14ac:dyDescent="0.25">
      <c r="A362" s="12"/>
      <c r="B362" s="7"/>
      <c r="C362" s="7"/>
      <c r="D362" s="7"/>
      <c r="E362" s="11"/>
      <c r="F362" s="8"/>
      <c r="G362" s="9"/>
      <c r="H362" s="7"/>
      <c r="I362" s="9"/>
    </row>
    <row r="363" spans="1:9" x14ac:dyDescent="0.25">
      <c r="A363" s="12"/>
      <c r="B363" s="7"/>
      <c r="C363" s="7"/>
      <c r="D363" s="7"/>
      <c r="E363" s="11"/>
      <c r="F363" s="8"/>
      <c r="G363" s="9"/>
      <c r="H363" s="7"/>
      <c r="I363" s="9"/>
    </row>
    <row r="364" spans="1:9" x14ac:dyDescent="0.25">
      <c r="A364" s="12"/>
      <c r="B364" s="7"/>
      <c r="C364" s="7"/>
      <c r="D364" s="7"/>
      <c r="E364" s="11"/>
      <c r="F364" s="8"/>
      <c r="G364" s="9"/>
      <c r="H364" s="7"/>
      <c r="I364" s="9"/>
    </row>
    <row r="365" spans="1:9" x14ac:dyDescent="0.25">
      <c r="A365" s="12"/>
      <c r="B365" s="7"/>
      <c r="C365" s="7"/>
      <c r="D365" s="7"/>
      <c r="E365" s="11"/>
      <c r="F365" s="8"/>
      <c r="G365" s="9"/>
      <c r="H365" s="7"/>
      <c r="I365" s="9"/>
    </row>
    <row r="366" spans="1:9" x14ac:dyDescent="0.25">
      <c r="A366" s="12"/>
      <c r="B366" s="7"/>
      <c r="C366" s="7"/>
      <c r="D366" s="7"/>
      <c r="E366" s="11"/>
      <c r="F366" s="8"/>
      <c r="G366" s="9"/>
      <c r="H366" s="7"/>
      <c r="I366" s="9"/>
    </row>
    <row r="367" spans="1:9" x14ac:dyDescent="0.25">
      <c r="A367" s="12"/>
      <c r="B367" s="7"/>
      <c r="C367" s="7"/>
      <c r="D367" s="7"/>
      <c r="E367" s="11"/>
      <c r="F367" s="8"/>
      <c r="G367" s="9"/>
      <c r="H367" s="7"/>
      <c r="I367" s="9"/>
    </row>
    <row r="368" spans="1:9" x14ac:dyDescent="0.25">
      <c r="A368" s="12"/>
      <c r="B368" s="7"/>
      <c r="C368" s="7"/>
      <c r="D368" s="7"/>
      <c r="E368" s="11"/>
      <c r="F368" s="8"/>
      <c r="G368" s="9"/>
      <c r="H368" s="7"/>
      <c r="I368" s="9"/>
    </row>
    <row r="369" spans="1:9" x14ac:dyDescent="0.25">
      <c r="A369" s="12"/>
      <c r="B369" s="7"/>
      <c r="C369" s="7"/>
      <c r="D369" s="7"/>
      <c r="E369" s="11"/>
      <c r="F369" s="8"/>
      <c r="G369" s="9"/>
      <c r="H369" s="7"/>
      <c r="I369" s="9"/>
    </row>
    <row r="370" spans="1:9" x14ac:dyDescent="0.25">
      <c r="A370" s="12"/>
      <c r="B370" s="7"/>
      <c r="C370" s="7"/>
      <c r="D370" s="7"/>
      <c r="E370" s="11"/>
      <c r="F370" s="8"/>
      <c r="G370" s="9"/>
      <c r="H370" s="7"/>
      <c r="I370" s="9"/>
    </row>
    <row r="371" spans="1:9" x14ac:dyDescent="0.25">
      <c r="A371" s="12"/>
      <c r="B371" s="7"/>
      <c r="C371" s="7"/>
      <c r="D371" s="7"/>
      <c r="E371" s="11"/>
      <c r="F371" s="8"/>
      <c r="G371" s="9"/>
      <c r="H371" s="7"/>
      <c r="I371" s="9"/>
    </row>
    <row r="372" spans="1:9" x14ac:dyDescent="0.25">
      <c r="A372" s="12"/>
      <c r="B372" s="7"/>
      <c r="C372" s="7"/>
      <c r="D372" s="7"/>
      <c r="E372" s="11"/>
      <c r="F372" s="8"/>
      <c r="G372" s="9"/>
      <c r="H372" s="7"/>
      <c r="I372" s="9"/>
    </row>
    <row r="373" spans="1:9" x14ac:dyDescent="0.25">
      <c r="A373" s="12"/>
      <c r="B373" s="7"/>
      <c r="C373" s="7"/>
      <c r="D373" s="7"/>
      <c r="E373" s="11"/>
      <c r="F373" s="8"/>
      <c r="G373" s="9"/>
      <c r="H373" s="7"/>
      <c r="I373" s="9"/>
    </row>
    <row r="374" spans="1:9" x14ac:dyDescent="0.25">
      <c r="A374" s="12"/>
      <c r="B374" s="7"/>
      <c r="C374" s="7"/>
      <c r="D374" s="7"/>
      <c r="E374" s="11"/>
      <c r="F374" s="8"/>
      <c r="G374" s="9"/>
      <c r="H374" s="7"/>
      <c r="I374" s="9"/>
    </row>
    <row r="375" spans="1:9" x14ac:dyDescent="0.25">
      <c r="A375" s="12"/>
      <c r="B375" s="7"/>
      <c r="C375" s="7"/>
      <c r="D375" s="7"/>
      <c r="E375" s="11"/>
      <c r="F375" s="7"/>
      <c r="G375" s="9"/>
      <c r="H375" s="7"/>
      <c r="I375" s="9"/>
    </row>
    <row r="376" spans="1:9" x14ac:dyDescent="0.25">
      <c r="A376" s="12"/>
      <c r="B376" s="7"/>
      <c r="C376" s="7"/>
      <c r="D376" s="7"/>
      <c r="E376" s="11"/>
      <c r="F376" s="8"/>
      <c r="G376" s="9"/>
      <c r="H376" s="7"/>
      <c r="I376" s="9"/>
    </row>
    <row r="377" spans="1:9" x14ac:dyDescent="0.25">
      <c r="A377" s="12"/>
      <c r="B377" s="7"/>
      <c r="C377" s="7"/>
      <c r="D377" s="7"/>
      <c r="E377" s="11"/>
      <c r="F377" s="8"/>
      <c r="G377" s="9"/>
      <c r="H377" s="7"/>
      <c r="I377" s="9"/>
    </row>
    <row r="378" spans="1:9" x14ac:dyDescent="0.25">
      <c r="A378" s="12"/>
      <c r="B378" s="7"/>
      <c r="C378" s="7"/>
      <c r="D378" s="7"/>
      <c r="E378" s="11"/>
      <c r="F378" s="8"/>
      <c r="G378" s="9"/>
      <c r="H378" s="7"/>
      <c r="I378" s="9"/>
    </row>
    <row r="379" spans="1:9" x14ac:dyDescent="0.25">
      <c r="A379" s="12"/>
      <c r="B379" s="7"/>
      <c r="C379" s="7"/>
      <c r="D379" s="7"/>
      <c r="E379" s="11"/>
      <c r="F379" s="8"/>
      <c r="G379" s="9"/>
      <c r="H379" s="7"/>
      <c r="I379" s="9"/>
    </row>
    <row r="380" spans="1:9" x14ac:dyDescent="0.25">
      <c r="A380" s="12"/>
      <c r="B380" s="7"/>
      <c r="C380" s="7"/>
      <c r="D380" s="7"/>
      <c r="E380" s="11"/>
      <c r="F380" s="8"/>
      <c r="G380" s="9"/>
      <c r="H380" s="7"/>
      <c r="I380" s="9"/>
    </row>
    <row r="381" spans="1:9" x14ac:dyDescent="0.25">
      <c r="A381" s="14"/>
      <c r="B381" s="15"/>
      <c r="C381" s="15"/>
      <c r="D381" s="9"/>
      <c r="E381" s="8"/>
      <c r="F381" s="8"/>
      <c r="G381" s="9"/>
      <c r="H381" s="7"/>
      <c r="I381" s="9"/>
    </row>
    <row r="382" spans="1:9" x14ac:dyDescent="0.25">
      <c r="A382" s="14"/>
      <c r="B382" s="15"/>
      <c r="C382" s="15"/>
      <c r="D382" s="9"/>
      <c r="E382" s="16"/>
      <c r="F382" s="8"/>
      <c r="G382" s="9"/>
      <c r="H382" s="7"/>
      <c r="I382" s="9"/>
    </row>
    <row r="383" spans="1:9" x14ac:dyDescent="0.25">
      <c r="A383" s="14"/>
      <c r="B383" s="15"/>
      <c r="C383" s="15"/>
      <c r="D383" s="9"/>
      <c r="E383" s="16"/>
      <c r="F383" s="8"/>
      <c r="G383" s="9"/>
      <c r="H383" s="7"/>
      <c r="I383" s="9"/>
    </row>
    <row r="384" spans="1:9" x14ac:dyDescent="0.25">
      <c r="A384" s="14"/>
      <c r="B384" s="10"/>
      <c r="C384" s="9"/>
      <c r="D384" s="9"/>
      <c r="E384" s="8"/>
      <c r="F384" s="10"/>
      <c r="G384" s="9"/>
      <c r="H384" s="10"/>
      <c r="I384" s="9"/>
    </row>
    <row r="385" spans="1:9" x14ac:dyDescent="0.25">
      <c r="A385" s="6"/>
      <c r="B385" s="7"/>
      <c r="C385" s="7"/>
      <c r="D385" s="7"/>
      <c r="E385" s="11"/>
      <c r="F385" s="8"/>
      <c r="G385" s="9"/>
      <c r="H385" s="7"/>
      <c r="I385" s="9"/>
    </row>
    <row r="386" spans="1:9" x14ac:dyDescent="0.25">
      <c r="A386" s="6"/>
      <c r="B386" s="7"/>
      <c r="C386" s="7"/>
      <c r="D386" s="7"/>
      <c r="E386" s="11"/>
      <c r="F386" s="8"/>
      <c r="G386" s="9"/>
      <c r="H386" s="10"/>
      <c r="I386" s="9"/>
    </row>
    <row r="387" spans="1:9" x14ac:dyDescent="0.25">
      <c r="A387" s="12"/>
      <c r="B387" s="10"/>
      <c r="C387" s="7"/>
      <c r="D387" s="7"/>
      <c r="E387" s="11"/>
      <c r="F387" s="8"/>
      <c r="G387" s="9"/>
      <c r="H387" s="7"/>
      <c r="I387" s="9"/>
    </row>
    <row r="388" spans="1:9" x14ac:dyDescent="0.25">
      <c r="A388" s="12"/>
      <c r="B388" s="7"/>
      <c r="C388" s="7"/>
      <c r="D388" s="7"/>
      <c r="E388" s="11"/>
      <c r="F388" s="8"/>
      <c r="G388" s="9"/>
      <c r="H388" s="7"/>
      <c r="I388" s="9"/>
    </row>
    <row r="389" spans="1:9" x14ac:dyDescent="0.25">
      <c r="A389" s="12"/>
      <c r="B389" s="7"/>
      <c r="C389" s="7"/>
      <c r="D389" s="7"/>
      <c r="E389" s="11"/>
      <c r="F389" s="8"/>
      <c r="G389" s="9"/>
      <c r="H389" s="7"/>
      <c r="I389" s="9"/>
    </row>
    <row r="390" spans="1:9" x14ac:dyDescent="0.25">
      <c r="A390" s="12"/>
      <c r="B390" s="7"/>
      <c r="C390" s="7"/>
      <c r="D390" s="7"/>
      <c r="E390" s="11"/>
      <c r="F390" s="8"/>
      <c r="G390" s="9"/>
      <c r="H390" s="7"/>
      <c r="I390" s="9"/>
    </row>
    <row r="391" spans="1:9" x14ac:dyDescent="0.25">
      <c r="A391" s="12"/>
      <c r="B391" s="7"/>
      <c r="C391" s="7"/>
      <c r="D391" s="7"/>
      <c r="E391" s="11"/>
      <c r="F391" s="8"/>
      <c r="G391" s="9"/>
      <c r="H391" s="7"/>
      <c r="I391" s="9"/>
    </row>
    <row r="392" spans="1:9" x14ac:dyDescent="0.25">
      <c r="A392" s="12"/>
      <c r="B392" s="7"/>
      <c r="C392" s="7"/>
      <c r="D392" s="7"/>
      <c r="E392" s="11"/>
      <c r="F392" s="8"/>
      <c r="G392" s="9"/>
      <c r="H392" s="7"/>
      <c r="I392" s="9"/>
    </row>
    <row r="393" spans="1:9" x14ac:dyDescent="0.25">
      <c r="A393" s="12"/>
      <c r="B393" s="7"/>
      <c r="C393" s="7"/>
      <c r="D393" s="7"/>
      <c r="E393" s="11"/>
      <c r="F393" s="8"/>
      <c r="G393" s="9"/>
      <c r="H393" s="7"/>
      <c r="I393" s="9"/>
    </row>
    <row r="394" spans="1:9" x14ac:dyDescent="0.25">
      <c r="A394" s="12"/>
      <c r="B394" s="7"/>
      <c r="C394" s="7"/>
      <c r="D394" s="7"/>
      <c r="E394" s="11"/>
      <c r="F394" s="8"/>
      <c r="G394" s="9"/>
      <c r="H394" s="7"/>
      <c r="I394" s="9"/>
    </row>
    <row r="395" spans="1:9" x14ac:dyDescent="0.25">
      <c r="A395" s="12"/>
      <c r="B395" s="7"/>
      <c r="C395" s="7"/>
      <c r="D395" s="7"/>
      <c r="E395" s="11"/>
      <c r="F395" s="8"/>
      <c r="G395" s="9"/>
      <c r="H395" s="7"/>
      <c r="I395" s="9"/>
    </row>
    <row r="396" spans="1:9" x14ac:dyDescent="0.25">
      <c r="A396" s="12"/>
      <c r="B396" s="7"/>
      <c r="C396" s="7"/>
      <c r="D396" s="7"/>
      <c r="E396" s="11"/>
      <c r="F396" s="8"/>
      <c r="G396" s="9"/>
      <c r="H396" s="7"/>
      <c r="I396" s="9"/>
    </row>
    <row r="397" spans="1:9" x14ac:dyDescent="0.25">
      <c r="A397" s="14"/>
      <c r="B397" s="10"/>
      <c r="C397" s="15"/>
      <c r="D397" s="9"/>
      <c r="E397" s="8"/>
      <c r="F397" s="8"/>
      <c r="G397" s="9"/>
      <c r="H397" s="7"/>
      <c r="I397" s="9"/>
    </row>
    <row r="398" spans="1:9" x14ac:dyDescent="0.25">
      <c r="A398" s="6"/>
      <c r="B398" s="7"/>
      <c r="C398" s="7"/>
      <c r="D398" s="7"/>
      <c r="E398" s="11"/>
      <c r="F398" s="8"/>
      <c r="G398" s="9"/>
      <c r="H398" s="7"/>
      <c r="I398" s="9"/>
    </row>
    <row r="399" spans="1:9" x14ac:dyDescent="0.25">
      <c r="A399" s="6"/>
      <c r="B399" s="7"/>
      <c r="C399" s="7"/>
      <c r="D399" s="7"/>
      <c r="E399" s="11"/>
      <c r="F399" s="8"/>
      <c r="G399" s="9"/>
      <c r="H399" s="10"/>
      <c r="I399" s="9"/>
    </row>
    <row r="400" spans="1:9" x14ac:dyDescent="0.25">
      <c r="A400" s="6"/>
      <c r="B400" s="7"/>
      <c r="C400" s="13"/>
      <c r="D400" s="7"/>
      <c r="E400" s="11"/>
      <c r="F400" s="8"/>
      <c r="G400" s="9"/>
      <c r="H400" s="10"/>
      <c r="I400" s="9"/>
    </row>
    <row r="401" spans="1:9" x14ac:dyDescent="0.25">
      <c r="A401" s="6"/>
      <c r="B401" s="7"/>
      <c r="C401" s="13"/>
      <c r="D401" s="7"/>
      <c r="E401" s="11"/>
      <c r="F401" s="8"/>
      <c r="G401" s="9"/>
      <c r="H401" s="10"/>
      <c r="I401" s="9"/>
    </row>
    <row r="402" spans="1:9" x14ac:dyDescent="0.25">
      <c r="A402" s="6"/>
      <c r="B402" s="7"/>
      <c r="C402" s="7"/>
      <c r="D402" s="7"/>
      <c r="E402" s="11"/>
      <c r="F402" s="8"/>
      <c r="G402" s="9"/>
      <c r="H402" s="10"/>
      <c r="I402" s="9"/>
    </row>
    <row r="403" spans="1:9" x14ac:dyDescent="0.25">
      <c r="A403" s="6"/>
      <c r="B403" s="7"/>
      <c r="C403" s="7"/>
      <c r="D403" s="7"/>
      <c r="E403" s="11"/>
      <c r="F403" s="8"/>
      <c r="G403" s="9"/>
      <c r="H403" s="10"/>
      <c r="I403" s="9"/>
    </row>
    <row r="404" spans="1:9" x14ac:dyDescent="0.25">
      <c r="A404" s="6"/>
      <c r="B404" s="7"/>
      <c r="C404" s="7"/>
      <c r="D404" s="7"/>
      <c r="E404" s="11"/>
      <c r="F404" s="8"/>
      <c r="G404" s="9"/>
      <c r="H404" s="10"/>
      <c r="I404" s="9"/>
    </row>
    <row r="405" spans="1:9" x14ac:dyDescent="0.25">
      <c r="A405" s="6"/>
      <c r="B405" s="7"/>
      <c r="C405" s="7"/>
      <c r="D405" s="7"/>
      <c r="E405" s="11"/>
      <c r="F405" s="7"/>
      <c r="G405" s="9"/>
      <c r="H405" s="10"/>
      <c r="I405" s="9"/>
    </row>
    <row r="406" spans="1:9" x14ac:dyDescent="0.25">
      <c r="A406" s="6"/>
      <c r="B406" s="7"/>
      <c r="C406" s="7"/>
      <c r="D406" s="7"/>
      <c r="E406" s="11"/>
      <c r="F406" s="8"/>
      <c r="G406" s="9"/>
      <c r="H406" s="10"/>
      <c r="I406" s="9"/>
    </row>
    <row r="407" spans="1:9" x14ac:dyDescent="0.25">
      <c r="A407" s="6"/>
      <c r="B407" s="7"/>
      <c r="C407" s="7"/>
      <c r="D407" s="7"/>
      <c r="E407" s="11"/>
      <c r="F407" s="8"/>
      <c r="G407" s="9"/>
      <c r="H407" s="10"/>
      <c r="I407" s="9"/>
    </row>
    <row r="408" spans="1:9" x14ac:dyDescent="0.25">
      <c r="A408" s="6"/>
      <c r="B408" s="7"/>
      <c r="C408" s="7"/>
      <c r="D408" s="7"/>
      <c r="E408" s="11"/>
      <c r="F408" s="8"/>
      <c r="G408" s="9"/>
      <c r="H408" s="10"/>
      <c r="I408" s="9"/>
    </row>
    <row r="409" spans="1:9" x14ac:dyDescent="0.25">
      <c r="A409" s="6"/>
      <c r="B409" s="7"/>
      <c r="C409" s="7"/>
      <c r="D409" s="7"/>
      <c r="E409" s="11"/>
      <c r="F409" s="8"/>
      <c r="G409" s="9"/>
      <c r="H409" s="10"/>
      <c r="I409" s="9"/>
    </row>
    <row r="410" spans="1:9" x14ac:dyDescent="0.25">
      <c r="A410" s="6"/>
      <c r="B410" s="7"/>
      <c r="C410" s="7"/>
      <c r="D410" s="7"/>
      <c r="E410" s="11"/>
      <c r="F410" s="8"/>
      <c r="G410" s="9"/>
      <c r="H410" s="10"/>
      <c r="I410" s="9"/>
    </row>
    <row r="411" spans="1:9" x14ac:dyDescent="0.25">
      <c r="A411" s="6"/>
      <c r="B411" s="7"/>
      <c r="C411" s="7"/>
      <c r="D411" s="7"/>
      <c r="E411" s="11"/>
      <c r="F411" s="8"/>
      <c r="G411" s="9"/>
      <c r="H411" s="10"/>
      <c r="I411" s="9"/>
    </row>
    <row r="412" spans="1:9" x14ac:dyDescent="0.25">
      <c r="A412" s="6"/>
      <c r="B412" s="7"/>
      <c r="C412" s="7"/>
      <c r="D412" s="7"/>
      <c r="E412" s="11"/>
      <c r="F412" s="8"/>
      <c r="G412" s="9"/>
      <c r="H412" s="10"/>
      <c r="I412" s="9"/>
    </row>
    <row r="413" spans="1:9" x14ac:dyDescent="0.25">
      <c r="A413" s="6"/>
      <c r="B413" s="7"/>
      <c r="C413" s="7"/>
      <c r="D413" s="7"/>
      <c r="E413" s="11"/>
      <c r="F413" s="10"/>
      <c r="G413" s="9"/>
      <c r="H413" s="10"/>
      <c r="I413" s="9"/>
    </row>
    <row r="414" spans="1:9" x14ac:dyDescent="0.25">
      <c r="A414" s="6"/>
      <c r="B414" s="7"/>
      <c r="C414" s="7"/>
      <c r="D414" s="7"/>
      <c r="E414" s="11"/>
      <c r="F414" s="10"/>
      <c r="G414" s="9"/>
      <c r="H414" s="10"/>
      <c r="I414" s="9"/>
    </row>
    <row r="415" spans="1:9" x14ac:dyDescent="0.25">
      <c r="A415" s="14"/>
      <c r="B415" s="7"/>
      <c r="C415" s="7"/>
      <c r="D415" s="7"/>
      <c r="E415" s="11"/>
      <c r="F415" s="10"/>
      <c r="G415" s="9"/>
      <c r="H415" s="10"/>
      <c r="I415" s="9"/>
    </row>
    <row r="416" spans="1:9" x14ac:dyDescent="0.25">
      <c r="A416" s="6"/>
      <c r="B416" s="7"/>
      <c r="C416" s="7"/>
      <c r="D416" s="7"/>
      <c r="E416" s="11"/>
      <c r="F416" s="10"/>
      <c r="G416" s="9"/>
      <c r="H416" s="10"/>
      <c r="I416" s="9"/>
    </row>
    <row r="417" spans="1:9" x14ac:dyDescent="0.25">
      <c r="A417" s="6"/>
      <c r="B417" s="7"/>
      <c r="C417" s="7"/>
      <c r="D417" s="7"/>
      <c r="E417" s="11"/>
      <c r="F417" s="7"/>
      <c r="G417" s="9"/>
      <c r="H417" s="10"/>
      <c r="I417" s="9"/>
    </row>
    <row r="418" spans="1:9" x14ac:dyDescent="0.25">
      <c r="A418" s="6"/>
      <c r="B418" s="7"/>
      <c r="C418" s="7"/>
      <c r="D418" s="7"/>
      <c r="E418" s="11"/>
      <c r="F418" s="7"/>
      <c r="G418" s="9"/>
      <c r="H418" s="10"/>
      <c r="I418" s="9"/>
    </row>
    <row r="419" spans="1:9" x14ac:dyDescent="0.25">
      <c r="A419" s="6"/>
      <c r="B419" s="7"/>
      <c r="C419" s="13"/>
      <c r="D419" s="7"/>
      <c r="E419" s="11"/>
      <c r="F419" s="7"/>
      <c r="G419" s="9"/>
      <c r="H419" s="10"/>
      <c r="I419" s="9"/>
    </row>
    <row r="420" spans="1:9" x14ac:dyDescent="0.25">
      <c r="A420" s="6"/>
      <c r="B420" s="10"/>
      <c r="C420" s="7"/>
      <c r="D420" s="7"/>
      <c r="E420" s="11"/>
      <c r="F420" s="8"/>
      <c r="G420" s="9"/>
      <c r="H420" s="9"/>
      <c r="I420" s="9"/>
    </row>
    <row r="421" spans="1:9" x14ac:dyDescent="0.25">
      <c r="A421" s="6"/>
      <c r="B421" s="10"/>
      <c r="C421" s="7"/>
      <c r="D421" s="7"/>
      <c r="E421" s="11"/>
      <c r="F421" s="8"/>
      <c r="G421" s="9"/>
      <c r="H421" s="7"/>
      <c r="I421" s="9"/>
    </row>
    <row r="422" spans="1:9" x14ac:dyDescent="0.25">
      <c r="A422" s="6"/>
      <c r="B422" s="10"/>
      <c r="C422" s="7"/>
      <c r="D422" s="7"/>
      <c r="E422" s="11"/>
      <c r="F422" s="7"/>
      <c r="G422" s="9"/>
      <c r="H422" s="7"/>
      <c r="I422" s="9"/>
    </row>
    <row r="423" spans="1:9" x14ac:dyDescent="0.25">
      <c r="A423" s="24"/>
      <c r="B423" s="5"/>
      <c r="C423" s="3"/>
      <c r="D423" s="3"/>
      <c r="E423" s="25"/>
      <c r="F423" s="23"/>
      <c r="G423" s="4"/>
      <c r="H423" s="3"/>
      <c r="I423" s="9"/>
    </row>
    <row r="424" spans="1:9" x14ac:dyDescent="0.25">
      <c r="A424" s="6"/>
      <c r="B424" s="10"/>
      <c r="C424" s="7"/>
      <c r="D424" s="7"/>
      <c r="E424" s="11"/>
      <c r="F424" s="8"/>
      <c r="G424" s="9"/>
      <c r="H424" s="7"/>
      <c r="I424" s="9"/>
    </row>
    <row r="425" spans="1:9" x14ac:dyDescent="0.25">
      <c r="A425" s="12"/>
      <c r="B425" s="10"/>
      <c r="C425" s="7"/>
      <c r="D425" s="7"/>
      <c r="E425" s="11"/>
      <c r="F425" s="8"/>
      <c r="G425" s="9"/>
      <c r="H425" s="7"/>
      <c r="I425" s="9"/>
    </row>
    <row r="426" spans="1:9" x14ac:dyDescent="0.25">
      <c r="A426" s="12"/>
      <c r="B426" s="10"/>
      <c r="C426" s="7"/>
      <c r="D426" s="7"/>
      <c r="E426" s="11"/>
      <c r="F426" s="8"/>
      <c r="G426" s="9"/>
      <c r="H426" s="7"/>
      <c r="I426" s="9"/>
    </row>
    <row r="427" spans="1:9" x14ac:dyDescent="0.25">
      <c r="A427" s="12"/>
      <c r="B427" s="10"/>
      <c r="C427" s="7"/>
      <c r="D427" s="7"/>
      <c r="E427" s="11"/>
      <c r="F427" s="8"/>
      <c r="G427" s="9"/>
      <c r="H427" s="7"/>
      <c r="I427" s="9"/>
    </row>
    <row r="428" spans="1:9" x14ac:dyDescent="0.25">
      <c r="A428" s="12"/>
      <c r="B428" s="10"/>
      <c r="C428" s="7"/>
      <c r="D428" s="7"/>
      <c r="E428" s="11"/>
      <c r="F428" s="8"/>
      <c r="G428" s="9"/>
      <c r="H428" s="7"/>
      <c r="I428" s="9"/>
    </row>
    <row r="429" spans="1:9" x14ac:dyDescent="0.25">
      <c r="A429" s="12"/>
      <c r="B429" s="10"/>
      <c r="C429" s="7"/>
      <c r="D429" s="7"/>
      <c r="E429" s="11"/>
      <c r="F429" s="8"/>
      <c r="G429" s="9"/>
      <c r="H429" s="7"/>
      <c r="I429" s="9"/>
    </row>
    <row r="430" spans="1:9" x14ac:dyDescent="0.25">
      <c r="A430" s="12"/>
      <c r="B430" s="10"/>
      <c r="C430" s="7"/>
      <c r="D430" s="7"/>
      <c r="E430" s="11"/>
      <c r="F430" s="8"/>
      <c r="G430" s="9"/>
      <c r="H430" s="7"/>
      <c r="I430" s="9"/>
    </row>
    <row r="431" spans="1:9" x14ac:dyDescent="0.25">
      <c r="A431" s="12"/>
      <c r="B431" s="10"/>
      <c r="C431" s="7"/>
      <c r="D431" s="7"/>
      <c r="E431" s="11"/>
      <c r="F431" s="8"/>
      <c r="G431" s="9"/>
      <c r="H431" s="7"/>
      <c r="I431" s="9"/>
    </row>
    <row r="432" spans="1:9" x14ac:dyDescent="0.25">
      <c r="A432" s="12"/>
      <c r="B432" s="10"/>
      <c r="C432" s="7"/>
      <c r="D432" s="7"/>
      <c r="E432" s="11"/>
      <c r="F432" s="8"/>
      <c r="G432" s="9"/>
      <c r="H432" s="7"/>
      <c r="I432" s="9"/>
    </row>
    <row r="433" spans="1:9" x14ac:dyDescent="0.25">
      <c r="A433" s="12"/>
      <c r="B433" s="7"/>
      <c r="C433" s="7"/>
      <c r="D433" s="7"/>
      <c r="E433" s="11"/>
      <c r="F433" s="8"/>
      <c r="G433" s="9"/>
      <c r="H433" s="7"/>
      <c r="I433" s="9"/>
    </row>
    <row r="434" spans="1:9" x14ac:dyDescent="0.25">
      <c r="A434" s="12"/>
      <c r="B434" s="7"/>
      <c r="C434" s="7"/>
      <c r="D434" s="7"/>
      <c r="E434" s="11"/>
      <c r="F434" s="8"/>
      <c r="G434" s="9"/>
      <c r="H434" s="7"/>
      <c r="I434" s="9"/>
    </row>
    <row r="435" spans="1:9" x14ac:dyDescent="0.25">
      <c r="A435" s="12"/>
      <c r="B435" s="7"/>
      <c r="C435" s="7"/>
      <c r="D435" s="7"/>
      <c r="E435" s="11"/>
      <c r="F435" s="8"/>
      <c r="G435" s="9"/>
      <c r="H435" s="7"/>
      <c r="I435" s="9"/>
    </row>
    <row r="436" spans="1:9" x14ac:dyDescent="0.25">
      <c r="A436" s="12"/>
      <c r="B436" s="7"/>
      <c r="C436" s="7"/>
      <c r="D436" s="7"/>
      <c r="E436" s="11"/>
      <c r="F436" s="8"/>
      <c r="G436" s="9"/>
      <c r="H436" s="7"/>
      <c r="I436" s="9"/>
    </row>
    <row r="437" spans="1:9" x14ac:dyDescent="0.25">
      <c r="A437" s="12"/>
      <c r="B437" s="7"/>
      <c r="C437" s="7"/>
      <c r="D437" s="7"/>
      <c r="E437" s="11"/>
      <c r="F437" s="8"/>
      <c r="G437" s="9"/>
      <c r="H437" s="7"/>
      <c r="I437" s="9"/>
    </row>
    <row r="438" spans="1:9" x14ac:dyDescent="0.25">
      <c r="A438" s="12"/>
      <c r="B438" s="7"/>
      <c r="C438" s="7"/>
      <c r="D438" s="7"/>
      <c r="E438" s="11"/>
      <c r="F438" s="8"/>
      <c r="G438" s="9"/>
      <c r="H438" s="7"/>
      <c r="I438" s="9"/>
    </row>
    <row r="439" spans="1:9" x14ac:dyDescent="0.25">
      <c r="A439" s="12"/>
      <c r="B439" s="7"/>
      <c r="C439" s="7"/>
      <c r="D439" s="7"/>
      <c r="E439" s="11"/>
      <c r="F439" s="8"/>
      <c r="G439" s="9"/>
      <c r="H439" s="7"/>
      <c r="I439" s="9"/>
    </row>
    <row r="440" spans="1:9" x14ac:dyDescent="0.25">
      <c r="A440" s="12"/>
      <c r="B440" s="7"/>
      <c r="C440" s="7"/>
      <c r="D440" s="7"/>
      <c r="E440" s="11"/>
      <c r="F440" s="8"/>
      <c r="G440" s="9"/>
      <c r="H440" s="7"/>
      <c r="I440" s="9"/>
    </row>
    <row r="441" spans="1:9" x14ac:dyDescent="0.25">
      <c r="A441" s="12"/>
      <c r="B441" s="7"/>
      <c r="C441" s="7"/>
      <c r="D441" s="7"/>
      <c r="E441" s="11"/>
      <c r="F441" s="8"/>
      <c r="G441" s="9"/>
      <c r="H441" s="7"/>
      <c r="I441" s="9"/>
    </row>
    <row r="442" spans="1:9" x14ac:dyDescent="0.25">
      <c r="A442" s="12"/>
      <c r="B442" s="7"/>
      <c r="C442" s="7"/>
      <c r="D442" s="7"/>
      <c r="E442" s="11"/>
      <c r="F442" s="8"/>
      <c r="G442" s="9"/>
      <c r="H442" s="7"/>
      <c r="I442" s="9"/>
    </row>
    <row r="443" spans="1:9" x14ac:dyDescent="0.25">
      <c r="A443" s="12"/>
      <c r="B443" s="7"/>
      <c r="C443" s="7"/>
      <c r="D443" s="7"/>
      <c r="E443" s="11"/>
      <c r="F443" s="8"/>
      <c r="G443" s="9"/>
      <c r="H443" s="7"/>
      <c r="I443" s="9"/>
    </row>
    <row r="444" spans="1:9" x14ac:dyDescent="0.25">
      <c r="A444" s="14"/>
      <c r="B444" s="10"/>
      <c r="C444" s="15"/>
      <c r="D444" s="9"/>
      <c r="E444" s="8"/>
      <c r="F444" s="8"/>
      <c r="G444" s="9"/>
      <c r="H444" s="7"/>
      <c r="I444" s="9"/>
    </row>
    <row r="445" spans="1:9" x14ac:dyDescent="0.25">
      <c r="A445" s="14"/>
      <c r="B445" s="15"/>
      <c r="C445" s="15"/>
      <c r="D445" s="9"/>
      <c r="E445" s="16"/>
      <c r="F445" s="8"/>
      <c r="G445" s="9"/>
      <c r="H445" s="7"/>
      <c r="I445" s="9"/>
    </row>
    <row r="446" spans="1:9" ht="15.75" x14ac:dyDescent="0.25">
      <c r="A446" s="14"/>
      <c r="B446" s="26"/>
      <c r="C446" s="15"/>
      <c r="D446" s="9"/>
      <c r="E446" s="16"/>
      <c r="F446" s="8"/>
      <c r="G446" s="9"/>
      <c r="H446" s="7"/>
      <c r="I446" s="9"/>
    </row>
    <row r="447" spans="1:9" x14ac:dyDescent="0.25">
      <c r="A447" s="14"/>
      <c r="B447" s="10"/>
      <c r="C447" s="9"/>
      <c r="D447" s="9"/>
      <c r="E447" s="8"/>
      <c r="F447" s="10"/>
      <c r="G447" s="9"/>
      <c r="H447" s="10"/>
      <c r="I447" s="9"/>
    </row>
    <row r="448" spans="1:9" x14ac:dyDescent="0.25">
      <c r="A448" s="6"/>
      <c r="B448" s="7"/>
      <c r="C448" s="7"/>
      <c r="D448" s="7"/>
      <c r="E448" s="11"/>
      <c r="F448" s="8"/>
      <c r="G448" s="9"/>
      <c r="H448" s="7"/>
      <c r="I448" s="9"/>
    </row>
    <row r="449" spans="1:9" x14ac:dyDescent="0.25">
      <c r="A449" s="6"/>
      <c r="B449" s="7"/>
      <c r="C449" s="7"/>
      <c r="D449" s="7"/>
      <c r="E449" s="11"/>
      <c r="F449" s="9"/>
      <c r="G449" s="9"/>
      <c r="H449" s="10"/>
      <c r="I449" s="9"/>
    </row>
    <row r="450" spans="1:9" x14ac:dyDescent="0.25">
      <c r="A450" s="6"/>
      <c r="B450" s="7"/>
      <c r="C450" s="7"/>
      <c r="D450" s="7"/>
      <c r="E450" s="11"/>
      <c r="F450" s="9"/>
      <c r="G450" s="9"/>
      <c r="H450" s="10"/>
      <c r="I450" s="9"/>
    </row>
    <row r="451" spans="1:9" x14ac:dyDescent="0.25">
      <c r="A451" s="6"/>
      <c r="B451" s="7"/>
      <c r="C451" s="7"/>
      <c r="D451" s="7"/>
      <c r="E451" s="11"/>
      <c r="F451" s="9"/>
      <c r="G451" s="9"/>
      <c r="H451" s="10"/>
      <c r="I451" s="9"/>
    </row>
    <row r="452" spans="1:9" x14ac:dyDescent="0.25">
      <c r="A452" s="6"/>
      <c r="B452" s="7"/>
      <c r="C452" s="13"/>
      <c r="D452" s="7"/>
      <c r="E452" s="11"/>
      <c r="F452" s="9"/>
      <c r="G452" s="9"/>
      <c r="H452" s="10"/>
      <c r="I452" s="9"/>
    </row>
    <row r="453" spans="1:9" x14ac:dyDescent="0.25">
      <c r="A453" s="6"/>
      <c r="B453" s="7"/>
      <c r="C453" s="7"/>
      <c r="D453" s="7"/>
      <c r="E453" s="11"/>
      <c r="F453" s="8"/>
      <c r="G453" s="9"/>
      <c r="H453" s="10"/>
      <c r="I453" s="9"/>
    </row>
    <row r="454" spans="1:9" x14ac:dyDescent="0.25">
      <c r="A454" s="6"/>
      <c r="B454" s="7"/>
      <c r="C454" s="7"/>
      <c r="D454" s="7"/>
      <c r="E454" s="11"/>
      <c r="F454" s="8"/>
      <c r="G454" s="9"/>
      <c r="H454" s="10"/>
      <c r="I454" s="9"/>
    </row>
    <row r="455" spans="1:9" x14ac:dyDescent="0.25">
      <c r="A455" s="6"/>
      <c r="B455" s="7"/>
      <c r="C455" s="7"/>
      <c r="D455" s="7"/>
      <c r="E455" s="11"/>
      <c r="F455" s="8"/>
      <c r="G455" s="9"/>
      <c r="H455" s="10"/>
      <c r="I455" s="9"/>
    </row>
    <row r="456" spans="1:9" x14ac:dyDescent="0.25">
      <c r="A456" s="6"/>
      <c r="B456" s="10"/>
      <c r="C456" s="7"/>
      <c r="D456" s="7"/>
      <c r="E456" s="11"/>
      <c r="F456" s="8"/>
      <c r="G456" s="9"/>
      <c r="H456" s="7"/>
      <c r="I456" s="9"/>
    </row>
    <row r="457" spans="1:9" x14ac:dyDescent="0.25">
      <c r="A457" s="24"/>
      <c r="B457" s="5"/>
      <c r="C457" s="3"/>
      <c r="D457" s="3"/>
      <c r="E457" s="25"/>
      <c r="F457" s="23"/>
      <c r="G457" s="4"/>
      <c r="H457" s="3"/>
      <c r="I457" s="9"/>
    </row>
    <row r="458" spans="1:9" x14ac:dyDescent="0.25">
      <c r="A458" s="6"/>
      <c r="B458" s="10"/>
      <c r="C458" s="7"/>
      <c r="D458" s="7"/>
      <c r="E458" s="11"/>
      <c r="F458" s="8"/>
      <c r="G458" s="9"/>
      <c r="H458" s="7"/>
      <c r="I458" s="9"/>
    </row>
    <row r="459" spans="1:9" x14ac:dyDescent="0.25">
      <c r="A459" s="6"/>
      <c r="B459" s="10"/>
      <c r="C459" s="7"/>
      <c r="D459" s="7"/>
      <c r="E459" s="11"/>
      <c r="F459" s="8"/>
      <c r="G459" s="9"/>
      <c r="H459" s="7"/>
      <c r="I459" s="9"/>
    </row>
    <row r="460" spans="1:9" x14ac:dyDescent="0.25">
      <c r="A460" s="6"/>
      <c r="B460" s="10"/>
      <c r="C460" s="13"/>
      <c r="D460" s="7"/>
      <c r="E460" s="11"/>
      <c r="F460" s="8"/>
      <c r="G460" s="9"/>
      <c r="H460" s="7"/>
      <c r="I460" s="9"/>
    </row>
    <row r="461" spans="1:9" x14ac:dyDescent="0.25">
      <c r="A461" s="6"/>
      <c r="B461" s="10"/>
      <c r="C461" s="7"/>
      <c r="D461" s="7"/>
      <c r="E461" s="11"/>
      <c r="F461" s="8"/>
      <c r="G461" s="9"/>
      <c r="H461" s="7"/>
      <c r="I461" s="9"/>
    </row>
    <row r="462" spans="1:9" x14ac:dyDescent="0.25">
      <c r="A462" s="12"/>
      <c r="B462" s="10"/>
      <c r="C462" s="7"/>
      <c r="D462" s="7"/>
      <c r="E462" s="11"/>
      <c r="F462" s="8"/>
      <c r="G462" s="9"/>
      <c r="H462" s="7"/>
      <c r="I462" s="9"/>
    </row>
    <row r="463" spans="1:9" x14ac:dyDescent="0.25">
      <c r="A463" s="12"/>
      <c r="B463" s="10"/>
      <c r="C463" s="7"/>
      <c r="D463" s="7"/>
      <c r="E463" s="11"/>
      <c r="F463" s="8"/>
      <c r="G463" s="9"/>
      <c r="H463" s="7"/>
      <c r="I463" s="9"/>
    </row>
    <row r="464" spans="1:9" x14ac:dyDescent="0.25">
      <c r="A464" s="12"/>
      <c r="B464" s="10"/>
      <c r="C464" s="7"/>
      <c r="D464" s="7"/>
      <c r="E464" s="11"/>
      <c r="F464" s="8"/>
      <c r="G464" s="9"/>
      <c r="H464" s="7"/>
      <c r="I464" s="9"/>
    </row>
    <row r="465" spans="1:9" x14ac:dyDescent="0.25">
      <c r="A465" s="12"/>
      <c r="B465" s="7"/>
      <c r="C465" s="7"/>
      <c r="D465" s="7"/>
      <c r="E465" s="11"/>
      <c r="F465" s="8"/>
      <c r="G465" s="9"/>
      <c r="H465" s="7"/>
      <c r="I465" s="9"/>
    </row>
    <row r="466" spans="1:9" x14ac:dyDescent="0.25">
      <c r="A466" s="12"/>
      <c r="B466" s="7"/>
      <c r="C466" s="7"/>
      <c r="D466" s="7"/>
      <c r="E466" s="11"/>
      <c r="F466" s="8"/>
      <c r="G466" s="9"/>
      <c r="H466" s="7"/>
      <c r="I466" s="9"/>
    </row>
    <row r="467" spans="1:9" x14ac:dyDescent="0.25">
      <c r="A467" s="12"/>
      <c r="B467" s="7"/>
      <c r="C467" s="7"/>
      <c r="D467" s="7"/>
      <c r="E467" s="11"/>
      <c r="F467" s="8"/>
      <c r="G467" s="9"/>
      <c r="H467" s="7"/>
      <c r="I467" s="9"/>
    </row>
    <row r="468" spans="1:9" x14ac:dyDescent="0.25">
      <c r="A468" s="12"/>
      <c r="B468" s="7"/>
      <c r="C468" s="7"/>
      <c r="D468" s="7"/>
      <c r="E468" s="11"/>
      <c r="F468" s="8"/>
      <c r="G468" s="9"/>
      <c r="H468" s="7"/>
      <c r="I468" s="9"/>
    </row>
    <row r="469" spans="1:9" x14ac:dyDescent="0.25">
      <c r="A469" s="14"/>
      <c r="B469" s="15"/>
      <c r="C469" s="15"/>
      <c r="D469" s="9"/>
      <c r="E469" s="16"/>
      <c r="F469" s="8"/>
      <c r="G469" s="9"/>
      <c r="H469" s="7"/>
      <c r="I469" s="9"/>
    </row>
    <row r="470" spans="1:9" ht="15.75" x14ac:dyDescent="0.25">
      <c r="A470" s="14"/>
      <c r="B470" s="26"/>
      <c r="C470" s="15"/>
      <c r="D470" s="9"/>
      <c r="E470" s="16"/>
      <c r="F470" s="8"/>
      <c r="G470" s="9"/>
      <c r="H470" s="7"/>
      <c r="I470" s="9"/>
    </row>
    <row r="471" spans="1:9" x14ac:dyDescent="0.25">
      <c r="A471" s="14"/>
      <c r="B471" s="15"/>
      <c r="C471" s="15"/>
      <c r="D471" s="9"/>
      <c r="E471" s="16"/>
      <c r="F471" s="8"/>
      <c r="G471" s="9"/>
      <c r="H471" s="7"/>
      <c r="I471" s="9"/>
    </row>
    <row r="472" spans="1:9" x14ac:dyDescent="0.25">
      <c r="A472" s="14"/>
      <c r="B472" s="15"/>
      <c r="C472" s="15"/>
      <c r="D472" s="9"/>
      <c r="E472" s="16"/>
      <c r="F472" s="8"/>
      <c r="G472" s="9"/>
      <c r="H472" s="7"/>
      <c r="I472" s="9"/>
    </row>
    <row r="473" spans="1:9" x14ac:dyDescent="0.25">
      <c r="A473" s="14"/>
      <c r="B473" s="15"/>
      <c r="C473" s="10"/>
      <c r="D473" s="9"/>
      <c r="E473" s="16"/>
      <c r="F473" s="8"/>
      <c r="G473" s="9"/>
      <c r="H473" s="7"/>
      <c r="I473" s="9"/>
    </row>
    <row r="474" spans="1:9" x14ac:dyDescent="0.25">
      <c r="A474" s="14"/>
      <c r="B474" s="15"/>
      <c r="C474" s="15"/>
      <c r="D474" s="9"/>
      <c r="E474" s="16"/>
      <c r="F474" s="8"/>
      <c r="G474" s="9"/>
      <c r="H474" s="7"/>
      <c r="I474" s="9"/>
    </row>
    <row r="475" spans="1:9" x14ac:dyDescent="0.25">
      <c r="A475" s="14"/>
      <c r="B475" s="15"/>
      <c r="C475" s="15"/>
      <c r="D475" s="9"/>
      <c r="E475" s="16"/>
      <c r="F475" s="8"/>
      <c r="G475" s="9"/>
      <c r="H475" s="7"/>
      <c r="I475" s="9"/>
    </row>
    <row r="476" spans="1:9" x14ac:dyDescent="0.25">
      <c r="A476" s="14"/>
      <c r="B476" s="15"/>
      <c r="C476" s="15"/>
      <c r="D476" s="9"/>
      <c r="E476" s="16"/>
      <c r="F476" s="8"/>
      <c r="G476" s="9"/>
      <c r="H476" s="7"/>
      <c r="I476" s="9"/>
    </row>
    <row r="477" spans="1:9" x14ac:dyDescent="0.25">
      <c r="A477" s="14"/>
      <c r="B477" s="15"/>
      <c r="C477" s="7"/>
      <c r="D477" s="7"/>
      <c r="E477" s="16"/>
      <c r="F477" s="9"/>
      <c r="G477" s="9"/>
      <c r="H477" s="7"/>
      <c r="I477" s="9"/>
    </row>
    <row r="478" spans="1:9" x14ac:dyDescent="0.25">
      <c r="A478" s="14"/>
      <c r="B478" s="15"/>
      <c r="C478" s="7"/>
      <c r="D478" s="7"/>
      <c r="E478" s="16"/>
      <c r="F478" s="9"/>
      <c r="G478" s="9"/>
      <c r="H478" s="7"/>
      <c r="I478" s="9"/>
    </row>
    <row r="479" spans="1:9" x14ac:dyDescent="0.25">
      <c r="A479" s="14"/>
      <c r="B479" s="15"/>
      <c r="C479" s="7"/>
      <c r="D479" s="7"/>
      <c r="E479" s="16"/>
      <c r="F479" s="9"/>
      <c r="G479" s="9"/>
      <c r="H479" s="7"/>
      <c r="I479" s="9"/>
    </row>
    <row r="480" spans="1:9" x14ac:dyDescent="0.25">
      <c r="A480" s="14"/>
      <c r="B480" s="15"/>
      <c r="C480" s="7"/>
      <c r="D480" s="7"/>
      <c r="E480" s="16"/>
      <c r="F480" s="9"/>
      <c r="G480" s="9"/>
      <c r="H480" s="7"/>
      <c r="I480" s="9"/>
    </row>
    <row r="481" spans="1:9" x14ac:dyDescent="0.25">
      <c r="A481" s="6"/>
      <c r="B481" s="7"/>
      <c r="C481" s="7"/>
      <c r="D481" s="7"/>
      <c r="E481" s="11"/>
      <c r="F481" s="8"/>
      <c r="G481" s="9"/>
      <c r="H481" s="10"/>
      <c r="I481" s="9"/>
    </row>
    <row r="482" spans="1:9" x14ac:dyDescent="0.25">
      <c r="A482" s="6"/>
      <c r="B482" s="7"/>
      <c r="C482" s="7"/>
      <c r="D482" s="7"/>
      <c r="E482" s="11"/>
      <c r="F482" s="8"/>
      <c r="G482" s="9"/>
      <c r="H482" s="10"/>
      <c r="I482" s="9"/>
    </row>
    <row r="483" spans="1:9" x14ac:dyDescent="0.25">
      <c r="A483" s="6"/>
      <c r="B483" s="7"/>
      <c r="C483" s="7"/>
      <c r="D483" s="7"/>
      <c r="E483" s="11"/>
      <c r="F483" s="8"/>
      <c r="G483" s="9"/>
      <c r="H483" s="10"/>
      <c r="I483" s="9"/>
    </row>
    <row r="484" spans="1:9" x14ac:dyDescent="0.25">
      <c r="A484" s="6"/>
      <c r="B484" s="7"/>
      <c r="C484" s="7"/>
      <c r="D484" s="7"/>
      <c r="E484" s="11"/>
      <c r="F484" s="8"/>
      <c r="G484" s="9"/>
      <c r="H484" s="10"/>
      <c r="I484" s="9"/>
    </row>
    <row r="485" spans="1:9" x14ac:dyDescent="0.25">
      <c r="A485" s="6"/>
      <c r="B485" s="7"/>
      <c r="C485" s="7"/>
      <c r="D485" s="7"/>
      <c r="E485" s="11"/>
      <c r="F485" s="8"/>
      <c r="G485" s="9"/>
      <c r="H485" s="10"/>
      <c r="I485" s="9"/>
    </row>
    <row r="486" spans="1:9" x14ac:dyDescent="0.25">
      <c r="A486" s="6"/>
      <c r="B486" s="7"/>
      <c r="C486" s="7"/>
      <c r="D486" s="7"/>
      <c r="E486" s="11"/>
      <c r="F486" s="8"/>
      <c r="G486" s="9"/>
      <c r="H486" s="10"/>
      <c r="I486" s="9"/>
    </row>
    <row r="487" spans="1:9" x14ac:dyDescent="0.25">
      <c r="A487" s="6"/>
      <c r="B487" s="7"/>
      <c r="C487" s="7"/>
      <c r="D487" s="7"/>
      <c r="E487" s="11"/>
      <c r="F487" s="8"/>
      <c r="G487" s="9"/>
      <c r="H487" s="10"/>
      <c r="I487" s="9"/>
    </row>
    <row r="488" spans="1:9" x14ac:dyDescent="0.25">
      <c r="A488" s="6"/>
      <c r="B488" s="7"/>
      <c r="C488" s="7"/>
      <c r="D488" s="7"/>
      <c r="E488" s="11"/>
      <c r="F488" s="8"/>
      <c r="G488" s="9"/>
      <c r="H488" s="10"/>
      <c r="I488" s="9"/>
    </row>
    <row r="489" spans="1:9" x14ac:dyDescent="0.25">
      <c r="A489" s="6"/>
      <c r="B489" s="10"/>
      <c r="C489" s="7"/>
      <c r="D489" s="7"/>
      <c r="E489" s="11"/>
      <c r="F489" s="8"/>
      <c r="G489" s="9"/>
      <c r="H489" s="7"/>
      <c r="I489" s="9"/>
    </row>
    <row r="490" spans="1:9" x14ac:dyDescent="0.25">
      <c r="A490" s="6"/>
      <c r="B490" s="10"/>
      <c r="C490" s="7"/>
      <c r="D490" s="7"/>
      <c r="E490" s="11"/>
      <c r="F490" s="7"/>
      <c r="G490" s="9"/>
      <c r="H490" s="7"/>
      <c r="I490" s="9"/>
    </row>
    <row r="491" spans="1:9" x14ac:dyDescent="0.25">
      <c r="A491" s="12"/>
      <c r="B491" s="10"/>
      <c r="C491" s="7"/>
      <c r="D491" s="7"/>
      <c r="E491" s="11"/>
      <c r="F491" s="8"/>
      <c r="G491" s="9"/>
      <c r="H491" s="7"/>
      <c r="I491" s="9"/>
    </row>
    <row r="492" spans="1:9" x14ac:dyDescent="0.25">
      <c r="A492" s="12"/>
      <c r="B492" s="10"/>
      <c r="C492" s="7"/>
      <c r="D492" s="7"/>
      <c r="E492" s="11"/>
      <c r="F492" s="8"/>
      <c r="G492" s="9"/>
      <c r="H492" s="7"/>
      <c r="I492" s="9"/>
    </row>
    <row r="493" spans="1:9" x14ac:dyDescent="0.25">
      <c r="A493" s="12"/>
      <c r="B493" s="10"/>
      <c r="C493" s="7"/>
      <c r="D493" s="7"/>
      <c r="E493" s="11"/>
      <c r="F493" s="8"/>
      <c r="G493" s="9"/>
      <c r="H493" s="7"/>
      <c r="I493" s="9"/>
    </row>
    <row r="494" spans="1:9" x14ac:dyDescent="0.25">
      <c r="A494" s="12"/>
      <c r="B494" s="10"/>
      <c r="C494" s="7"/>
      <c r="D494" s="7"/>
      <c r="E494" s="11"/>
      <c r="F494" s="8"/>
      <c r="G494" s="9"/>
      <c r="H494" s="7"/>
      <c r="I494" s="9"/>
    </row>
    <row r="495" spans="1:9" x14ac:dyDescent="0.25">
      <c r="A495" s="12"/>
      <c r="B495" s="10"/>
      <c r="C495" s="7"/>
      <c r="D495" s="7"/>
      <c r="E495" s="11"/>
      <c r="F495" s="8"/>
      <c r="G495" s="9"/>
      <c r="H495" s="7"/>
      <c r="I495" s="9"/>
    </row>
    <row r="496" spans="1:9" x14ac:dyDescent="0.25">
      <c r="A496" s="12"/>
      <c r="B496" s="10"/>
      <c r="C496" s="7"/>
      <c r="D496" s="7"/>
      <c r="E496" s="11"/>
      <c r="F496" s="7"/>
      <c r="G496" s="9"/>
      <c r="H496" s="7"/>
      <c r="I496" s="9"/>
    </row>
    <row r="497" spans="1:9" x14ac:dyDescent="0.25">
      <c r="A497" s="12"/>
      <c r="B497" s="7"/>
      <c r="C497" s="7"/>
      <c r="D497" s="7"/>
      <c r="E497" s="11"/>
      <c r="F497" s="8"/>
      <c r="G497" s="9"/>
      <c r="H497" s="7"/>
      <c r="I497" s="9"/>
    </row>
    <row r="498" spans="1:9" x14ac:dyDescent="0.25">
      <c r="A498" s="12"/>
      <c r="B498" s="7"/>
      <c r="C498" s="7"/>
      <c r="D498" s="7"/>
      <c r="E498" s="11"/>
      <c r="F498" s="7"/>
      <c r="G498" s="9"/>
      <c r="H498" s="7"/>
      <c r="I498" s="9"/>
    </row>
    <row r="499" spans="1:9" x14ac:dyDescent="0.25">
      <c r="A499" s="12"/>
      <c r="B499" s="7"/>
      <c r="C499" s="7"/>
      <c r="D499" s="7"/>
      <c r="E499" s="11"/>
      <c r="F499" s="8"/>
      <c r="G499" s="9"/>
      <c r="H499" s="7"/>
      <c r="I499" s="9"/>
    </row>
    <row r="500" spans="1:9" x14ac:dyDescent="0.25">
      <c r="A500" s="12"/>
      <c r="B500" s="7"/>
      <c r="C500" s="7"/>
      <c r="D500" s="7"/>
      <c r="E500" s="11"/>
      <c r="F500" s="8"/>
      <c r="G500" s="9"/>
      <c r="H500" s="7"/>
      <c r="I500" s="9"/>
    </row>
    <row r="501" spans="1:9" x14ac:dyDescent="0.25">
      <c r="A501" s="12"/>
      <c r="B501" s="7"/>
      <c r="C501" s="7"/>
      <c r="D501" s="7"/>
      <c r="E501" s="11"/>
      <c r="F501" s="8"/>
      <c r="G501" s="9"/>
      <c r="H501" s="7"/>
      <c r="I501" s="9"/>
    </row>
    <row r="502" spans="1:9" x14ac:dyDescent="0.25">
      <c r="A502" s="12"/>
      <c r="B502" s="7"/>
      <c r="C502" s="7"/>
      <c r="D502" s="7"/>
      <c r="E502" s="11"/>
      <c r="F502" s="8"/>
      <c r="G502" s="9"/>
      <c r="H502" s="7"/>
      <c r="I502" s="9"/>
    </row>
    <row r="503" spans="1:9" x14ac:dyDescent="0.25">
      <c r="A503" s="12"/>
      <c r="B503" s="7"/>
      <c r="C503" s="7"/>
      <c r="D503" s="7"/>
      <c r="E503" s="11"/>
      <c r="F503" s="8"/>
      <c r="G503" s="9"/>
      <c r="H503" s="7"/>
      <c r="I503" s="9"/>
    </row>
    <row r="504" spans="1:9" x14ac:dyDescent="0.25">
      <c r="A504" s="12"/>
      <c r="B504" s="9"/>
      <c r="C504" s="9"/>
      <c r="D504" s="9"/>
      <c r="E504" s="19"/>
      <c r="F504" s="9"/>
      <c r="G504" s="9"/>
      <c r="H504" s="7"/>
      <c r="I504" s="9"/>
    </row>
    <row r="505" spans="1:9" x14ac:dyDescent="0.25">
      <c r="A505" s="12"/>
      <c r="B505" s="15"/>
      <c r="C505" s="9"/>
      <c r="D505" s="9"/>
      <c r="E505" s="19"/>
      <c r="F505" s="9"/>
      <c r="G505" s="9"/>
      <c r="H505" s="7"/>
      <c r="I505" s="9"/>
    </row>
    <row r="506" spans="1:9" x14ac:dyDescent="0.25">
      <c r="A506" s="12"/>
      <c r="B506" s="15"/>
      <c r="C506" s="9"/>
      <c r="D506" s="9"/>
      <c r="E506" s="19"/>
      <c r="F506" s="9"/>
      <c r="G506" s="9"/>
      <c r="H506" s="7"/>
      <c r="I506" s="9"/>
    </row>
    <row r="507" spans="1:9" x14ac:dyDescent="0.25">
      <c r="A507" s="12"/>
      <c r="B507" s="17"/>
      <c r="C507" s="9"/>
      <c r="D507" s="9"/>
      <c r="E507" s="18"/>
      <c r="F507" s="8"/>
      <c r="G507" s="9"/>
      <c r="H507" s="7"/>
      <c r="I507" s="9"/>
    </row>
    <row r="508" spans="1:9" x14ac:dyDescent="0.25">
      <c r="A508" s="12"/>
      <c r="B508" s="15"/>
      <c r="C508" s="9"/>
      <c r="D508" s="9"/>
      <c r="E508" s="19"/>
      <c r="F508" s="9"/>
      <c r="G508" s="9"/>
      <c r="H508" s="7"/>
      <c r="I508" s="9"/>
    </row>
    <row r="509" spans="1:9" x14ac:dyDescent="0.25">
      <c r="A509" s="12"/>
      <c r="B509" s="15"/>
      <c r="C509" s="9"/>
      <c r="D509" s="9"/>
      <c r="E509" s="19"/>
      <c r="F509" s="9"/>
      <c r="G509" s="9"/>
      <c r="H509" s="7"/>
      <c r="I509" s="9"/>
    </row>
    <row r="510" spans="1:9" x14ac:dyDescent="0.25">
      <c r="A510" s="27"/>
      <c r="B510" s="15"/>
      <c r="C510" s="9"/>
      <c r="D510" s="9"/>
      <c r="E510" s="11"/>
      <c r="F510" s="8"/>
      <c r="G510" s="9"/>
      <c r="H510" s="7"/>
      <c r="I510" s="9"/>
    </row>
  </sheetData>
  <autoFilter ref="A1:I250">
    <sortState ref="A2:I250">
      <sortCondition ref="A1:A250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E9" sqref="E9"/>
    </sheetView>
  </sheetViews>
  <sheetFormatPr baseColWidth="10" defaultRowHeight="15" x14ac:dyDescent="0.25"/>
  <cols>
    <col min="1" max="1" width="21" bestFit="1" customWidth="1"/>
    <col min="2" max="2" width="18.140625" customWidth="1"/>
  </cols>
  <sheetData>
    <row r="3" spans="1:2" x14ac:dyDescent="0.25">
      <c r="A3" s="51" t="s">
        <v>274</v>
      </c>
      <c r="B3" t="s">
        <v>370</v>
      </c>
    </row>
    <row r="4" spans="1:2" x14ac:dyDescent="0.25">
      <c r="A4" s="52" t="s">
        <v>84</v>
      </c>
      <c r="B4" s="53">
        <v>463500</v>
      </c>
    </row>
    <row r="5" spans="1:2" x14ac:dyDescent="0.25">
      <c r="A5" s="52" t="s">
        <v>93</v>
      </c>
      <c r="B5" s="53">
        <v>1270000</v>
      </c>
    </row>
    <row r="6" spans="1:2" x14ac:dyDescent="0.25">
      <c r="A6" s="52" t="s">
        <v>55</v>
      </c>
      <c r="B6" s="53">
        <v>3784250</v>
      </c>
    </row>
    <row r="7" spans="1:2" x14ac:dyDescent="0.25">
      <c r="A7" s="52" t="s">
        <v>287</v>
      </c>
      <c r="B7" s="53">
        <v>1370000</v>
      </c>
    </row>
    <row r="8" spans="1:2" x14ac:dyDescent="0.25">
      <c r="A8" s="52" t="s">
        <v>73</v>
      </c>
      <c r="B8" s="53">
        <v>4148500</v>
      </c>
    </row>
    <row r="9" spans="1:2" x14ac:dyDescent="0.25">
      <c r="A9" s="52" t="s">
        <v>293</v>
      </c>
      <c r="B9" s="53">
        <v>5655000</v>
      </c>
    </row>
    <row r="10" spans="1:2" x14ac:dyDescent="0.25">
      <c r="A10" s="52" t="s">
        <v>243</v>
      </c>
      <c r="B10" s="53">
        <v>1986500</v>
      </c>
    </row>
    <row r="11" spans="1:2" x14ac:dyDescent="0.25">
      <c r="A11" s="52" t="s">
        <v>15</v>
      </c>
      <c r="B11" s="53">
        <v>9386542</v>
      </c>
    </row>
    <row r="12" spans="1:2" x14ac:dyDescent="0.25">
      <c r="A12" s="52" t="s">
        <v>118</v>
      </c>
      <c r="B12" s="53">
        <v>138000</v>
      </c>
    </row>
    <row r="13" spans="1:2" x14ac:dyDescent="0.25">
      <c r="A13" s="52" t="s">
        <v>19</v>
      </c>
      <c r="B13" s="53">
        <v>1434000</v>
      </c>
    </row>
    <row r="14" spans="1:2" x14ac:dyDescent="0.25">
      <c r="A14" s="52" t="s">
        <v>108</v>
      </c>
      <c r="B14" s="53">
        <v>3710750</v>
      </c>
    </row>
    <row r="15" spans="1:2" x14ac:dyDescent="0.25">
      <c r="A15" s="52" t="s">
        <v>284</v>
      </c>
      <c r="B15" s="53">
        <v>3115500</v>
      </c>
    </row>
    <row r="16" spans="1:2" x14ac:dyDescent="0.25">
      <c r="A16" s="52" t="s">
        <v>272</v>
      </c>
      <c r="B16" s="53"/>
    </row>
    <row r="17" spans="1:2" x14ac:dyDescent="0.25">
      <c r="A17" s="52" t="s">
        <v>273</v>
      </c>
      <c r="B17" s="53">
        <v>36462542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workbookViewId="0">
      <selection activeCell="C165" sqref="C165"/>
    </sheetView>
  </sheetViews>
  <sheetFormatPr baseColWidth="10" defaultRowHeight="15" x14ac:dyDescent="0.25"/>
  <cols>
    <col min="1" max="1" width="12.140625" customWidth="1"/>
    <col min="2" max="2" width="9.28515625" customWidth="1"/>
    <col min="3" max="3" width="97.42578125" customWidth="1"/>
    <col min="4" max="4" width="13.42578125" customWidth="1"/>
    <col min="5" max="5" width="13.140625" customWidth="1"/>
    <col min="6" max="6" width="11.85546875" bestFit="1" customWidth="1"/>
    <col min="7" max="7" width="14.28515625" bestFit="1" customWidth="1"/>
  </cols>
  <sheetData>
    <row r="1" spans="1:6" x14ac:dyDescent="0.25">
      <c r="A1" s="55" t="s">
        <v>276</v>
      </c>
      <c r="B1" s="55"/>
      <c r="C1" s="56"/>
      <c r="D1" s="57"/>
      <c r="E1" s="57"/>
    </row>
    <row r="2" spans="1:6" x14ac:dyDescent="0.25">
      <c r="A2" s="56"/>
      <c r="B2" s="56"/>
      <c r="C2" s="56"/>
      <c r="D2" s="57"/>
      <c r="E2" s="57"/>
    </row>
    <row r="3" spans="1:6" x14ac:dyDescent="0.25">
      <c r="A3" s="55" t="s">
        <v>277</v>
      </c>
      <c r="B3" s="55"/>
      <c r="C3" s="56"/>
      <c r="D3" s="57"/>
      <c r="E3" s="57"/>
    </row>
    <row r="4" spans="1:6" x14ac:dyDescent="0.25">
      <c r="A4" s="56"/>
      <c r="B4" s="56"/>
      <c r="C4" s="56"/>
      <c r="D4" s="57"/>
      <c r="E4" s="57"/>
    </row>
    <row r="5" spans="1:6" x14ac:dyDescent="0.25">
      <c r="A5" s="58"/>
      <c r="B5" s="58"/>
      <c r="C5" s="58"/>
      <c r="D5" s="59"/>
      <c r="E5" s="59"/>
    </row>
    <row r="6" spans="1:6" x14ac:dyDescent="0.25">
      <c r="A6" s="60" t="s">
        <v>278</v>
      </c>
      <c r="B6" s="60" t="s">
        <v>5</v>
      </c>
      <c r="C6" s="60" t="s">
        <v>279</v>
      </c>
      <c r="D6" s="61" t="s">
        <v>280</v>
      </c>
      <c r="E6" s="62" t="s">
        <v>281</v>
      </c>
    </row>
    <row r="7" spans="1:6" ht="15.75" x14ac:dyDescent="0.25">
      <c r="A7" s="63"/>
      <c r="B7" s="63"/>
      <c r="C7" s="64" t="s">
        <v>282</v>
      </c>
      <c r="D7" s="65">
        <v>10530262</v>
      </c>
      <c r="E7" s="66"/>
    </row>
    <row r="8" spans="1:6" ht="15.75" x14ac:dyDescent="0.25">
      <c r="A8" s="67">
        <v>42982</v>
      </c>
      <c r="B8" s="67" t="s">
        <v>73</v>
      </c>
      <c r="C8" s="68" t="s">
        <v>283</v>
      </c>
      <c r="D8" s="69"/>
      <c r="E8" s="70">
        <v>50000</v>
      </c>
    </row>
    <row r="9" spans="1:6" ht="15.75" x14ac:dyDescent="0.25">
      <c r="A9" s="71">
        <v>42982</v>
      </c>
      <c r="B9" s="71" t="s">
        <v>15</v>
      </c>
      <c r="C9" s="68" t="s">
        <v>24</v>
      </c>
      <c r="D9" s="69"/>
      <c r="E9" s="70">
        <v>45000</v>
      </c>
    </row>
    <row r="10" spans="1:6" ht="15.75" x14ac:dyDescent="0.25">
      <c r="A10" s="71">
        <v>42982</v>
      </c>
      <c r="B10" s="71" t="s">
        <v>284</v>
      </c>
      <c r="C10" s="68" t="s">
        <v>119</v>
      </c>
      <c r="D10" s="69"/>
      <c r="E10" s="70">
        <v>50000</v>
      </c>
      <c r="F10" s="224"/>
    </row>
    <row r="11" spans="1:6" ht="15.75" x14ac:dyDescent="0.25">
      <c r="A11" s="71">
        <v>42982</v>
      </c>
      <c r="B11" s="71" t="s">
        <v>108</v>
      </c>
      <c r="C11" s="68" t="s">
        <v>285</v>
      </c>
      <c r="D11" s="69"/>
      <c r="E11" s="70">
        <v>80000</v>
      </c>
    </row>
    <row r="12" spans="1:6" ht="15.75" x14ac:dyDescent="0.25">
      <c r="A12" s="71">
        <v>42982</v>
      </c>
      <c r="B12" s="71" t="s">
        <v>73</v>
      </c>
      <c r="C12" s="68" t="s">
        <v>286</v>
      </c>
      <c r="D12" s="69"/>
      <c r="E12" s="70">
        <v>75000</v>
      </c>
    </row>
    <row r="13" spans="1:6" ht="15.75" x14ac:dyDescent="0.25">
      <c r="A13" s="71">
        <v>42982</v>
      </c>
      <c r="B13" s="71" t="s">
        <v>15</v>
      </c>
      <c r="C13" s="68" t="s">
        <v>23</v>
      </c>
      <c r="D13" s="69"/>
      <c r="E13" s="70">
        <v>150000</v>
      </c>
    </row>
    <row r="14" spans="1:6" ht="15.75" x14ac:dyDescent="0.25">
      <c r="A14" s="71">
        <v>42983</v>
      </c>
      <c r="B14" s="71" t="s">
        <v>287</v>
      </c>
      <c r="C14" s="68" t="s">
        <v>288</v>
      </c>
      <c r="D14" s="69"/>
      <c r="E14" s="70">
        <v>1370000</v>
      </c>
    </row>
    <row r="15" spans="1:6" ht="15.75" x14ac:dyDescent="0.25">
      <c r="A15" s="71">
        <v>42983</v>
      </c>
      <c r="B15" s="71" t="s">
        <v>15</v>
      </c>
      <c r="C15" s="68" t="s">
        <v>25</v>
      </c>
      <c r="D15" s="69"/>
      <c r="E15" s="70">
        <v>34000</v>
      </c>
    </row>
    <row r="16" spans="1:6" ht="15.75" x14ac:dyDescent="0.25">
      <c r="A16" s="71">
        <v>42983</v>
      </c>
      <c r="B16" s="71" t="s">
        <v>73</v>
      </c>
      <c r="C16" s="68" t="s">
        <v>289</v>
      </c>
      <c r="D16" s="69"/>
      <c r="E16" s="70">
        <v>29000</v>
      </c>
    </row>
    <row r="17" spans="1:5" ht="15.75" x14ac:dyDescent="0.25">
      <c r="A17" s="71">
        <v>42983</v>
      </c>
      <c r="B17" s="71" t="s">
        <v>118</v>
      </c>
      <c r="C17" s="68" t="s">
        <v>116</v>
      </c>
      <c r="D17" s="69"/>
      <c r="E17" s="70">
        <v>26000</v>
      </c>
    </row>
    <row r="18" spans="1:5" ht="15.75" x14ac:dyDescent="0.25">
      <c r="A18" s="71">
        <v>42983</v>
      </c>
      <c r="B18" s="71" t="s">
        <v>118</v>
      </c>
      <c r="C18" s="68" t="s">
        <v>117</v>
      </c>
      <c r="D18" s="69"/>
      <c r="E18" s="70">
        <v>60000</v>
      </c>
    </row>
    <row r="19" spans="1:5" ht="15.75" x14ac:dyDescent="0.25">
      <c r="A19" s="71">
        <v>42983</v>
      </c>
      <c r="B19" s="71" t="s">
        <v>93</v>
      </c>
      <c r="C19" s="68" t="s">
        <v>290</v>
      </c>
      <c r="D19" s="69"/>
      <c r="E19" s="70">
        <v>70000</v>
      </c>
    </row>
    <row r="20" spans="1:5" ht="15.75" x14ac:dyDescent="0.25">
      <c r="A20" s="71">
        <v>42983</v>
      </c>
      <c r="B20" s="71" t="s">
        <v>19</v>
      </c>
      <c r="C20" s="68" t="s">
        <v>45</v>
      </c>
      <c r="D20" s="69"/>
      <c r="E20" s="70">
        <v>70000</v>
      </c>
    </row>
    <row r="21" spans="1:5" ht="15.75" x14ac:dyDescent="0.25">
      <c r="A21" s="71">
        <v>42983</v>
      </c>
      <c r="B21" s="71" t="s">
        <v>93</v>
      </c>
      <c r="C21" s="68" t="s">
        <v>101</v>
      </c>
      <c r="D21" s="69"/>
      <c r="E21" s="70">
        <v>10000</v>
      </c>
    </row>
    <row r="22" spans="1:5" ht="15.75" x14ac:dyDescent="0.25">
      <c r="A22" s="71">
        <v>42983</v>
      </c>
      <c r="B22" s="71" t="s">
        <v>84</v>
      </c>
      <c r="C22" s="68" t="s">
        <v>291</v>
      </c>
      <c r="D22" s="69"/>
      <c r="E22" s="70">
        <v>43500</v>
      </c>
    </row>
    <row r="23" spans="1:5" ht="15.75" x14ac:dyDescent="0.25">
      <c r="A23" s="71">
        <v>42983</v>
      </c>
      <c r="B23" s="71" t="s">
        <v>84</v>
      </c>
      <c r="C23" s="68" t="s">
        <v>292</v>
      </c>
      <c r="D23" s="69"/>
      <c r="E23" s="69">
        <v>17000</v>
      </c>
    </row>
    <row r="24" spans="1:5" ht="15.75" x14ac:dyDescent="0.25">
      <c r="A24" s="71">
        <v>42983</v>
      </c>
      <c r="B24" s="71" t="s">
        <v>293</v>
      </c>
      <c r="C24" s="68" t="s">
        <v>294</v>
      </c>
      <c r="D24" s="69"/>
      <c r="E24" s="69">
        <v>60000</v>
      </c>
    </row>
    <row r="25" spans="1:5" ht="15.75" x14ac:dyDescent="0.25">
      <c r="A25" s="71">
        <v>42983</v>
      </c>
      <c r="B25" s="71" t="s">
        <v>293</v>
      </c>
      <c r="C25" s="68" t="s">
        <v>295</v>
      </c>
      <c r="D25" s="69"/>
      <c r="E25" s="70">
        <v>20000</v>
      </c>
    </row>
    <row r="26" spans="1:5" ht="15.75" x14ac:dyDescent="0.25">
      <c r="A26" s="71">
        <v>42983</v>
      </c>
      <c r="B26" s="71" t="s">
        <v>19</v>
      </c>
      <c r="C26" s="68" t="s">
        <v>20</v>
      </c>
      <c r="D26" s="69"/>
      <c r="E26" s="70">
        <v>106000</v>
      </c>
    </row>
    <row r="27" spans="1:5" ht="15.75" x14ac:dyDescent="0.25">
      <c r="A27" s="71">
        <v>42983</v>
      </c>
      <c r="B27" s="71" t="s">
        <v>93</v>
      </c>
      <c r="C27" s="68" t="s">
        <v>296</v>
      </c>
      <c r="D27" s="69"/>
      <c r="E27" s="70">
        <v>50000</v>
      </c>
    </row>
    <row r="28" spans="1:5" ht="15.75" x14ac:dyDescent="0.25">
      <c r="A28" s="71">
        <v>42984</v>
      </c>
      <c r="B28" s="71" t="s">
        <v>15</v>
      </c>
      <c r="C28" s="68" t="s">
        <v>26</v>
      </c>
      <c r="D28" s="69"/>
      <c r="E28" s="70">
        <v>35000</v>
      </c>
    </row>
    <row r="29" spans="1:5" ht="15.75" x14ac:dyDescent="0.25">
      <c r="A29" s="71">
        <v>42984</v>
      </c>
      <c r="B29" s="71" t="s">
        <v>108</v>
      </c>
      <c r="C29" s="68" t="s">
        <v>297</v>
      </c>
      <c r="D29" s="69"/>
      <c r="E29" s="70">
        <v>34500</v>
      </c>
    </row>
    <row r="30" spans="1:5" ht="15.75" x14ac:dyDescent="0.25">
      <c r="A30" s="71">
        <v>42984</v>
      </c>
      <c r="B30" s="71" t="s">
        <v>84</v>
      </c>
      <c r="C30" s="68" t="s">
        <v>298</v>
      </c>
      <c r="D30" s="69"/>
      <c r="E30" s="70">
        <v>34500</v>
      </c>
    </row>
    <row r="31" spans="1:5" ht="15.75" x14ac:dyDescent="0.25">
      <c r="A31" s="72">
        <v>42984</v>
      </c>
      <c r="B31" s="72" t="s">
        <v>15</v>
      </c>
      <c r="C31" s="73" t="s">
        <v>299</v>
      </c>
      <c r="D31" s="74">
        <v>256000</v>
      </c>
      <c r="E31" s="75"/>
    </row>
    <row r="32" spans="1:5" ht="15.75" x14ac:dyDescent="0.25">
      <c r="A32" s="71">
        <v>42984</v>
      </c>
      <c r="B32" s="76" t="s">
        <v>243</v>
      </c>
      <c r="C32" s="68" t="s">
        <v>300</v>
      </c>
      <c r="D32" s="69"/>
      <c r="E32" s="70">
        <v>45000</v>
      </c>
    </row>
    <row r="33" spans="1:7" ht="15.75" x14ac:dyDescent="0.25">
      <c r="A33" s="71">
        <v>42984</v>
      </c>
      <c r="B33" s="71" t="s">
        <v>108</v>
      </c>
      <c r="C33" s="68" t="s">
        <v>301</v>
      </c>
      <c r="D33" s="69"/>
      <c r="E33" s="70">
        <v>60000</v>
      </c>
    </row>
    <row r="34" spans="1:7" ht="15.75" x14ac:dyDescent="0.25">
      <c r="A34" s="71">
        <v>42984</v>
      </c>
      <c r="B34" s="71" t="s">
        <v>73</v>
      </c>
      <c r="C34" s="68" t="s">
        <v>74</v>
      </c>
      <c r="D34" s="69"/>
      <c r="E34" s="70">
        <v>60000</v>
      </c>
    </row>
    <row r="35" spans="1:7" ht="15.75" x14ac:dyDescent="0.25">
      <c r="A35" s="71">
        <v>42984</v>
      </c>
      <c r="B35" s="71" t="s">
        <v>73</v>
      </c>
      <c r="C35" s="68" t="s">
        <v>75</v>
      </c>
      <c r="D35" s="69"/>
      <c r="E35" s="70">
        <v>5000</v>
      </c>
    </row>
    <row r="36" spans="1:7" ht="15.75" x14ac:dyDescent="0.25">
      <c r="A36" s="71">
        <v>42985</v>
      </c>
      <c r="B36" s="71" t="s">
        <v>84</v>
      </c>
      <c r="C36" s="68" t="s">
        <v>302</v>
      </c>
      <c r="D36" s="69"/>
      <c r="E36" s="70">
        <v>65000</v>
      </c>
    </row>
    <row r="37" spans="1:7" ht="15.75" x14ac:dyDescent="0.25">
      <c r="A37" s="71">
        <v>42985</v>
      </c>
      <c r="B37" s="71" t="s">
        <v>15</v>
      </c>
      <c r="C37" s="68" t="s">
        <v>27</v>
      </c>
      <c r="D37" s="69"/>
      <c r="E37" s="70">
        <v>14000</v>
      </c>
    </row>
    <row r="38" spans="1:7" ht="15.75" x14ac:dyDescent="0.25">
      <c r="A38" s="71">
        <v>42985</v>
      </c>
      <c r="B38" s="71" t="s">
        <v>284</v>
      </c>
      <c r="C38" s="68" t="s">
        <v>303</v>
      </c>
      <c r="D38" s="69"/>
      <c r="E38" s="70">
        <v>900000</v>
      </c>
      <c r="F38" s="224"/>
      <c r="G38" s="224"/>
    </row>
    <row r="39" spans="1:7" ht="15.75" x14ac:dyDescent="0.25">
      <c r="A39" s="71">
        <v>42985</v>
      </c>
      <c r="B39" s="71" t="s">
        <v>15</v>
      </c>
      <c r="C39" s="68" t="s">
        <v>28</v>
      </c>
      <c r="D39" s="69"/>
      <c r="E39" s="70">
        <v>50000</v>
      </c>
    </row>
    <row r="40" spans="1:7" ht="15.75" x14ac:dyDescent="0.25">
      <c r="A40" s="71">
        <v>42986</v>
      </c>
      <c r="B40" s="71" t="s">
        <v>15</v>
      </c>
      <c r="C40" s="68" t="s">
        <v>22</v>
      </c>
      <c r="D40" s="69"/>
      <c r="E40" s="70">
        <v>70000</v>
      </c>
    </row>
    <row r="41" spans="1:7" ht="15.75" x14ac:dyDescent="0.25">
      <c r="A41" s="71">
        <v>42986</v>
      </c>
      <c r="B41" s="71" t="s">
        <v>84</v>
      </c>
      <c r="C41" s="68" t="s">
        <v>304</v>
      </c>
      <c r="D41" s="69"/>
      <c r="E41" s="70">
        <v>36500</v>
      </c>
    </row>
    <row r="42" spans="1:7" ht="15.75" x14ac:dyDescent="0.25">
      <c r="A42" s="71">
        <v>42986</v>
      </c>
      <c r="B42" s="71" t="s">
        <v>73</v>
      </c>
      <c r="C42" s="68" t="s">
        <v>305</v>
      </c>
      <c r="D42" s="69"/>
      <c r="E42" s="70">
        <v>46500</v>
      </c>
    </row>
    <row r="43" spans="1:7" ht="15.75" x14ac:dyDescent="0.25">
      <c r="A43" s="71">
        <v>42986</v>
      </c>
      <c r="B43" s="71" t="s">
        <v>73</v>
      </c>
      <c r="C43" s="68" t="s">
        <v>306</v>
      </c>
      <c r="D43" s="69"/>
      <c r="E43" s="70">
        <v>85000</v>
      </c>
    </row>
    <row r="44" spans="1:7" ht="15.75" x14ac:dyDescent="0.25">
      <c r="A44" s="71">
        <v>42986</v>
      </c>
      <c r="B44" s="71" t="s">
        <v>73</v>
      </c>
      <c r="C44" s="68" t="s">
        <v>307</v>
      </c>
      <c r="D44" s="69"/>
      <c r="E44" s="70">
        <v>30000</v>
      </c>
    </row>
    <row r="45" spans="1:7" ht="15.75" x14ac:dyDescent="0.25">
      <c r="A45" s="71">
        <v>42986</v>
      </c>
      <c r="B45" s="71" t="s">
        <v>55</v>
      </c>
      <c r="C45" s="68" t="s">
        <v>308</v>
      </c>
      <c r="D45" s="69"/>
      <c r="E45" s="70">
        <v>908500</v>
      </c>
    </row>
    <row r="46" spans="1:7" ht="15.75" x14ac:dyDescent="0.25">
      <c r="A46" s="71">
        <v>42986</v>
      </c>
      <c r="B46" s="71" t="s">
        <v>108</v>
      </c>
      <c r="C46" s="68" t="s">
        <v>309</v>
      </c>
      <c r="D46" s="69"/>
      <c r="E46" s="70">
        <v>380000</v>
      </c>
    </row>
    <row r="47" spans="1:7" ht="15.75" x14ac:dyDescent="0.25">
      <c r="A47" s="72">
        <v>42989</v>
      </c>
      <c r="B47" s="72" t="s">
        <v>15</v>
      </c>
      <c r="C47" s="77" t="s">
        <v>310</v>
      </c>
      <c r="D47" s="74">
        <v>8000000</v>
      </c>
      <c r="E47" s="75"/>
    </row>
    <row r="48" spans="1:7" ht="15.75" x14ac:dyDescent="0.25">
      <c r="A48" s="71">
        <v>42989</v>
      </c>
      <c r="B48" s="71" t="s">
        <v>15</v>
      </c>
      <c r="C48" s="78" t="s">
        <v>29</v>
      </c>
      <c r="D48" s="69"/>
      <c r="E48" s="70">
        <v>75000</v>
      </c>
    </row>
    <row r="49" spans="1:7" ht="15.75" x14ac:dyDescent="0.25">
      <c r="A49" s="71">
        <v>42989</v>
      </c>
      <c r="B49" s="71" t="s">
        <v>55</v>
      </c>
      <c r="C49" s="68" t="s">
        <v>311</v>
      </c>
      <c r="D49" s="69"/>
      <c r="E49" s="70">
        <v>14000</v>
      </c>
    </row>
    <row r="50" spans="1:7" ht="15.75" x14ac:dyDescent="0.25">
      <c r="A50" s="71">
        <v>42989</v>
      </c>
      <c r="B50" s="71" t="s">
        <v>108</v>
      </c>
      <c r="C50" s="68" t="s">
        <v>312</v>
      </c>
      <c r="D50" s="69"/>
      <c r="E50" s="70">
        <v>200000</v>
      </c>
    </row>
    <row r="51" spans="1:7" ht="15.75" x14ac:dyDescent="0.25">
      <c r="A51" s="71">
        <v>42989</v>
      </c>
      <c r="B51" s="71" t="s">
        <v>15</v>
      </c>
      <c r="C51" s="68" t="s">
        <v>30</v>
      </c>
      <c r="D51" s="69"/>
      <c r="E51" s="70">
        <v>8000</v>
      </c>
    </row>
    <row r="52" spans="1:7" ht="15.75" x14ac:dyDescent="0.25">
      <c r="A52" s="71">
        <v>42989</v>
      </c>
      <c r="B52" s="71" t="s">
        <v>243</v>
      </c>
      <c r="C52" s="68" t="s">
        <v>233</v>
      </c>
      <c r="D52" s="69"/>
      <c r="E52" s="70">
        <v>24500</v>
      </c>
    </row>
    <row r="53" spans="1:7" ht="15.75" x14ac:dyDescent="0.25">
      <c r="A53" s="71">
        <v>42989</v>
      </c>
      <c r="B53" s="71" t="s">
        <v>15</v>
      </c>
      <c r="C53" s="68" t="s">
        <v>31</v>
      </c>
      <c r="D53" s="79"/>
      <c r="E53" s="80">
        <v>20000</v>
      </c>
    </row>
    <row r="54" spans="1:7" ht="15.75" x14ac:dyDescent="0.25">
      <c r="A54" s="71">
        <v>42989</v>
      </c>
      <c r="B54" s="71" t="s">
        <v>243</v>
      </c>
      <c r="C54" s="81" t="s">
        <v>234</v>
      </c>
      <c r="D54" s="82"/>
      <c r="E54" s="83">
        <v>50000</v>
      </c>
    </row>
    <row r="55" spans="1:7" ht="15.75" x14ac:dyDescent="0.25">
      <c r="A55" s="71">
        <v>42989</v>
      </c>
      <c r="B55" s="71" t="s">
        <v>293</v>
      </c>
      <c r="C55" s="68" t="s">
        <v>313</v>
      </c>
      <c r="D55" s="84"/>
      <c r="E55" s="85">
        <v>75000</v>
      </c>
    </row>
    <row r="56" spans="1:7" ht="15.75" x14ac:dyDescent="0.25">
      <c r="A56" s="71">
        <v>42989</v>
      </c>
      <c r="B56" s="71" t="s">
        <v>284</v>
      </c>
      <c r="C56" s="68" t="s">
        <v>120</v>
      </c>
      <c r="D56" s="84"/>
      <c r="E56" s="85">
        <v>5000</v>
      </c>
      <c r="F56" s="224"/>
      <c r="G56" s="224"/>
    </row>
    <row r="57" spans="1:7" ht="15.75" x14ac:dyDescent="0.25">
      <c r="A57" s="71">
        <v>42989</v>
      </c>
      <c r="B57" s="71" t="s">
        <v>19</v>
      </c>
      <c r="C57" s="68" t="s">
        <v>20</v>
      </c>
      <c r="D57" s="84"/>
      <c r="E57" s="85">
        <v>130000</v>
      </c>
    </row>
    <row r="58" spans="1:7" ht="15.75" x14ac:dyDescent="0.25">
      <c r="A58" s="71">
        <v>42989</v>
      </c>
      <c r="B58" s="71" t="s">
        <v>243</v>
      </c>
      <c r="C58" s="68" t="s">
        <v>314</v>
      </c>
      <c r="D58" s="84"/>
      <c r="E58" s="85">
        <v>75000</v>
      </c>
    </row>
    <row r="59" spans="1:7" ht="15.75" x14ac:dyDescent="0.25">
      <c r="A59" s="71">
        <v>42989</v>
      </c>
      <c r="B59" s="71" t="s">
        <v>73</v>
      </c>
      <c r="C59" s="68" t="s">
        <v>315</v>
      </c>
      <c r="D59" s="84"/>
      <c r="E59" s="85">
        <v>75000</v>
      </c>
    </row>
    <row r="60" spans="1:7" ht="15.75" x14ac:dyDescent="0.25">
      <c r="A60" s="71">
        <v>42989</v>
      </c>
      <c r="B60" s="71" t="s">
        <v>55</v>
      </c>
      <c r="C60" s="68" t="s">
        <v>54</v>
      </c>
      <c r="D60" s="84"/>
      <c r="E60" s="85">
        <v>120000</v>
      </c>
    </row>
    <row r="61" spans="1:7" ht="15.75" x14ac:dyDescent="0.25">
      <c r="A61" s="71">
        <v>42989</v>
      </c>
      <c r="B61" s="76" t="s">
        <v>93</v>
      </c>
      <c r="C61" s="68" t="s">
        <v>316</v>
      </c>
      <c r="D61" s="69"/>
      <c r="E61" s="70">
        <v>150000</v>
      </c>
    </row>
    <row r="62" spans="1:7" ht="15.75" x14ac:dyDescent="0.25">
      <c r="A62" s="71">
        <v>42989</v>
      </c>
      <c r="B62" s="76" t="s">
        <v>284</v>
      </c>
      <c r="C62" s="68" t="s">
        <v>119</v>
      </c>
      <c r="D62" s="69"/>
      <c r="E62" s="70">
        <v>50000</v>
      </c>
      <c r="F62" s="224"/>
      <c r="G62" s="224"/>
    </row>
    <row r="63" spans="1:7" ht="15.75" x14ac:dyDescent="0.25">
      <c r="A63" s="71">
        <v>42989</v>
      </c>
      <c r="B63" s="76" t="s">
        <v>15</v>
      </c>
      <c r="C63" s="68" t="s">
        <v>32</v>
      </c>
      <c r="D63" s="69"/>
      <c r="E63" s="70">
        <v>150000</v>
      </c>
    </row>
    <row r="64" spans="1:7" ht="15.75" x14ac:dyDescent="0.25">
      <c r="A64" s="71">
        <v>42989</v>
      </c>
      <c r="B64" s="71" t="s">
        <v>84</v>
      </c>
      <c r="C64" s="68" t="s">
        <v>317</v>
      </c>
      <c r="D64" s="69"/>
      <c r="E64" s="70">
        <v>65000</v>
      </c>
    </row>
    <row r="65" spans="1:7" ht="15.75" x14ac:dyDescent="0.25">
      <c r="A65" s="71">
        <v>42989</v>
      </c>
      <c r="B65" s="71" t="s">
        <v>15</v>
      </c>
      <c r="C65" s="68" t="s">
        <v>33</v>
      </c>
      <c r="D65" s="69"/>
      <c r="E65" s="70">
        <v>30000</v>
      </c>
    </row>
    <row r="66" spans="1:7" ht="15.75" x14ac:dyDescent="0.25">
      <c r="A66" s="71">
        <v>42989</v>
      </c>
      <c r="B66" s="71" t="s">
        <v>284</v>
      </c>
      <c r="C66" s="68" t="s">
        <v>303</v>
      </c>
      <c r="D66" s="69"/>
      <c r="E66" s="70">
        <v>800000</v>
      </c>
      <c r="F66" s="224"/>
      <c r="G66" s="224"/>
    </row>
    <row r="67" spans="1:7" ht="15" customHeight="1" x14ac:dyDescent="0.25">
      <c r="A67" s="71">
        <v>42989</v>
      </c>
      <c r="B67" s="71" t="s">
        <v>284</v>
      </c>
      <c r="C67" s="86" t="s">
        <v>121</v>
      </c>
      <c r="D67" s="69"/>
      <c r="E67" s="70">
        <v>15000</v>
      </c>
      <c r="F67" s="224"/>
      <c r="G67" s="224"/>
    </row>
    <row r="68" spans="1:7" ht="15.75" x14ac:dyDescent="0.25">
      <c r="A68" s="71">
        <v>42989</v>
      </c>
      <c r="B68" s="71" t="s">
        <v>55</v>
      </c>
      <c r="C68" s="68" t="s">
        <v>318</v>
      </c>
      <c r="D68" s="69"/>
      <c r="E68" s="70">
        <v>130000</v>
      </c>
    </row>
    <row r="69" spans="1:7" ht="15.75" x14ac:dyDescent="0.25">
      <c r="A69" s="71">
        <v>42989</v>
      </c>
      <c r="B69" s="71" t="s">
        <v>73</v>
      </c>
      <c r="C69" s="68" t="s">
        <v>319</v>
      </c>
      <c r="D69" s="69"/>
      <c r="E69" s="70">
        <v>30000</v>
      </c>
    </row>
    <row r="70" spans="1:7" ht="15.75" x14ac:dyDescent="0.25">
      <c r="A70" s="71">
        <v>42989</v>
      </c>
      <c r="B70" s="87" t="s">
        <v>93</v>
      </c>
      <c r="C70" s="78" t="s">
        <v>320</v>
      </c>
      <c r="D70" s="69"/>
      <c r="E70" s="70">
        <v>500000</v>
      </c>
    </row>
    <row r="71" spans="1:7" ht="15.75" x14ac:dyDescent="0.25">
      <c r="A71" s="71">
        <v>42989</v>
      </c>
      <c r="B71" s="87" t="s">
        <v>93</v>
      </c>
      <c r="C71" s="78" t="s">
        <v>321</v>
      </c>
      <c r="D71" s="69"/>
      <c r="E71" s="70">
        <v>65000</v>
      </c>
    </row>
    <row r="72" spans="1:7" ht="15.75" x14ac:dyDescent="0.25">
      <c r="A72" s="88">
        <v>42990</v>
      </c>
      <c r="B72" s="89" t="s">
        <v>15</v>
      </c>
      <c r="C72" s="78" t="s">
        <v>34</v>
      </c>
      <c r="D72" s="69"/>
      <c r="E72" s="70">
        <v>174612</v>
      </c>
    </row>
    <row r="73" spans="1:7" ht="15.75" x14ac:dyDescent="0.25">
      <c r="A73" s="88">
        <v>42990</v>
      </c>
      <c r="B73" s="76" t="s">
        <v>93</v>
      </c>
      <c r="C73" s="78" t="s">
        <v>322</v>
      </c>
      <c r="D73" s="69"/>
      <c r="E73" s="70">
        <v>50000</v>
      </c>
    </row>
    <row r="74" spans="1:7" ht="15.75" x14ac:dyDescent="0.25">
      <c r="A74" s="88">
        <v>42990</v>
      </c>
      <c r="B74" s="87" t="s">
        <v>19</v>
      </c>
      <c r="C74" s="78" t="s">
        <v>323</v>
      </c>
      <c r="D74" s="69"/>
      <c r="E74" s="70">
        <v>20000</v>
      </c>
    </row>
    <row r="75" spans="1:7" ht="15" customHeight="1" x14ac:dyDescent="0.25">
      <c r="A75" s="88">
        <v>42990</v>
      </c>
      <c r="B75" s="87" t="s">
        <v>15</v>
      </c>
      <c r="C75" s="90" t="s">
        <v>35</v>
      </c>
      <c r="D75" s="69"/>
      <c r="E75" s="70">
        <v>400000</v>
      </c>
    </row>
    <row r="76" spans="1:7" ht="15.75" x14ac:dyDescent="0.25">
      <c r="A76" s="88">
        <v>42990</v>
      </c>
      <c r="B76" s="87" t="s">
        <v>15</v>
      </c>
      <c r="C76" s="78" t="s">
        <v>36</v>
      </c>
      <c r="D76" s="69"/>
      <c r="E76" s="70">
        <v>28000</v>
      </c>
    </row>
    <row r="77" spans="1:7" ht="15.75" x14ac:dyDescent="0.25">
      <c r="A77" s="88">
        <v>42990</v>
      </c>
      <c r="B77" s="87" t="s">
        <v>15</v>
      </c>
      <c r="C77" s="78" t="s">
        <v>37</v>
      </c>
      <c r="D77" s="69"/>
      <c r="E77" s="70">
        <v>160000</v>
      </c>
    </row>
    <row r="78" spans="1:7" ht="15.75" x14ac:dyDescent="0.25">
      <c r="A78" s="88">
        <v>42990</v>
      </c>
      <c r="B78" s="87" t="s">
        <v>243</v>
      </c>
      <c r="C78" s="78" t="s">
        <v>235</v>
      </c>
      <c r="D78" s="69"/>
      <c r="E78" s="70">
        <v>5000</v>
      </c>
    </row>
    <row r="79" spans="1:7" ht="15.75" x14ac:dyDescent="0.25">
      <c r="A79" s="88">
        <v>42990</v>
      </c>
      <c r="B79" s="71" t="s">
        <v>284</v>
      </c>
      <c r="C79" s="68" t="s">
        <v>439</v>
      </c>
      <c r="D79" s="69"/>
      <c r="E79" s="70">
        <v>100000</v>
      </c>
      <c r="F79" s="224"/>
      <c r="G79" s="224"/>
    </row>
    <row r="80" spans="1:7" ht="15.75" x14ac:dyDescent="0.25">
      <c r="A80" s="88">
        <v>42990</v>
      </c>
      <c r="B80" s="67" t="s">
        <v>108</v>
      </c>
      <c r="C80" s="68" t="s">
        <v>444</v>
      </c>
      <c r="D80" s="69"/>
      <c r="E80" s="70">
        <v>24500</v>
      </c>
    </row>
    <row r="81" spans="1:7" ht="15.75" x14ac:dyDescent="0.25">
      <c r="A81" s="88">
        <v>42990</v>
      </c>
      <c r="B81" s="71" t="s">
        <v>108</v>
      </c>
      <c r="C81" s="68" t="s">
        <v>324</v>
      </c>
      <c r="D81" s="69"/>
      <c r="E81" s="70">
        <v>64000</v>
      </c>
    </row>
    <row r="82" spans="1:7" ht="15.75" x14ac:dyDescent="0.25">
      <c r="A82" s="88">
        <v>42990</v>
      </c>
      <c r="B82" s="71" t="s">
        <v>55</v>
      </c>
      <c r="C82" s="68" t="s">
        <v>50</v>
      </c>
      <c r="D82" s="69"/>
      <c r="E82" s="70">
        <v>16000</v>
      </c>
    </row>
    <row r="83" spans="1:7" ht="15.75" x14ac:dyDescent="0.25">
      <c r="A83" s="88">
        <v>42991</v>
      </c>
      <c r="B83" s="71" t="s">
        <v>19</v>
      </c>
      <c r="C83" s="68" t="s">
        <v>46</v>
      </c>
      <c r="D83" s="69"/>
      <c r="E83" s="70">
        <v>160000</v>
      </c>
    </row>
    <row r="84" spans="1:7" ht="15.75" x14ac:dyDescent="0.25">
      <c r="A84" s="88">
        <v>42991</v>
      </c>
      <c r="B84" s="71" t="s">
        <v>93</v>
      </c>
      <c r="C84" s="68" t="s">
        <v>325</v>
      </c>
      <c r="D84" s="69"/>
      <c r="E84" s="70">
        <v>55000</v>
      </c>
    </row>
    <row r="85" spans="1:7" ht="15.75" x14ac:dyDescent="0.25">
      <c r="A85" s="88">
        <v>42991</v>
      </c>
      <c r="B85" s="71" t="s">
        <v>93</v>
      </c>
      <c r="C85" s="68" t="s">
        <v>326</v>
      </c>
      <c r="D85" s="69"/>
      <c r="E85" s="70">
        <v>110000</v>
      </c>
    </row>
    <row r="86" spans="1:7" ht="15.75" x14ac:dyDescent="0.25">
      <c r="A86" s="88">
        <v>42991</v>
      </c>
      <c r="B86" s="71" t="s">
        <v>19</v>
      </c>
      <c r="C86" s="68" t="s">
        <v>47</v>
      </c>
      <c r="D86" s="69"/>
      <c r="E86" s="70">
        <v>523000</v>
      </c>
    </row>
    <row r="87" spans="1:7" ht="15" customHeight="1" x14ac:dyDescent="0.25">
      <c r="A87" s="88">
        <v>42991</v>
      </c>
      <c r="B87" s="71" t="s">
        <v>93</v>
      </c>
      <c r="C87" s="86" t="s">
        <v>327</v>
      </c>
      <c r="D87" s="69"/>
      <c r="E87" s="70">
        <v>60000</v>
      </c>
    </row>
    <row r="88" spans="1:7" ht="15.75" x14ac:dyDescent="0.25">
      <c r="A88" s="88">
        <v>42991</v>
      </c>
      <c r="B88" s="91" t="s">
        <v>73</v>
      </c>
      <c r="C88" s="92" t="s">
        <v>328</v>
      </c>
      <c r="D88" s="69"/>
      <c r="E88" s="70">
        <v>37000</v>
      </c>
    </row>
    <row r="89" spans="1:7" ht="15.75" x14ac:dyDescent="0.25">
      <c r="A89" s="88">
        <v>42992</v>
      </c>
      <c r="B89" s="71" t="s">
        <v>73</v>
      </c>
      <c r="C89" s="68" t="s">
        <v>329</v>
      </c>
      <c r="D89" s="69"/>
      <c r="E89" s="70">
        <v>21000</v>
      </c>
    </row>
    <row r="90" spans="1:7" ht="15.75" x14ac:dyDescent="0.25">
      <c r="A90" s="88">
        <v>42992</v>
      </c>
      <c r="B90" s="71" t="s">
        <v>55</v>
      </c>
      <c r="C90" s="68" t="s">
        <v>51</v>
      </c>
      <c r="D90" s="69"/>
      <c r="E90" s="70">
        <v>14000</v>
      </c>
    </row>
    <row r="91" spans="1:7" ht="15.75" x14ac:dyDescent="0.25">
      <c r="A91" s="88">
        <v>42992</v>
      </c>
      <c r="B91" s="71" t="s">
        <v>284</v>
      </c>
      <c r="C91" s="68" t="s">
        <v>438</v>
      </c>
      <c r="D91" s="69"/>
      <c r="E91" s="70">
        <v>100000</v>
      </c>
      <c r="F91" s="224"/>
      <c r="G91" s="224"/>
    </row>
    <row r="92" spans="1:7" ht="15.75" x14ac:dyDescent="0.25">
      <c r="A92" s="88">
        <v>42993</v>
      </c>
      <c r="B92" s="71" t="s">
        <v>73</v>
      </c>
      <c r="C92" s="68" t="s">
        <v>330</v>
      </c>
      <c r="D92" s="69"/>
      <c r="E92" s="70">
        <v>15000</v>
      </c>
    </row>
    <row r="93" spans="1:7" ht="15.75" x14ac:dyDescent="0.25">
      <c r="A93" s="88">
        <v>42993</v>
      </c>
      <c r="B93" s="71" t="s">
        <v>84</v>
      </c>
      <c r="C93" s="68" t="s">
        <v>331</v>
      </c>
      <c r="D93" s="69"/>
      <c r="E93" s="70">
        <v>60000</v>
      </c>
    </row>
    <row r="94" spans="1:7" ht="15.75" x14ac:dyDescent="0.25">
      <c r="A94" s="88">
        <v>42993</v>
      </c>
      <c r="B94" s="71" t="s">
        <v>293</v>
      </c>
      <c r="C94" s="68" t="s">
        <v>332</v>
      </c>
      <c r="D94" s="69"/>
      <c r="E94" s="70">
        <v>2000000</v>
      </c>
    </row>
    <row r="95" spans="1:7" ht="15.75" x14ac:dyDescent="0.25">
      <c r="A95" s="88">
        <v>42993</v>
      </c>
      <c r="B95" s="71" t="s">
        <v>19</v>
      </c>
      <c r="C95" s="68" t="s">
        <v>48</v>
      </c>
      <c r="D95" s="69"/>
      <c r="E95" s="70">
        <v>135000</v>
      </c>
    </row>
    <row r="96" spans="1:7" ht="15.75" x14ac:dyDescent="0.25">
      <c r="A96" s="88">
        <v>42993</v>
      </c>
      <c r="B96" s="76" t="s">
        <v>15</v>
      </c>
      <c r="C96" s="68" t="s">
        <v>23</v>
      </c>
      <c r="D96" s="69"/>
      <c r="E96" s="70">
        <v>150000</v>
      </c>
    </row>
    <row r="97" spans="1:7" ht="15.75" x14ac:dyDescent="0.25">
      <c r="A97" s="88">
        <v>42996</v>
      </c>
      <c r="B97" s="76" t="s">
        <v>73</v>
      </c>
      <c r="C97" s="68" t="s">
        <v>440</v>
      </c>
      <c r="D97" s="69"/>
      <c r="E97" s="70">
        <v>30000</v>
      </c>
    </row>
    <row r="98" spans="1:7" ht="15.75" x14ac:dyDescent="0.25">
      <c r="A98" s="88">
        <v>42997</v>
      </c>
      <c r="B98" s="71" t="s">
        <v>73</v>
      </c>
      <c r="C98" s="68" t="s">
        <v>333</v>
      </c>
      <c r="D98" s="69"/>
      <c r="E98" s="70">
        <v>60000</v>
      </c>
    </row>
    <row r="99" spans="1:7" ht="15.75" x14ac:dyDescent="0.25">
      <c r="A99" s="88">
        <v>42996</v>
      </c>
      <c r="B99" s="71" t="s">
        <v>55</v>
      </c>
      <c r="C99" s="68" t="s">
        <v>334</v>
      </c>
      <c r="D99" s="69"/>
      <c r="E99" s="70">
        <v>15000</v>
      </c>
    </row>
    <row r="100" spans="1:7" ht="15.75" x14ac:dyDescent="0.25">
      <c r="A100" s="88">
        <v>42996</v>
      </c>
      <c r="B100" s="89" t="s">
        <v>284</v>
      </c>
      <c r="C100" s="68" t="s">
        <v>119</v>
      </c>
      <c r="D100" s="69"/>
      <c r="E100" s="70">
        <v>50000</v>
      </c>
      <c r="F100" s="224"/>
      <c r="G100" s="224"/>
    </row>
    <row r="101" spans="1:7" ht="15.75" x14ac:dyDescent="0.25">
      <c r="A101" s="88">
        <v>42996</v>
      </c>
      <c r="B101" s="89" t="s">
        <v>284</v>
      </c>
      <c r="C101" s="78" t="s">
        <v>122</v>
      </c>
      <c r="D101" s="69"/>
      <c r="E101" s="70">
        <v>30000</v>
      </c>
      <c r="F101" s="224"/>
      <c r="G101" s="224"/>
    </row>
    <row r="102" spans="1:7" ht="15.75" x14ac:dyDescent="0.25">
      <c r="A102" s="88">
        <v>42996</v>
      </c>
      <c r="B102" s="93" t="s">
        <v>243</v>
      </c>
      <c r="C102" s="78" t="s">
        <v>335</v>
      </c>
      <c r="D102" s="69"/>
      <c r="E102" s="69">
        <v>75000</v>
      </c>
    </row>
    <row r="103" spans="1:7" ht="15.75" x14ac:dyDescent="0.25">
      <c r="A103" s="88">
        <v>42997</v>
      </c>
      <c r="B103" s="71" t="s">
        <v>55</v>
      </c>
      <c r="C103" s="68" t="s">
        <v>52</v>
      </c>
      <c r="D103" s="69"/>
      <c r="E103" s="70">
        <v>15000</v>
      </c>
    </row>
    <row r="104" spans="1:7" ht="15.75" x14ac:dyDescent="0.25">
      <c r="A104" s="88">
        <v>42997</v>
      </c>
      <c r="B104" s="71" t="s">
        <v>55</v>
      </c>
      <c r="C104" s="68" t="s">
        <v>53</v>
      </c>
      <c r="D104" s="69"/>
      <c r="E104" s="70">
        <v>18000</v>
      </c>
    </row>
    <row r="105" spans="1:7" ht="15.75" x14ac:dyDescent="0.25">
      <c r="A105" s="88">
        <v>42997</v>
      </c>
      <c r="B105" s="76" t="s">
        <v>55</v>
      </c>
      <c r="C105" s="68" t="s">
        <v>336</v>
      </c>
      <c r="D105" s="69"/>
      <c r="E105" s="70">
        <v>120000</v>
      </c>
    </row>
    <row r="106" spans="1:7" ht="15.75" x14ac:dyDescent="0.25">
      <c r="A106" s="88">
        <v>42997</v>
      </c>
      <c r="B106" s="71" t="s">
        <v>84</v>
      </c>
      <c r="C106" s="94" t="s">
        <v>337</v>
      </c>
      <c r="D106" s="95"/>
      <c r="E106" s="96">
        <v>60000</v>
      </c>
    </row>
    <row r="107" spans="1:7" ht="15.75" x14ac:dyDescent="0.25">
      <c r="A107" s="88">
        <v>42997</v>
      </c>
      <c r="B107" s="71" t="s">
        <v>84</v>
      </c>
      <c r="C107" s="94" t="s">
        <v>338</v>
      </c>
      <c r="D107" s="69"/>
      <c r="E107" s="70">
        <v>65000</v>
      </c>
    </row>
    <row r="108" spans="1:7" ht="15.75" x14ac:dyDescent="0.25">
      <c r="A108" s="88">
        <v>42997</v>
      </c>
      <c r="B108" s="71" t="s">
        <v>84</v>
      </c>
      <c r="C108" s="68" t="s">
        <v>339</v>
      </c>
      <c r="D108" s="69"/>
      <c r="E108" s="70">
        <v>17000</v>
      </c>
    </row>
    <row r="109" spans="1:7" ht="15.75" x14ac:dyDescent="0.25">
      <c r="A109" s="88">
        <v>42997</v>
      </c>
      <c r="B109" s="93" t="s">
        <v>284</v>
      </c>
      <c r="C109" s="78" t="s">
        <v>123</v>
      </c>
      <c r="D109" s="69"/>
      <c r="E109" s="70">
        <v>15500</v>
      </c>
      <c r="F109" s="224"/>
      <c r="G109" s="224"/>
    </row>
    <row r="110" spans="1:7" ht="15.75" x14ac:dyDescent="0.25">
      <c r="A110" s="88">
        <v>42997</v>
      </c>
      <c r="B110" s="93" t="s">
        <v>108</v>
      </c>
      <c r="C110" s="78" t="s">
        <v>340</v>
      </c>
      <c r="D110" s="69"/>
      <c r="E110" s="70">
        <v>80000</v>
      </c>
    </row>
    <row r="111" spans="1:7" ht="15.75" x14ac:dyDescent="0.25">
      <c r="A111" s="88">
        <v>42998</v>
      </c>
      <c r="B111" s="93" t="s">
        <v>15</v>
      </c>
      <c r="C111" s="78" t="s">
        <v>22</v>
      </c>
      <c r="D111" s="69"/>
      <c r="E111" s="70">
        <v>70000</v>
      </c>
    </row>
    <row r="112" spans="1:7" ht="15.75" x14ac:dyDescent="0.25">
      <c r="A112" s="88">
        <v>42998</v>
      </c>
      <c r="B112" s="93" t="s">
        <v>19</v>
      </c>
      <c r="C112" s="78" t="s">
        <v>341</v>
      </c>
      <c r="D112" s="69"/>
      <c r="E112" s="70">
        <v>160000</v>
      </c>
    </row>
    <row r="113" spans="1:7" ht="15.75" x14ac:dyDescent="0.25">
      <c r="A113" s="97">
        <v>42999</v>
      </c>
      <c r="B113" s="98" t="s">
        <v>15</v>
      </c>
      <c r="C113" s="77" t="s">
        <v>342</v>
      </c>
      <c r="D113" s="74">
        <v>10000000</v>
      </c>
      <c r="E113" s="75"/>
    </row>
    <row r="114" spans="1:7" ht="15.75" x14ac:dyDescent="0.25">
      <c r="A114" s="97">
        <v>42999</v>
      </c>
      <c r="B114" s="98" t="s">
        <v>15</v>
      </c>
      <c r="C114" s="77" t="s">
        <v>343</v>
      </c>
      <c r="D114" s="74">
        <v>10000000</v>
      </c>
      <c r="E114" s="75"/>
    </row>
    <row r="115" spans="1:7" ht="15.75" x14ac:dyDescent="0.25">
      <c r="A115" s="88">
        <v>42999</v>
      </c>
      <c r="B115" s="93" t="s">
        <v>73</v>
      </c>
      <c r="C115" s="78" t="s">
        <v>428</v>
      </c>
      <c r="D115" s="69"/>
      <c r="E115" s="70">
        <v>2000000</v>
      </c>
    </row>
    <row r="116" spans="1:7" ht="15.75" x14ac:dyDescent="0.25">
      <c r="A116" s="88">
        <v>42999</v>
      </c>
      <c r="B116" s="93" t="s">
        <v>15</v>
      </c>
      <c r="C116" s="94" t="s">
        <v>38</v>
      </c>
      <c r="D116" s="95"/>
      <c r="E116" s="96">
        <v>70000</v>
      </c>
    </row>
    <row r="117" spans="1:7" ht="15.75" x14ac:dyDescent="0.25">
      <c r="A117" s="88">
        <v>42999</v>
      </c>
      <c r="B117" s="93" t="s">
        <v>15</v>
      </c>
      <c r="C117" s="78" t="s">
        <v>344</v>
      </c>
      <c r="D117" s="69"/>
      <c r="E117" s="70">
        <v>2401500</v>
      </c>
    </row>
    <row r="118" spans="1:7" ht="15.75" x14ac:dyDescent="0.25">
      <c r="A118" s="88">
        <v>42999</v>
      </c>
      <c r="B118" s="93" t="s">
        <v>108</v>
      </c>
      <c r="C118" s="78" t="s">
        <v>345</v>
      </c>
      <c r="D118" s="69"/>
      <c r="E118" s="69">
        <v>268000</v>
      </c>
    </row>
    <row r="119" spans="1:7" ht="15.75" x14ac:dyDescent="0.25">
      <c r="A119" s="88">
        <v>42999</v>
      </c>
      <c r="B119" s="93" t="s">
        <v>243</v>
      </c>
      <c r="C119" s="78" t="s">
        <v>346</v>
      </c>
      <c r="D119" s="69"/>
      <c r="E119" s="69">
        <v>15000</v>
      </c>
    </row>
    <row r="120" spans="1:7" ht="15.75" x14ac:dyDescent="0.25">
      <c r="A120" s="88">
        <v>42999</v>
      </c>
      <c r="B120" s="93" t="s">
        <v>284</v>
      </c>
      <c r="C120" s="78" t="s">
        <v>347</v>
      </c>
      <c r="D120" s="69"/>
      <c r="E120" s="70">
        <v>900000</v>
      </c>
      <c r="F120" s="224"/>
      <c r="G120" s="224"/>
    </row>
    <row r="121" spans="1:7" ht="15.75" x14ac:dyDescent="0.25">
      <c r="A121" s="88">
        <v>43000</v>
      </c>
      <c r="B121" s="93" t="s">
        <v>15</v>
      </c>
      <c r="C121" s="78" t="s">
        <v>348</v>
      </c>
      <c r="D121" s="69"/>
      <c r="E121" s="70">
        <v>168000</v>
      </c>
    </row>
    <row r="122" spans="1:7" ht="15.75" x14ac:dyDescent="0.25">
      <c r="A122" s="88">
        <v>43000</v>
      </c>
      <c r="B122" s="93" t="s">
        <v>15</v>
      </c>
      <c r="C122" s="78" t="s">
        <v>39</v>
      </c>
      <c r="D122" s="69"/>
      <c r="E122" s="70">
        <v>15000</v>
      </c>
    </row>
    <row r="123" spans="1:7" ht="15.75" x14ac:dyDescent="0.25">
      <c r="A123" s="88">
        <v>43000</v>
      </c>
      <c r="B123" s="93" t="s">
        <v>15</v>
      </c>
      <c r="C123" s="78" t="s">
        <v>40</v>
      </c>
      <c r="D123" s="69"/>
      <c r="E123" s="70">
        <v>30000</v>
      </c>
    </row>
    <row r="124" spans="1:7" ht="15.75" x14ac:dyDescent="0.25">
      <c r="A124" s="88">
        <v>43000</v>
      </c>
      <c r="B124" s="93" t="s">
        <v>15</v>
      </c>
      <c r="C124" s="78" t="s">
        <v>349</v>
      </c>
      <c r="D124" s="69"/>
      <c r="E124" s="70">
        <v>50000</v>
      </c>
    </row>
    <row r="125" spans="1:7" ht="15.75" x14ac:dyDescent="0.25">
      <c r="A125" s="88">
        <v>43000</v>
      </c>
      <c r="B125" s="93" t="s">
        <v>15</v>
      </c>
      <c r="C125" s="68" t="s">
        <v>12</v>
      </c>
      <c r="D125" s="69"/>
      <c r="E125" s="70">
        <v>400000</v>
      </c>
    </row>
    <row r="126" spans="1:7" ht="15.75" x14ac:dyDescent="0.25">
      <c r="A126" s="99">
        <v>43000</v>
      </c>
      <c r="B126" s="100" t="s">
        <v>15</v>
      </c>
      <c r="C126" s="78" t="s">
        <v>41</v>
      </c>
      <c r="D126" s="69"/>
      <c r="E126" s="70">
        <v>400000</v>
      </c>
    </row>
    <row r="127" spans="1:7" ht="15.75" x14ac:dyDescent="0.25">
      <c r="A127" s="87">
        <v>43000</v>
      </c>
      <c r="B127" s="93" t="s">
        <v>293</v>
      </c>
      <c r="C127" s="78" t="s">
        <v>350</v>
      </c>
      <c r="D127" s="69"/>
      <c r="E127" s="70">
        <v>2000000</v>
      </c>
    </row>
    <row r="128" spans="1:7" ht="15.75" x14ac:dyDescent="0.25">
      <c r="A128" s="101">
        <v>43000</v>
      </c>
      <c r="B128" s="102" t="s">
        <v>15</v>
      </c>
      <c r="C128" s="78" t="s">
        <v>42</v>
      </c>
      <c r="D128" s="69"/>
      <c r="E128" s="70">
        <v>34000</v>
      </c>
    </row>
    <row r="129" spans="1:7" ht="15.75" x14ac:dyDescent="0.25">
      <c r="A129" s="88">
        <v>43003</v>
      </c>
      <c r="B129" s="76" t="s">
        <v>15</v>
      </c>
      <c r="C129" s="78" t="s">
        <v>23</v>
      </c>
      <c r="D129" s="69"/>
      <c r="E129" s="70">
        <v>150000</v>
      </c>
    </row>
    <row r="130" spans="1:7" ht="15.75" x14ac:dyDescent="0.25">
      <c r="A130" s="88">
        <v>43003</v>
      </c>
      <c r="B130" s="93" t="s">
        <v>19</v>
      </c>
      <c r="C130" s="78" t="s">
        <v>49</v>
      </c>
      <c r="D130" s="69"/>
      <c r="E130" s="70">
        <v>50000</v>
      </c>
    </row>
    <row r="131" spans="1:7" ht="15.75" x14ac:dyDescent="0.25">
      <c r="A131" s="88">
        <v>43003</v>
      </c>
      <c r="B131" s="93" t="s">
        <v>243</v>
      </c>
      <c r="C131" s="78" t="s">
        <v>351</v>
      </c>
      <c r="D131" s="69"/>
      <c r="E131" s="70">
        <v>37000</v>
      </c>
    </row>
    <row r="132" spans="1:7" ht="15.75" x14ac:dyDescent="0.25">
      <c r="A132" s="88">
        <v>43003</v>
      </c>
      <c r="B132" s="93" t="s">
        <v>15</v>
      </c>
      <c r="C132" s="78" t="s">
        <v>352</v>
      </c>
      <c r="D132" s="69"/>
      <c r="E132" s="70">
        <v>357930</v>
      </c>
    </row>
    <row r="133" spans="1:7" ht="15.75" x14ac:dyDescent="0.25">
      <c r="A133" s="88">
        <v>43003</v>
      </c>
      <c r="B133" s="93" t="s">
        <v>108</v>
      </c>
      <c r="C133" s="78" t="s">
        <v>353</v>
      </c>
      <c r="D133" s="82"/>
      <c r="E133" s="83">
        <v>150000</v>
      </c>
    </row>
    <row r="134" spans="1:7" ht="15.75" x14ac:dyDescent="0.25">
      <c r="A134" s="88">
        <v>43003</v>
      </c>
      <c r="B134" s="93" t="s">
        <v>108</v>
      </c>
      <c r="C134" s="103" t="s">
        <v>110</v>
      </c>
      <c r="D134" s="82"/>
      <c r="E134" s="83">
        <v>50000</v>
      </c>
    </row>
    <row r="135" spans="1:7" ht="15.75" x14ac:dyDescent="0.25">
      <c r="A135" s="88">
        <v>43003</v>
      </c>
      <c r="B135" s="93" t="s">
        <v>15</v>
      </c>
      <c r="C135" s="103" t="s">
        <v>354</v>
      </c>
      <c r="D135" s="82"/>
      <c r="E135" s="83">
        <v>50000</v>
      </c>
    </row>
    <row r="136" spans="1:7" ht="15.75" x14ac:dyDescent="0.25">
      <c r="A136" s="88">
        <v>43003</v>
      </c>
      <c r="B136" s="93" t="s">
        <v>108</v>
      </c>
      <c r="C136" s="104" t="s">
        <v>355</v>
      </c>
      <c r="D136" s="82"/>
      <c r="E136" s="83">
        <v>2213750</v>
      </c>
      <c r="G136" s="34"/>
    </row>
    <row r="137" spans="1:7" ht="15.75" x14ac:dyDescent="0.25">
      <c r="A137" s="88">
        <v>43003</v>
      </c>
      <c r="B137" s="93" t="s">
        <v>243</v>
      </c>
      <c r="C137" s="104" t="s">
        <v>424</v>
      </c>
      <c r="D137" s="82"/>
      <c r="E137" s="83">
        <v>1600000</v>
      </c>
    </row>
    <row r="138" spans="1:7" ht="15.75" x14ac:dyDescent="0.25">
      <c r="A138" s="88">
        <v>43004</v>
      </c>
      <c r="B138" s="93" t="s">
        <v>55</v>
      </c>
      <c r="C138" s="78" t="s">
        <v>416</v>
      </c>
      <c r="D138" s="84"/>
      <c r="E138" s="85">
        <v>2413750</v>
      </c>
    </row>
    <row r="139" spans="1:7" ht="15.75" x14ac:dyDescent="0.25">
      <c r="A139" s="88">
        <v>43004</v>
      </c>
      <c r="B139" s="93" t="s">
        <v>15</v>
      </c>
      <c r="C139" s="103" t="s">
        <v>356</v>
      </c>
      <c r="D139" s="84"/>
      <c r="E139" s="85">
        <v>2000000</v>
      </c>
    </row>
    <row r="140" spans="1:7" ht="15.75" x14ac:dyDescent="0.25">
      <c r="A140" s="88">
        <v>43004</v>
      </c>
      <c r="B140" s="93" t="s">
        <v>19</v>
      </c>
      <c r="C140" s="103" t="s">
        <v>357</v>
      </c>
      <c r="D140" s="82"/>
      <c r="E140" s="83">
        <v>80000</v>
      </c>
    </row>
    <row r="141" spans="1:7" ht="15.75" x14ac:dyDescent="0.25">
      <c r="A141" s="88">
        <v>43004</v>
      </c>
      <c r="B141" s="93" t="s">
        <v>284</v>
      </c>
      <c r="C141" s="103" t="s">
        <v>124</v>
      </c>
      <c r="D141" s="82"/>
      <c r="E141" s="83">
        <v>60000</v>
      </c>
      <c r="F141" s="224"/>
      <c r="G141" s="224"/>
    </row>
    <row r="142" spans="1:7" ht="15.75" x14ac:dyDescent="0.25">
      <c r="A142" s="88">
        <v>43004</v>
      </c>
      <c r="B142" s="93" t="s">
        <v>243</v>
      </c>
      <c r="C142" s="78" t="s">
        <v>358</v>
      </c>
      <c r="D142" s="82"/>
      <c r="E142" s="83">
        <v>60000</v>
      </c>
    </row>
    <row r="143" spans="1:7" ht="15.75" x14ac:dyDescent="0.25">
      <c r="A143" s="88">
        <v>43004</v>
      </c>
      <c r="B143" s="93" t="s">
        <v>108</v>
      </c>
      <c r="C143" s="68" t="s">
        <v>285</v>
      </c>
      <c r="D143" s="69"/>
      <c r="E143" s="70">
        <v>80000</v>
      </c>
    </row>
    <row r="144" spans="1:7" ht="15.75" x14ac:dyDescent="0.25">
      <c r="A144" s="88">
        <v>43004</v>
      </c>
      <c r="B144" s="76" t="s">
        <v>93</v>
      </c>
      <c r="C144" s="103" t="s">
        <v>244</v>
      </c>
      <c r="D144" s="82"/>
      <c r="E144" s="83">
        <v>100000</v>
      </c>
    </row>
    <row r="145" spans="1:6" ht="15.75" x14ac:dyDescent="0.25">
      <c r="A145" s="105">
        <v>43004</v>
      </c>
      <c r="B145" s="106" t="s">
        <v>15</v>
      </c>
      <c r="C145" s="107" t="s">
        <v>359</v>
      </c>
      <c r="D145" s="108">
        <v>43000</v>
      </c>
      <c r="E145" s="109"/>
    </row>
    <row r="146" spans="1:6" ht="15.75" x14ac:dyDescent="0.25">
      <c r="A146" s="87">
        <v>43006</v>
      </c>
      <c r="B146" s="93" t="s">
        <v>293</v>
      </c>
      <c r="C146" s="110" t="s">
        <v>350</v>
      </c>
      <c r="D146" s="82"/>
      <c r="E146" s="83">
        <v>1500000</v>
      </c>
    </row>
    <row r="147" spans="1:6" ht="15.75" x14ac:dyDescent="0.25">
      <c r="A147" s="87">
        <v>43006</v>
      </c>
      <c r="B147" s="93" t="s">
        <v>73</v>
      </c>
      <c r="C147" s="110" t="s">
        <v>360</v>
      </c>
      <c r="D147" s="82"/>
      <c r="E147" s="83">
        <v>1500000</v>
      </c>
    </row>
    <row r="148" spans="1:6" ht="15.75" x14ac:dyDescent="0.25">
      <c r="A148" s="87">
        <v>43006</v>
      </c>
      <c r="B148" s="93" t="s">
        <v>15</v>
      </c>
      <c r="C148" s="110" t="s">
        <v>361</v>
      </c>
      <c r="D148" s="82"/>
      <c r="E148" s="83">
        <v>34000</v>
      </c>
    </row>
    <row r="149" spans="1:6" ht="15.75" x14ac:dyDescent="0.25">
      <c r="A149" s="87">
        <v>43006</v>
      </c>
      <c r="B149" s="93" t="s">
        <v>15</v>
      </c>
      <c r="C149" s="110" t="s">
        <v>362</v>
      </c>
      <c r="D149" s="82"/>
      <c r="E149" s="83">
        <v>34000</v>
      </c>
    </row>
    <row r="150" spans="1:6" ht="15.75" x14ac:dyDescent="0.25">
      <c r="A150" s="111">
        <v>43007</v>
      </c>
      <c r="B150" s="93" t="s">
        <v>108</v>
      </c>
      <c r="C150" s="110" t="s">
        <v>363</v>
      </c>
      <c r="D150" s="82"/>
      <c r="E150" s="83">
        <v>26000</v>
      </c>
    </row>
    <row r="151" spans="1:6" ht="15.75" x14ac:dyDescent="0.25">
      <c r="A151" s="112">
        <v>43007</v>
      </c>
      <c r="B151" s="113" t="s">
        <v>15</v>
      </c>
      <c r="C151" s="113" t="s">
        <v>364</v>
      </c>
      <c r="D151" s="113"/>
      <c r="E151" s="114">
        <v>10000</v>
      </c>
    </row>
    <row r="152" spans="1:6" ht="15.75" x14ac:dyDescent="0.25">
      <c r="A152" s="112">
        <v>43007</v>
      </c>
      <c r="B152" s="102" t="s">
        <v>93</v>
      </c>
      <c r="C152" s="115" t="s">
        <v>365</v>
      </c>
      <c r="D152" s="84"/>
      <c r="E152" s="85">
        <v>40000</v>
      </c>
    </row>
    <row r="153" spans="1:6" ht="15.75" x14ac:dyDescent="0.25">
      <c r="A153" s="116">
        <v>43007</v>
      </c>
      <c r="B153" s="98" t="s">
        <v>15</v>
      </c>
      <c r="C153" s="77" t="s">
        <v>366</v>
      </c>
      <c r="D153" s="117">
        <v>8000000</v>
      </c>
      <c r="E153" s="118"/>
    </row>
    <row r="154" spans="1:6" ht="15.75" x14ac:dyDescent="0.25">
      <c r="A154" s="112">
        <v>43007</v>
      </c>
      <c r="B154" s="93" t="s">
        <v>15</v>
      </c>
      <c r="C154" s="104" t="s">
        <v>250</v>
      </c>
      <c r="D154" s="82"/>
      <c r="E154" s="119">
        <v>550000</v>
      </c>
    </row>
    <row r="155" spans="1:6" ht="15.75" x14ac:dyDescent="0.25">
      <c r="A155" s="112">
        <v>43007</v>
      </c>
      <c r="B155" s="93" t="s">
        <v>118</v>
      </c>
      <c r="C155" s="78" t="s">
        <v>247</v>
      </c>
      <c r="D155" s="84"/>
      <c r="E155" s="85">
        <v>52000</v>
      </c>
    </row>
    <row r="156" spans="1:6" ht="15.75" x14ac:dyDescent="0.25">
      <c r="A156" s="112">
        <v>43007</v>
      </c>
      <c r="B156" s="102" t="s">
        <v>93</v>
      </c>
      <c r="C156" s="115" t="s">
        <v>246</v>
      </c>
      <c r="D156" s="84"/>
      <c r="E156" s="85">
        <v>10000</v>
      </c>
    </row>
    <row r="157" spans="1:6" ht="15.75" x14ac:dyDescent="0.25">
      <c r="A157" s="112">
        <v>43007</v>
      </c>
      <c r="B157" s="93" t="s">
        <v>15</v>
      </c>
      <c r="C157" s="78" t="s">
        <v>367</v>
      </c>
      <c r="D157" s="84"/>
      <c r="E157" s="85">
        <v>105000</v>
      </c>
    </row>
    <row r="158" spans="1:6" ht="15.75" x14ac:dyDescent="0.25">
      <c r="A158" s="112">
        <v>43007</v>
      </c>
      <c r="B158" s="93" t="s">
        <v>15</v>
      </c>
      <c r="C158" s="78" t="s">
        <v>368</v>
      </c>
      <c r="D158" s="69"/>
      <c r="E158" s="70">
        <v>400000</v>
      </c>
    </row>
    <row r="159" spans="1:6" ht="15.75" x14ac:dyDescent="0.25">
      <c r="A159" s="112">
        <v>43007</v>
      </c>
      <c r="B159" s="93" t="s">
        <v>15</v>
      </c>
      <c r="C159" s="107" t="s">
        <v>433</v>
      </c>
      <c r="D159" s="109">
        <v>357000</v>
      </c>
      <c r="E159" s="109"/>
    </row>
    <row r="160" spans="1:6" ht="15.75" x14ac:dyDescent="0.25">
      <c r="A160" s="87">
        <v>43007</v>
      </c>
      <c r="B160" s="93" t="s">
        <v>284</v>
      </c>
      <c r="C160" s="78" t="s">
        <v>430</v>
      </c>
      <c r="D160" s="69"/>
      <c r="E160" s="70">
        <v>40000</v>
      </c>
      <c r="F160" s="224"/>
    </row>
    <row r="161" spans="1:5" ht="15.75" x14ac:dyDescent="0.25">
      <c r="A161" s="120"/>
      <c r="B161" s="120"/>
      <c r="C161" s="121" t="s">
        <v>369</v>
      </c>
      <c r="D161" s="122">
        <f>SUM(D7:D160)</f>
        <v>47186262</v>
      </c>
      <c r="E161" s="123">
        <f>SUM(E7:E160)</f>
        <v>35999042</v>
      </c>
    </row>
    <row r="162" spans="1:5" ht="15.75" x14ac:dyDescent="0.25">
      <c r="A162" s="124"/>
      <c r="B162" s="124"/>
      <c r="C162" s="125" t="s">
        <v>516</v>
      </c>
      <c r="D162" s="126">
        <f>+D161-E161</f>
        <v>11187220</v>
      </c>
      <c r="E162" s="126"/>
    </row>
  </sheetData>
  <autoFilter ref="A5:E1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21" sqref="E21"/>
    </sheetView>
  </sheetViews>
  <sheetFormatPr baseColWidth="10" defaultRowHeight="15" x14ac:dyDescent="0.25"/>
  <cols>
    <col min="1" max="1" width="4.7109375" customWidth="1"/>
    <col min="3" max="3" width="56" customWidth="1"/>
  </cols>
  <sheetData>
    <row r="1" spans="1:5" x14ac:dyDescent="0.25">
      <c r="A1" s="55" t="s">
        <v>276</v>
      </c>
      <c r="B1" s="56"/>
      <c r="C1" s="56"/>
      <c r="D1" s="56"/>
      <c r="E1" s="57"/>
    </row>
    <row r="2" spans="1:5" x14ac:dyDescent="0.25">
      <c r="A2" s="36"/>
      <c r="B2" s="56"/>
      <c r="C2" s="56"/>
      <c r="D2" s="56"/>
      <c r="E2" s="57"/>
    </row>
    <row r="3" spans="1:5" x14ac:dyDescent="0.25">
      <c r="A3" s="185" t="s">
        <v>401</v>
      </c>
      <c r="B3" s="56"/>
      <c r="C3" s="56"/>
      <c r="D3" s="56"/>
      <c r="E3" s="57"/>
    </row>
    <row r="4" spans="1:5" x14ac:dyDescent="0.25">
      <c r="A4" s="56"/>
      <c r="B4" s="56"/>
      <c r="C4" s="56"/>
      <c r="D4" s="57"/>
      <c r="E4" s="57"/>
    </row>
    <row r="5" spans="1:5" x14ac:dyDescent="0.25">
      <c r="A5" s="58"/>
      <c r="B5" s="58"/>
      <c r="C5" s="58"/>
      <c r="D5" s="59"/>
      <c r="E5" s="59"/>
    </row>
    <row r="6" spans="1:5" x14ac:dyDescent="0.25">
      <c r="A6" s="60" t="s">
        <v>402</v>
      </c>
      <c r="B6" s="60" t="s">
        <v>278</v>
      </c>
      <c r="C6" s="60" t="s">
        <v>279</v>
      </c>
      <c r="D6" s="62" t="s">
        <v>280</v>
      </c>
      <c r="E6" s="62" t="s">
        <v>281</v>
      </c>
    </row>
    <row r="7" spans="1:5" x14ac:dyDescent="0.25">
      <c r="A7" s="186"/>
      <c r="B7" s="187"/>
      <c r="C7" s="187"/>
      <c r="D7" s="188"/>
      <c r="E7" s="188"/>
    </row>
    <row r="8" spans="1:5" x14ac:dyDescent="0.25">
      <c r="A8" s="189"/>
      <c r="B8" s="190"/>
      <c r="C8" s="191" t="s">
        <v>403</v>
      </c>
      <c r="D8" s="192">
        <v>75628117</v>
      </c>
      <c r="E8" s="193"/>
    </row>
    <row r="9" spans="1:5" x14ac:dyDescent="0.25">
      <c r="A9" s="194">
        <v>1</v>
      </c>
      <c r="B9" s="195">
        <v>42989</v>
      </c>
      <c r="C9" s="196" t="s">
        <v>404</v>
      </c>
      <c r="D9" s="197"/>
      <c r="E9" s="193">
        <v>8000000</v>
      </c>
    </row>
    <row r="10" spans="1:5" x14ac:dyDescent="0.25">
      <c r="A10" s="194">
        <v>2</v>
      </c>
      <c r="B10" s="195">
        <v>42989</v>
      </c>
      <c r="C10" s="196" t="s">
        <v>405</v>
      </c>
      <c r="D10" s="193"/>
      <c r="E10" s="193">
        <v>462500</v>
      </c>
    </row>
    <row r="11" spans="1:5" x14ac:dyDescent="0.25">
      <c r="A11" s="194">
        <v>3</v>
      </c>
      <c r="B11" s="195">
        <v>42989</v>
      </c>
      <c r="C11" s="196" t="s">
        <v>406</v>
      </c>
      <c r="D11" s="198"/>
      <c r="E11" s="199">
        <v>56500</v>
      </c>
    </row>
    <row r="12" spans="1:5" x14ac:dyDescent="0.25">
      <c r="A12" s="194">
        <v>4</v>
      </c>
      <c r="B12" s="195">
        <v>42999</v>
      </c>
      <c r="C12" s="196" t="s">
        <v>407</v>
      </c>
      <c r="D12" s="200"/>
      <c r="E12" s="201">
        <v>10000000</v>
      </c>
    </row>
    <row r="13" spans="1:5" x14ac:dyDescent="0.25">
      <c r="A13" s="194">
        <v>5</v>
      </c>
      <c r="B13" s="195">
        <v>42999</v>
      </c>
      <c r="C13" s="196" t="s">
        <v>408</v>
      </c>
      <c r="D13" s="200"/>
      <c r="E13" s="201">
        <v>10000000</v>
      </c>
    </row>
    <row r="14" spans="1:5" x14ac:dyDescent="0.25">
      <c r="A14" s="194">
        <v>6</v>
      </c>
      <c r="B14" s="195">
        <v>43003</v>
      </c>
      <c r="C14" s="196" t="s">
        <v>409</v>
      </c>
      <c r="D14" s="200"/>
      <c r="E14" s="201">
        <v>23822500</v>
      </c>
    </row>
    <row r="15" spans="1:5" x14ac:dyDescent="0.25">
      <c r="A15" s="194">
        <v>7</v>
      </c>
      <c r="B15" s="195">
        <v>43004</v>
      </c>
      <c r="C15" s="196" t="s">
        <v>410</v>
      </c>
      <c r="D15" s="200"/>
      <c r="E15" s="201">
        <v>4313750</v>
      </c>
    </row>
    <row r="16" spans="1:5" x14ac:dyDescent="0.25">
      <c r="A16" s="194">
        <v>8</v>
      </c>
      <c r="B16" s="195">
        <v>43007</v>
      </c>
      <c r="C16" s="196" t="s">
        <v>411</v>
      </c>
      <c r="D16" s="202"/>
      <c r="E16" s="203">
        <v>8000000</v>
      </c>
    </row>
    <row r="17" spans="1:5" x14ac:dyDescent="0.25">
      <c r="A17" s="205"/>
      <c r="B17" s="195"/>
      <c r="C17" s="206" t="s">
        <v>369</v>
      </c>
      <c r="D17" s="207">
        <f>SUM(D8:D16)</f>
        <v>75628117</v>
      </c>
      <c r="E17" s="207">
        <f>SUM(E8:E16)</f>
        <v>64655250</v>
      </c>
    </row>
    <row r="18" spans="1:5" x14ac:dyDescent="0.25">
      <c r="A18" s="56"/>
      <c r="B18" s="189"/>
      <c r="C18" s="208" t="s">
        <v>412</v>
      </c>
      <c r="D18" s="209">
        <f>+D17-E17</f>
        <v>10972867</v>
      </c>
      <c r="E18" s="2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J11" sqref="J11"/>
    </sheetView>
  </sheetViews>
  <sheetFormatPr baseColWidth="10" defaultRowHeight="15" x14ac:dyDescent="0.25"/>
  <cols>
    <col min="1" max="1" width="2" customWidth="1"/>
    <col min="2" max="2" width="4.140625" customWidth="1"/>
    <col min="4" max="4" width="38.5703125" customWidth="1"/>
  </cols>
  <sheetData>
    <row r="1" spans="1:6" x14ac:dyDescent="0.25">
      <c r="A1" s="55" t="s">
        <v>276</v>
      </c>
      <c r="B1" s="56"/>
      <c r="C1" s="56"/>
      <c r="D1" s="56"/>
      <c r="E1" s="57"/>
      <c r="F1" s="57"/>
    </row>
    <row r="2" spans="1:6" x14ac:dyDescent="0.25">
      <c r="A2" s="36"/>
      <c r="B2" s="56"/>
      <c r="C2" s="56"/>
      <c r="D2" s="56"/>
      <c r="E2" s="57"/>
      <c r="F2" s="57"/>
    </row>
    <row r="3" spans="1:6" x14ac:dyDescent="0.25">
      <c r="A3" s="185" t="s">
        <v>413</v>
      </c>
      <c r="B3" s="56"/>
      <c r="C3" s="56"/>
      <c r="D3" s="56"/>
      <c r="E3" s="57"/>
      <c r="F3" s="57"/>
    </row>
    <row r="4" spans="1:6" x14ac:dyDescent="0.25">
      <c r="A4" s="56"/>
      <c r="B4" s="56"/>
      <c r="C4" s="56"/>
      <c r="D4" s="56"/>
      <c r="E4" s="57"/>
      <c r="F4" s="57"/>
    </row>
    <row r="5" spans="1:6" x14ac:dyDescent="0.25">
      <c r="A5" s="56"/>
      <c r="B5" s="60" t="s">
        <v>402</v>
      </c>
      <c r="C5" s="60" t="s">
        <v>278</v>
      </c>
      <c r="D5" s="60" t="s">
        <v>279</v>
      </c>
      <c r="E5" s="62" t="s">
        <v>280</v>
      </c>
      <c r="F5" s="62" t="s">
        <v>281</v>
      </c>
    </row>
    <row r="6" spans="1:6" x14ac:dyDescent="0.25">
      <c r="A6" s="56"/>
      <c r="B6" s="186"/>
      <c r="C6" s="187"/>
      <c r="D6" s="187"/>
      <c r="E6" s="211"/>
      <c r="F6" s="188"/>
    </row>
    <row r="7" spans="1:6" x14ac:dyDescent="0.25">
      <c r="A7" s="56"/>
      <c r="B7" s="189"/>
      <c r="C7" s="195" t="s">
        <v>415</v>
      </c>
      <c r="D7" s="204" t="s">
        <v>568</v>
      </c>
      <c r="E7" s="212">
        <v>4914.1400000000003</v>
      </c>
      <c r="F7" s="213"/>
    </row>
    <row r="8" spans="1:6" x14ac:dyDescent="0.25">
      <c r="A8" s="56"/>
      <c r="B8" s="189"/>
      <c r="C8" s="195"/>
      <c r="D8" s="204"/>
      <c r="E8" s="214"/>
      <c r="F8" s="213"/>
    </row>
    <row r="9" spans="1:6" x14ac:dyDescent="0.25">
      <c r="A9" s="56"/>
      <c r="B9" s="215"/>
      <c r="C9" s="195"/>
      <c r="D9" s="204"/>
      <c r="E9" s="197"/>
      <c r="F9" s="197"/>
    </row>
    <row r="10" spans="1:6" x14ac:dyDescent="0.25">
      <c r="A10" s="56"/>
      <c r="B10" s="215"/>
      <c r="C10" s="195"/>
      <c r="D10" s="204"/>
      <c r="E10" s="197"/>
      <c r="F10" s="197"/>
    </row>
    <row r="11" spans="1:6" x14ac:dyDescent="0.25">
      <c r="A11" s="56"/>
      <c r="B11" s="205"/>
      <c r="C11" s="195"/>
      <c r="D11" s="206" t="s">
        <v>369</v>
      </c>
      <c r="E11" s="216">
        <f>SUM(E7:E10)</f>
        <v>4914.1400000000003</v>
      </c>
      <c r="F11" s="217">
        <f>SUM(F9:F10)</f>
        <v>0</v>
      </c>
    </row>
    <row r="12" spans="1:6" x14ac:dyDescent="0.25">
      <c r="A12" s="56"/>
      <c r="B12" s="56"/>
      <c r="C12" s="56"/>
      <c r="D12" s="218" t="s">
        <v>414</v>
      </c>
      <c r="E12" s="219">
        <f>E11-F11</f>
        <v>4914.1400000000003</v>
      </c>
      <c r="F12" s="2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J18" sqref="J18"/>
    </sheetView>
  </sheetViews>
  <sheetFormatPr baseColWidth="10" defaultRowHeight="15" x14ac:dyDescent="0.25"/>
  <cols>
    <col min="4" max="4" width="9.7109375" customWidth="1"/>
    <col min="5" max="5" width="10" customWidth="1"/>
    <col min="6" max="6" width="6.5703125" customWidth="1"/>
    <col min="7" max="7" width="14.42578125" customWidth="1"/>
    <col min="8" max="8" width="6.5703125" customWidth="1"/>
  </cols>
  <sheetData>
    <row r="1" spans="1:8" x14ac:dyDescent="0.25">
      <c r="A1" s="339" t="s">
        <v>517</v>
      </c>
      <c r="B1" s="339"/>
      <c r="C1" s="339"/>
      <c r="D1" s="339"/>
      <c r="E1" s="339"/>
      <c r="F1" s="339"/>
      <c r="G1" s="339"/>
      <c r="H1" s="339"/>
    </row>
    <row r="3" spans="1:8" ht="15.75" x14ac:dyDescent="0.25">
      <c r="A3" s="229" t="s">
        <v>518</v>
      </c>
      <c r="B3" s="230"/>
      <c r="C3" s="230"/>
      <c r="D3" s="231"/>
      <c r="E3" s="230"/>
      <c r="F3" s="230"/>
      <c r="G3" s="230"/>
    </row>
    <row r="4" spans="1:8" ht="15.75" x14ac:dyDescent="0.25">
      <c r="A4" s="229" t="s">
        <v>276</v>
      </c>
      <c r="B4" s="230"/>
      <c r="C4" s="230"/>
      <c r="D4" s="230"/>
      <c r="E4" s="230"/>
      <c r="F4" s="230"/>
      <c r="G4" s="230"/>
    </row>
    <row r="5" spans="1:8" ht="15.75" x14ac:dyDescent="0.25">
      <c r="A5" s="232"/>
      <c r="B5" s="229"/>
      <c r="C5" s="229"/>
      <c r="D5" s="229"/>
      <c r="E5" s="229"/>
      <c r="F5" s="229"/>
      <c r="G5" s="229"/>
    </row>
    <row r="6" spans="1:8" ht="15.75" x14ac:dyDescent="0.25">
      <c r="A6" s="232" t="s">
        <v>519</v>
      </c>
      <c r="B6" s="229"/>
      <c r="C6" s="229"/>
      <c r="D6" s="229"/>
      <c r="E6" s="229"/>
      <c r="F6" s="229"/>
      <c r="G6" s="229"/>
    </row>
    <row r="7" spans="1:8" ht="15.75" x14ac:dyDescent="0.25">
      <c r="A7" s="229"/>
      <c r="B7" s="229"/>
      <c r="C7" s="229"/>
      <c r="D7" s="229"/>
      <c r="E7" s="229"/>
      <c r="F7" s="229"/>
      <c r="G7" s="229"/>
    </row>
    <row r="8" spans="1:8" x14ac:dyDescent="0.25">
      <c r="A8" s="233"/>
      <c r="B8" s="234"/>
      <c r="C8" s="234"/>
      <c r="D8" s="234"/>
      <c r="E8" s="234"/>
      <c r="F8" s="234"/>
      <c r="G8" s="234"/>
      <c r="H8" s="234"/>
    </row>
    <row r="9" spans="1:8" ht="20.25" x14ac:dyDescent="0.25">
      <c r="A9" s="235" t="s">
        <v>520</v>
      </c>
      <c r="B9" s="235"/>
      <c r="C9" s="235"/>
      <c r="D9" s="235"/>
      <c r="E9" s="235"/>
      <c r="F9" s="235"/>
      <c r="G9" s="235"/>
      <c r="H9" s="235"/>
    </row>
    <row r="10" spans="1:8" ht="18" x14ac:dyDescent="0.25">
      <c r="A10" s="236"/>
      <c r="B10" s="236"/>
      <c r="C10" s="236"/>
      <c r="D10" s="236"/>
      <c r="E10" s="236"/>
      <c r="F10" s="236"/>
      <c r="G10" s="236"/>
      <c r="H10" s="236"/>
    </row>
    <row r="11" spans="1:8" x14ac:dyDescent="0.25">
      <c r="A11" s="237" t="s">
        <v>521</v>
      </c>
      <c r="B11" s="237"/>
      <c r="C11" s="238"/>
      <c r="D11" s="238"/>
      <c r="E11" s="238" t="s">
        <v>522</v>
      </c>
      <c r="F11" s="238"/>
      <c r="G11" s="238"/>
      <c r="H11" s="238"/>
    </row>
    <row r="12" spans="1:8" x14ac:dyDescent="0.25">
      <c r="A12" s="233"/>
      <c r="B12" s="233"/>
      <c r="C12" s="234"/>
      <c r="D12" s="234"/>
      <c r="E12" s="234"/>
      <c r="F12" s="234"/>
      <c r="G12" s="234"/>
      <c r="H12" s="234"/>
    </row>
    <row r="13" spans="1:8" x14ac:dyDescent="0.25">
      <c r="A13" s="340" t="s">
        <v>523</v>
      </c>
      <c r="B13" s="341"/>
      <c r="C13" s="341"/>
      <c r="D13" s="341"/>
      <c r="E13" s="341"/>
      <c r="F13" s="341"/>
      <c r="G13" s="341"/>
      <c r="H13" s="342"/>
    </row>
    <row r="14" spans="1:8" x14ac:dyDescent="0.25">
      <c r="A14" s="233"/>
      <c r="B14" s="234"/>
      <c r="C14" s="234"/>
      <c r="D14" s="234"/>
      <c r="E14" s="234"/>
      <c r="F14" s="234"/>
      <c r="G14" s="234"/>
      <c r="H14" s="234"/>
    </row>
    <row r="15" spans="1:8" x14ac:dyDescent="0.25">
      <c r="A15" s="239"/>
      <c r="B15" s="234"/>
      <c r="C15" s="234"/>
      <c r="D15" s="234"/>
      <c r="E15" s="234"/>
      <c r="F15" s="234"/>
      <c r="G15" s="234"/>
      <c r="H15" s="234"/>
    </row>
    <row r="16" spans="1:8" x14ac:dyDescent="0.25">
      <c r="A16" s="240" t="s">
        <v>524</v>
      </c>
      <c r="B16" s="234"/>
      <c r="C16" s="241">
        <v>10000</v>
      </c>
      <c r="D16" s="242" t="s">
        <v>525</v>
      </c>
      <c r="E16" s="243">
        <v>500</v>
      </c>
      <c r="F16" s="234"/>
      <c r="G16" s="244">
        <f>C16*E16</f>
        <v>5000000</v>
      </c>
      <c r="H16" s="234"/>
    </row>
    <row r="17" spans="1:8" x14ac:dyDescent="0.25">
      <c r="A17" s="233"/>
      <c r="B17" s="234"/>
      <c r="C17" s="245">
        <v>5000</v>
      </c>
      <c r="D17" s="246" t="s">
        <v>525</v>
      </c>
      <c r="E17" s="247">
        <v>170</v>
      </c>
      <c r="F17" s="234"/>
      <c r="G17" s="244">
        <f t="shared" ref="G17:G21" si="0">C17*E17</f>
        <v>850000</v>
      </c>
      <c r="H17" s="234"/>
    </row>
    <row r="18" spans="1:8" x14ac:dyDescent="0.25">
      <c r="A18" s="233"/>
      <c r="B18" s="234"/>
      <c r="C18" s="245">
        <v>20000</v>
      </c>
      <c r="D18" s="246" t="s">
        <v>525</v>
      </c>
      <c r="E18" s="247">
        <v>250</v>
      </c>
      <c r="F18" s="234"/>
      <c r="G18" s="244">
        <f t="shared" si="0"/>
        <v>5000000</v>
      </c>
      <c r="H18" s="234"/>
    </row>
    <row r="19" spans="1:8" x14ac:dyDescent="0.25">
      <c r="A19" s="233"/>
      <c r="B19" s="234"/>
      <c r="C19" s="245">
        <v>1000</v>
      </c>
      <c r="D19" s="246" t="s">
        <v>525</v>
      </c>
      <c r="E19" s="247">
        <v>137</v>
      </c>
      <c r="F19" s="234"/>
      <c r="G19" s="244">
        <f t="shared" si="0"/>
        <v>137000</v>
      </c>
      <c r="H19" s="234"/>
    </row>
    <row r="20" spans="1:8" x14ac:dyDescent="0.25">
      <c r="A20" s="233"/>
      <c r="B20" s="234"/>
      <c r="C20" s="245">
        <v>500</v>
      </c>
      <c r="D20" s="246" t="s">
        <v>526</v>
      </c>
      <c r="E20" s="247">
        <v>400</v>
      </c>
      <c r="F20" s="234"/>
      <c r="G20" s="244">
        <f t="shared" si="0"/>
        <v>200000</v>
      </c>
      <c r="H20" s="234"/>
    </row>
    <row r="21" spans="1:8" ht="15.75" thickBot="1" x14ac:dyDescent="0.3">
      <c r="A21" s="233"/>
      <c r="B21" s="234"/>
      <c r="C21" s="248">
        <v>100</v>
      </c>
      <c r="D21" s="249" t="s">
        <v>525</v>
      </c>
      <c r="E21" s="250">
        <v>3</v>
      </c>
      <c r="F21" s="234"/>
      <c r="G21" s="244">
        <f t="shared" si="0"/>
        <v>300</v>
      </c>
      <c r="H21" s="234"/>
    </row>
    <row r="22" spans="1:8" ht="15.75" thickBot="1" x14ac:dyDescent="0.3">
      <c r="A22" s="240" t="s">
        <v>527</v>
      </c>
      <c r="B22" s="234"/>
      <c r="C22" s="234"/>
      <c r="D22" s="234"/>
      <c r="E22" s="234"/>
      <c r="F22" s="234"/>
      <c r="G22" s="251">
        <f>SUM(G16:G21)</f>
        <v>11187300</v>
      </c>
      <c r="H22" s="234"/>
    </row>
    <row r="23" spans="1:8" x14ac:dyDescent="0.25">
      <c r="A23" s="239"/>
      <c r="B23" s="234"/>
      <c r="C23" s="234"/>
      <c r="D23" s="234"/>
      <c r="E23" s="234"/>
      <c r="F23" s="234"/>
      <c r="G23" s="234"/>
      <c r="H23" s="234"/>
    </row>
    <row r="24" spans="1:8" x14ac:dyDescent="0.25">
      <c r="A24" s="239"/>
      <c r="B24" s="234"/>
      <c r="C24" s="234"/>
      <c r="D24" s="234"/>
      <c r="E24" s="234"/>
      <c r="F24" s="234"/>
      <c r="G24" s="234"/>
      <c r="H24" s="234"/>
    </row>
    <row r="25" spans="1:8" x14ac:dyDescent="0.25">
      <c r="A25" s="240" t="s">
        <v>528</v>
      </c>
      <c r="B25" s="234"/>
      <c r="C25" s="241">
        <v>50</v>
      </c>
      <c r="D25" s="242" t="s">
        <v>525</v>
      </c>
      <c r="E25" s="252"/>
      <c r="F25" s="234"/>
      <c r="G25" s="244">
        <f>C25*E25</f>
        <v>0</v>
      </c>
      <c r="H25" s="234"/>
    </row>
    <row r="26" spans="1:8" x14ac:dyDescent="0.25">
      <c r="A26" s="233"/>
      <c r="B26" s="234"/>
      <c r="C26" s="245">
        <v>20</v>
      </c>
      <c r="D26" s="246" t="s">
        <v>525</v>
      </c>
      <c r="E26" s="247"/>
      <c r="F26" s="234"/>
      <c r="G26" s="244">
        <f>C26*E26</f>
        <v>0</v>
      </c>
      <c r="H26" s="234"/>
    </row>
    <row r="27" spans="1:8" x14ac:dyDescent="0.25">
      <c r="A27" s="233"/>
      <c r="B27" s="234"/>
      <c r="C27" s="245">
        <v>10</v>
      </c>
      <c r="D27" s="246" t="s">
        <v>525</v>
      </c>
      <c r="E27" s="247"/>
      <c r="F27" s="234"/>
      <c r="G27" s="244">
        <f>C27*E27</f>
        <v>0</v>
      </c>
      <c r="H27" s="234"/>
    </row>
    <row r="28" spans="1:8" x14ac:dyDescent="0.25">
      <c r="A28" s="233"/>
      <c r="B28" s="234"/>
      <c r="C28" s="245">
        <v>5</v>
      </c>
      <c r="D28" s="246" t="s">
        <v>525</v>
      </c>
      <c r="E28" s="247"/>
      <c r="F28" s="234"/>
      <c r="G28" s="244">
        <f>C28*E28</f>
        <v>0</v>
      </c>
      <c r="H28" s="234"/>
    </row>
    <row r="29" spans="1:8" x14ac:dyDescent="0.25">
      <c r="A29" s="233"/>
      <c r="B29" s="234"/>
      <c r="C29" s="245"/>
      <c r="D29" s="246" t="s">
        <v>525</v>
      </c>
      <c r="E29" s="247"/>
      <c r="F29" s="234"/>
      <c r="G29" s="244">
        <f>C29*E29</f>
        <v>0</v>
      </c>
      <c r="H29" s="234"/>
    </row>
    <row r="30" spans="1:8" ht="15.75" thickBot="1" x14ac:dyDescent="0.3">
      <c r="A30" s="233"/>
      <c r="B30" s="234"/>
      <c r="C30" s="248"/>
      <c r="D30" s="249" t="s">
        <v>525</v>
      </c>
      <c r="E30" s="250"/>
      <c r="F30" s="234"/>
      <c r="G30" s="244"/>
      <c r="H30" s="234"/>
    </row>
    <row r="31" spans="1:8" ht="15.75" thickBot="1" x14ac:dyDescent="0.3">
      <c r="A31" s="240" t="s">
        <v>529</v>
      </c>
      <c r="B31" s="253"/>
      <c r="C31" s="234"/>
      <c r="D31" s="234"/>
      <c r="E31" s="234"/>
      <c r="F31" s="234"/>
      <c r="G31" s="251">
        <f>SUM(G25:G30)</f>
        <v>0</v>
      </c>
      <c r="H31" s="234"/>
    </row>
    <row r="32" spans="1:8" ht="15.75" thickBot="1" x14ac:dyDescent="0.3">
      <c r="A32" s="240"/>
      <c r="B32" s="240"/>
      <c r="C32" s="234"/>
      <c r="D32" s="234"/>
      <c r="E32" s="234"/>
      <c r="F32" s="234"/>
      <c r="G32" s="234"/>
      <c r="H32" s="234"/>
    </row>
    <row r="33" spans="1:8" ht="15.75" thickBot="1" x14ac:dyDescent="0.3">
      <c r="A33" s="240" t="s">
        <v>530</v>
      </c>
      <c r="B33" s="253"/>
      <c r="C33" s="234"/>
      <c r="D33" s="234"/>
      <c r="E33" s="234"/>
      <c r="F33" s="234"/>
      <c r="G33" s="251">
        <f>G22+G31</f>
        <v>11187300</v>
      </c>
    </row>
    <row r="34" spans="1:8" ht="15.75" thickBot="1" x14ac:dyDescent="0.3">
      <c r="A34" s="240"/>
      <c r="B34" s="253"/>
      <c r="C34" s="234"/>
      <c r="D34" s="234"/>
      <c r="E34" s="234"/>
      <c r="F34" s="234"/>
      <c r="G34" s="234"/>
    </row>
    <row r="35" spans="1:8" ht="15.75" thickBot="1" x14ac:dyDescent="0.3">
      <c r="A35" s="240" t="s">
        <v>531</v>
      </c>
      <c r="B35" s="253"/>
      <c r="C35" s="234"/>
      <c r="D35" s="234"/>
      <c r="E35" s="234"/>
      <c r="F35" s="234"/>
      <c r="G35" s="254">
        <v>11187220</v>
      </c>
    </row>
    <row r="36" spans="1:8" ht="15.75" thickBot="1" x14ac:dyDescent="0.3">
      <c r="A36" s="233"/>
      <c r="B36" s="234"/>
      <c r="C36" s="234"/>
      <c r="D36" s="234"/>
      <c r="E36" s="234"/>
      <c r="F36" s="234"/>
      <c r="G36" s="234"/>
    </row>
    <row r="37" spans="1:8" ht="15.75" thickBot="1" x14ac:dyDescent="0.3">
      <c r="A37" s="240" t="s">
        <v>532</v>
      </c>
      <c r="B37" s="234"/>
      <c r="C37" s="234"/>
      <c r="D37" s="234"/>
      <c r="E37" s="234"/>
      <c r="F37" s="234"/>
      <c r="G37" s="251">
        <f>G33-G35</f>
        <v>80</v>
      </c>
    </row>
    <row r="38" spans="1:8" x14ac:dyDescent="0.25">
      <c r="A38" s="240"/>
      <c r="B38" s="234"/>
      <c r="C38" s="234"/>
      <c r="D38" s="234"/>
      <c r="E38" s="234"/>
      <c r="F38" s="234"/>
      <c r="G38" s="234"/>
      <c r="H38" s="234"/>
    </row>
    <row r="39" spans="1:8" x14ac:dyDescent="0.25">
      <c r="A39" s="233"/>
      <c r="B39" s="253"/>
      <c r="C39" s="253"/>
      <c r="D39" s="253"/>
      <c r="E39" s="253"/>
      <c r="F39" s="253"/>
      <c r="G39" s="253"/>
      <c r="H39" s="253"/>
    </row>
    <row r="40" spans="1:8" x14ac:dyDescent="0.25">
      <c r="A40" s="240" t="s">
        <v>533</v>
      </c>
      <c r="B40" s="253"/>
      <c r="C40" s="253"/>
      <c r="D40" s="253"/>
      <c r="E40" s="253"/>
      <c r="F40" s="253"/>
      <c r="G40" s="253"/>
      <c r="H40" s="253"/>
    </row>
    <row r="41" spans="1:8" x14ac:dyDescent="0.25">
      <c r="A41" s="255" t="s">
        <v>534</v>
      </c>
      <c r="B41" s="253"/>
      <c r="C41" s="253"/>
      <c r="D41" s="253"/>
      <c r="E41" s="253"/>
      <c r="F41" s="253"/>
      <c r="G41" s="253"/>
      <c r="H41" s="253"/>
    </row>
    <row r="42" spans="1:8" x14ac:dyDescent="0.25">
      <c r="A42" s="255" t="s">
        <v>535</v>
      </c>
      <c r="B42" s="234"/>
      <c r="C42" s="234"/>
      <c r="D42" s="234"/>
      <c r="E42" s="234"/>
      <c r="F42" s="234"/>
      <c r="G42" s="234"/>
      <c r="H42" s="234"/>
    </row>
    <row r="43" spans="1:8" x14ac:dyDescent="0.25">
      <c r="A43" s="233"/>
      <c r="B43" s="234"/>
      <c r="C43" s="234"/>
      <c r="D43" s="234"/>
      <c r="E43" s="234"/>
      <c r="F43" s="234"/>
      <c r="G43" s="253"/>
      <c r="H43" s="234"/>
    </row>
    <row r="44" spans="1:8" ht="15.75" x14ac:dyDescent="0.25">
      <c r="A44" s="256"/>
      <c r="B44" s="257" t="s">
        <v>536</v>
      </c>
      <c r="C44" s="258"/>
      <c r="D44" s="232"/>
      <c r="E44" s="232"/>
      <c r="F44" s="257" t="s">
        <v>537</v>
      </c>
      <c r="G44" s="258"/>
      <c r="H44" s="259"/>
    </row>
    <row r="45" spans="1:8" ht="15.75" x14ac:dyDescent="0.25">
      <c r="A45" s="256"/>
      <c r="B45" s="260"/>
      <c r="C45" s="259"/>
      <c r="D45" s="256"/>
      <c r="E45" s="256"/>
      <c r="F45" s="260"/>
      <c r="G45" s="259"/>
      <c r="H45" s="259"/>
    </row>
    <row r="46" spans="1:8" x14ac:dyDescent="0.25">
      <c r="A46" s="239"/>
      <c r="B46" s="233"/>
      <c r="C46" s="233"/>
      <c r="E46" s="239"/>
      <c r="F46" s="233"/>
      <c r="G46" s="233"/>
      <c r="H46" s="233"/>
    </row>
    <row r="47" spans="1:8" x14ac:dyDescent="0.25">
      <c r="A47" s="239"/>
      <c r="B47" s="233"/>
      <c r="C47" s="233"/>
      <c r="E47" s="239"/>
      <c r="F47" s="233"/>
      <c r="G47" s="233"/>
      <c r="H47" s="233"/>
    </row>
    <row r="48" spans="1:8" x14ac:dyDescent="0.25">
      <c r="A48" s="261"/>
      <c r="B48" s="262" t="s">
        <v>538</v>
      </c>
      <c r="C48" s="262"/>
      <c r="D48" s="261"/>
      <c r="E48" s="261"/>
      <c r="F48" s="343" t="s">
        <v>539</v>
      </c>
      <c r="G48" s="343"/>
      <c r="H48" s="262"/>
    </row>
    <row r="49" spans="1:8" x14ac:dyDescent="0.25">
      <c r="A49" s="261"/>
      <c r="B49" s="263">
        <v>43008</v>
      </c>
      <c r="C49" s="262"/>
      <c r="D49" s="261"/>
      <c r="E49" s="261"/>
      <c r="F49" s="263" t="s">
        <v>540</v>
      </c>
      <c r="G49" s="262"/>
      <c r="H49" s="262"/>
    </row>
  </sheetData>
  <mergeCells count="3">
    <mergeCell ref="A1:H1"/>
    <mergeCell ref="A13:H13"/>
    <mergeCell ref="F48:G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Recapt</vt:lpstr>
      <vt:lpstr>Individuel</vt:lpstr>
      <vt:lpstr>Tableau</vt:lpstr>
      <vt:lpstr>Compta septembre</vt:lpstr>
      <vt:lpstr>Montant reçu individuel</vt:lpstr>
      <vt:lpstr>Journal caisse sept</vt:lpstr>
      <vt:lpstr>Journal Banque GNF</vt:lpstr>
      <vt:lpstr>Journal banque USD</vt:lpstr>
      <vt:lpstr>Arrêté Caisse</vt:lpstr>
      <vt:lpstr>Rapprochement bancaire GNF</vt:lpstr>
      <vt:lpstr>Rapprochement bacaire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WCP-PC</cp:lastModifiedBy>
  <cp:lastPrinted>2017-10-11T12:59:31Z</cp:lastPrinted>
  <dcterms:created xsi:type="dcterms:W3CDTF">2017-09-25T12:17:01Z</dcterms:created>
  <dcterms:modified xsi:type="dcterms:W3CDTF">2018-01-29T19:01:04Z</dcterms:modified>
</cp:coreProperties>
</file>