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60" windowHeight="7680" firstSheet="2" activeTab="5"/>
  </bookViews>
  <sheets>
    <sheet name="Montant reçu indivuel" sheetId="5" r:id="rId1"/>
    <sheet name="Jouranl caisse avril2018" sheetId="1" r:id="rId2"/>
    <sheet name="Individuel" sheetId="11" r:id="rId3"/>
    <sheet name="RECAP" sheetId="14" r:id="rId4"/>
    <sheet name="Tableau" sheetId="12" r:id="rId5"/>
    <sheet name="Compta Avril2018" sheetId="4" r:id="rId6"/>
    <sheet name="Journal banque GNF Avril2018" sheetId="2" r:id="rId7"/>
    <sheet name="Journal banque USD Avril2018" sheetId="3" r:id="rId8"/>
    <sheet name="Arrêté caisse avril" sheetId="19" r:id="rId9"/>
    <sheet name="Rapprochement banque GNF avril" sheetId="20" r:id="rId10"/>
    <sheet name="Rapprochement USD avril2018" sheetId="21" r:id="rId11"/>
  </sheets>
  <definedNames>
    <definedName name="_xlnm._FilterDatabase" localSheetId="5" hidden="1">'Compta Avril2018'!$A$1:$I$504</definedName>
    <definedName name="_xlnm._FilterDatabase" localSheetId="1" hidden="1">'Jouranl caisse avril2018'!$A$5:$F$229</definedName>
  </definedNames>
  <calcPr calcId="152511"/>
  <pivotCaches>
    <pivotCache cacheId="2" r:id="rId12"/>
    <pivotCache cacheId="3" r:id="rId13"/>
    <pivotCache cacheId="4" r:id="rId1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4" l="1"/>
  <c r="E17" i="14"/>
  <c r="E30" i="2" l="1"/>
  <c r="D30" i="2"/>
  <c r="J25" i="21" l="1"/>
  <c r="F25" i="21"/>
  <c r="D25" i="21"/>
  <c r="E27" i="21" s="1"/>
  <c r="A25" i="21"/>
  <c r="F19" i="21"/>
  <c r="A19" i="21"/>
  <c r="J23" i="20"/>
  <c r="F23" i="20"/>
  <c r="D23" i="20"/>
  <c r="A23" i="20"/>
  <c r="F17" i="20"/>
  <c r="A17" i="20"/>
  <c r="G29" i="19"/>
  <c r="G28" i="19"/>
  <c r="G27" i="19"/>
  <c r="G26" i="19"/>
  <c r="G31" i="19" s="1"/>
  <c r="G25" i="19"/>
  <c r="G21" i="19"/>
  <c r="G20" i="19"/>
  <c r="G19" i="19"/>
  <c r="G18" i="19"/>
  <c r="G17" i="19"/>
  <c r="G16" i="19"/>
  <c r="E13" i="3"/>
  <c r="D13" i="3"/>
  <c r="D14" i="3" s="1"/>
  <c r="E27" i="14"/>
  <c r="D19" i="14"/>
  <c r="C15" i="14"/>
  <c r="C19" i="14"/>
  <c r="D15" i="14"/>
  <c r="I15" i="14"/>
  <c r="G16" i="14"/>
  <c r="D14" i="14"/>
  <c r="D13" i="14"/>
  <c r="D12" i="14"/>
  <c r="D11" i="14"/>
  <c r="D10" i="14"/>
  <c r="D9" i="14"/>
  <c r="D8" i="14"/>
  <c r="D6" i="14"/>
  <c r="D7" i="14"/>
  <c r="D5" i="14"/>
  <c r="D4" i="14"/>
  <c r="D3" i="14"/>
  <c r="D2" i="14"/>
  <c r="E8" i="14"/>
  <c r="E4" i="14"/>
  <c r="E3" i="14"/>
  <c r="E14" i="14"/>
  <c r="E12" i="14"/>
  <c r="E10" i="14"/>
  <c r="E7" i="14"/>
  <c r="E2" i="14"/>
  <c r="E16" i="14"/>
  <c r="E13" i="14"/>
  <c r="E11" i="14"/>
  <c r="E9" i="14"/>
  <c r="E6" i="14"/>
  <c r="E5" i="14"/>
  <c r="E15" i="14" l="1"/>
  <c r="E25" i="20"/>
  <c r="G22" i="19"/>
  <c r="G37" i="19" s="1"/>
  <c r="E19" i="14"/>
  <c r="J16" i="14"/>
  <c r="J11" i="14"/>
  <c r="J10" i="14"/>
  <c r="J9" i="14"/>
  <c r="J8" i="14"/>
  <c r="J7" i="14"/>
  <c r="J6" i="14"/>
  <c r="J14" i="14"/>
  <c r="J13" i="14"/>
  <c r="J5" i="14"/>
  <c r="J4" i="14"/>
  <c r="B25" i="14"/>
  <c r="I22" i="14"/>
  <c r="I25" i="14" s="1"/>
  <c r="I19" i="14"/>
  <c r="H19" i="14"/>
  <c r="F19" i="14"/>
  <c r="B26" i="14"/>
  <c r="J18" i="14"/>
  <c r="G19" i="14"/>
  <c r="I20" i="14"/>
  <c r="H15" i="14"/>
  <c r="G15" i="14"/>
  <c r="J502" i="4"/>
  <c r="C20" i="14" l="1"/>
  <c r="H20" i="14"/>
  <c r="E25" i="14"/>
  <c r="D20" i="14"/>
  <c r="J2" i="14"/>
  <c r="J17" i="14"/>
  <c r="J12" i="14"/>
  <c r="J3" i="14"/>
  <c r="G20" i="14"/>
  <c r="B27" i="14"/>
  <c r="B28" i="14" s="1"/>
  <c r="J15" i="14" l="1"/>
  <c r="J19" i="14"/>
  <c r="I26" i="14" s="1"/>
  <c r="E20" i="14"/>
  <c r="E26" i="14" s="1"/>
  <c r="E28" i="14" s="1"/>
  <c r="B30" i="14" s="1"/>
  <c r="I27" i="14" l="1"/>
  <c r="I28" i="14" s="1"/>
  <c r="B31" i="14" s="1"/>
  <c r="B32" i="14" s="1"/>
  <c r="J20" i="14"/>
  <c r="J503" i="4" l="1"/>
  <c r="J504" i="4"/>
  <c r="J499" i="4" l="1"/>
  <c r="J500" i="4"/>
  <c r="J501" i="4"/>
  <c r="J490" i="4" l="1"/>
  <c r="J483" i="4" l="1"/>
  <c r="J484" i="4"/>
  <c r="J485" i="4"/>
  <c r="J486" i="4"/>
  <c r="J487" i="4"/>
  <c r="J488" i="4"/>
  <c r="J489" i="4"/>
  <c r="J491" i="4"/>
  <c r="J492" i="4"/>
  <c r="J493" i="4"/>
  <c r="J494" i="4"/>
  <c r="J495" i="4"/>
  <c r="J496" i="4"/>
  <c r="J497" i="4"/>
  <c r="J498" i="4"/>
  <c r="J16" i="4" l="1"/>
  <c r="J430" i="4" l="1"/>
  <c r="J436" i="4" l="1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82" i="4"/>
  <c r="J83" i="4"/>
  <c r="J84" i="4"/>
  <c r="J85" i="4"/>
  <c r="J87" i="4"/>
  <c r="J88" i="4"/>
  <c r="J89" i="4"/>
  <c r="J90" i="4"/>
  <c r="J86" i="4"/>
  <c r="J91" i="4"/>
  <c r="J81" i="4"/>
  <c r="J80" i="4"/>
  <c r="J79" i="4"/>
  <c r="J78" i="4"/>
  <c r="J77" i="4"/>
  <c r="J76" i="4"/>
  <c r="J75" i="4"/>
  <c r="J74" i="4"/>
  <c r="J73" i="4"/>
  <c r="J72" i="4"/>
  <c r="J71" i="4"/>
  <c r="J70" i="4"/>
  <c r="J239" i="4"/>
  <c r="J240" i="4"/>
  <c r="J236" i="4"/>
  <c r="J237" i="4"/>
  <c r="J235" i="4"/>
  <c r="J234" i="4"/>
  <c r="J238" i="4"/>
  <c r="J241" i="4"/>
  <c r="J242" i="4"/>
  <c r="J243" i="4"/>
  <c r="J244" i="4"/>
  <c r="J245" i="4"/>
  <c r="J246" i="4"/>
  <c r="J247" i="4"/>
  <c r="J248" i="4"/>
  <c r="J182" i="4"/>
  <c r="J233" i="4" l="1"/>
  <c r="J232" i="4"/>
  <c r="J231" i="4" l="1"/>
  <c r="J230" i="4"/>
  <c r="J229" i="4" l="1"/>
  <c r="J228" i="4" l="1"/>
  <c r="J271" i="4" l="1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2" i="4"/>
  <c r="J273" i="4"/>
  <c r="J274" i="4"/>
  <c r="J275" i="4"/>
  <c r="J109" i="4" l="1"/>
  <c r="J110" i="4"/>
  <c r="J111" i="4"/>
  <c r="J112" i="4"/>
  <c r="J108" i="4"/>
  <c r="J160" i="4" l="1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400" i="4" l="1"/>
  <c r="J399" i="4"/>
  <c r="J398" i="4"/>
  <c r="J383" i="4"/>
  <c r="J363" i="4"/>
  <c r="J313" i="4"/>
  <c r="J314" i="4"/>
  <c r="J315" i="4"/>
  <c r="J316" i="4"/>
  <c r="J317" i="4"/>
  <c r="J318" i="4"/>
  <c r="J319" i="4"/>
  <c r="J320" i="4"/>
  <c r="J392" i="4"/>
  <c r="J393" i="4"/>
  <c r="J394" i="4"/>
  <c r="J395" i="4"/>
  <c r="J159" i="4" l="1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35" i="4" l="1"/>
  <c r="J34" i="4"/>
  <c r="E228" i="1" l="1"/>
  <c r="F228" i="1"/>
  <c r="J435" i="4"/>
  <c r="J434" i="4"/>
  <c r="J433" i="4"/>
  <c r="J432" i="4"/>
  <c r="J431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397" i="4"/>
  <c r="J396" i="4"/>
  <c r="J391" i="4"/>
  <c r="J390" i="4"/>
  <c r="J389" i="4"/>
  <c r="J388" i="4"/>
  <c r="J387" i="4"/>
  <c r="J386" i="4"/>
  <c r="J385" i="4"/>
  <c r="J384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E229" i="1" l="1"/>
  <c r="D31" i="2" l="1"/>
</calcChain>
</file>

<file path=xl/sharedStrings.xml><?xml version="1.0" encoding="utf-8"?>
<sst xmlns="http://schemas.openxmlformats.org/spreadsheetml/2006/main" count="4257" uniqueCount="1045">
  <si>
    <t>PROJET: GALF</t>
  </si>
  <si>
    <t>JOURNAL BANQUE  GNF  AVRIL  2018</t>
  </si>
  <si>
    <t>N°</t>
  </si>
  <si>
    <t>DATE</t>
  </si>
  <si>
    <t>LIBELLE</t>
  </si>
  <si>
    <t>ENTREES</t>
  </si>
  <si>
    <t>SORTIES</t>
  </si>
  <si>
    <t>REPORT SOLDE DU 31/03/2018</t>
  </si>
  <si>
    <t>Chèque 01455109   Alpha Yaya Baldé paiement frais location véhicule pour opération peaux de python à Faranah</t>
  </si>
  <si>
    <t>Chèque 01455111 Paiement CNSS 1ER TRIMESTRE 2018</t>
  </si>
  <si>
    <t>Frais certification Chèque 01455111 Paiement CNSS 1ER TRIMESTRE 2018</t>
  </si>
  <si>
    <t>Chèque 01455112 Paiement  RTS Mars 2018</t>
  </si>
  <si>
    <t xml:space="preserve"> Frais de certification Chèque  01455112 Paiement  RTS Mars 2018</t>
  </si>
  <si>
    <t>Chèque 01455114   Approvisionnement de caisse</t>
  </si>
  <si>
    <t>Chèque 01455115   Approvisionnement de caisse</t>
  </si>
  <si>
    <t>Chèque 01455116   Approvisionnement de caisse</t>
  </si>
  <si>
    <t>Chèque 01455117   Approvisionnement de caisse</t>
  </si>
  <si>
    <t>TOTAL ENTREES / SORTIES</t>
  </si>
  <si>
    <t>SOLDE AU  30/04/18</t>
  </si>
  <si>
    <t>N°PC</t>
  </si>
  <si>
    <t>Nom</t>
  </si>
  <si>
    <t>JOURNAL DE CAISSE AVRIL  2018</t>
  </si>
  <si>
    <t>SOLDE  AU  30/04/18</t>
  </si>
  <si>
    <t>Repport solde au 31/03/2018</t>
  </si>
  <si>
    <t>Achat de E-recharge (orange )pour l'équipe du bureau</t>
  </si>
  <si>
    <t>Moné</t>
  </si>
  <si>
    <t>Achat de (5) chronos de classeurs, (100) chemises cartonnées et (2) post-it</t>
  </si>
  <si>
    <t>Tamba</t>
  </si>
  <si>
    <t>Transfert/orange money de (600 000 fg) à Tamba pour cuverture médiatique  cas peaux de python à Faranah</t>
  </si>
  <si>
    <t>Frais de transfert/orange money de (600 000 fg) à Tamba pour cuverture médiatique  cas peaux de python à Faranah</t>
  </si>
  <si>
    <t>Transfert/orange money de (1 150 000 fg) à l'Avocat pour suivi Audience cas abattage de panthère à Dabola</t>
  </si>
  <si>
    <t>Frais de transfert/orange money de (1 150 000 fg) à l'Avocat pour suivi Audience cas abattage de panthère à Dabola</t>
  </si>
  <si>
    <t xml:space="preserve">Achat d'un paquet de rame </t>
  </si>
  <si>
    <t>E19</t>
  </si>
  <si>
    <t>Chèque 01455114  Approvisionnement de ciasse</t>
  </si>
  <si>
    <t>Baldé</t>
  </si>
  <si>
    <t>Paiement de signification de la Cédule de Citation du cas Abdouramane et Fils</t>
  </si>
  <si>
    <t xml:space="preserve">Maïmouna </t>
  </si>
  <si>
    <t>Frais transport Bureau-Cour d'Appel pour retrait de la Cédule cas Abdouramane</t>
  </si>
  <si>
    <t>Frais transport Bureau-Cour d'Appel et dépôt accord d'engagement de l'Avocat cas Abdouramane et Filds</t>
  </si>
  <si>
    <t>Transfert/orange money de (1 000 000 fg) à Tamba pour couverture médiatique cas abattage de panthère à Dabola</t>
  </si>
  <si>
    <t>Frais transfert/orange money à Tamba pour couverture médiatique cas abattage de panthère à Dabola</t>
  </si>
  <si>
    <t>Frais taxi moto bureau-centre ville-kountia A/R pour paiement honoraire Avocat et frais Huissier</t>
  </si>
  <si>
    <t>E39</t>
  </si>
  <si>
    <t>Frais taxi moto bureau- Belle vue pour retrait</t>
  </si>
  <si>
    <t>Frais de fonctionnement de semaine (4) jours</t>
  </si>
  <si>
    <t>Achat de (4) paquets de rames</t>
  </si>
  <si>
    <t>frais taxi moto bureau-DNEF pour paiement Bonus de l'Agent de faune pour le suivi cas abattage d'une panthère à Dabola</t>
  </si>
  <si>
    <t>E37</t>
  </si>
  <si>
    <t>Frais transport bureau-Yimbaya pour certificat chèque paiement CNSS et RTS</t>
  </si>
  <si>
    <t>Transport bureau-marché Kaporo pour achat de paquet de rames</t>
  </si>
  <si>
    <t>Paiement de Bonus à E37 pour l'opération peaux de python à Faranah</t>
  </si>
  <si>
    <t>Frais taxi moto bureau-taouyah pour paiement de la facture de l'électricité du mois de mars2018</t>
  </si>
  <si>
    <t>Paiement Bonus de l'Agent de faune pour le suivi du cas de l'abattage d'une panthère à Dabola</t>
  </si>
  <si>
    <t>Paiement facture d'élécrticité pour mars 2018</t>
  </si>
  <si>
    <t>Transfert/orange money de (900 000 fg) pour la couverture médiatique cas Abattage d'une panthère à Dabola</t>
  </si>
  <si>
    <t>Frais de transfert/orange money de (900 000 fg) pour la couverture médiatique cas Abattage d'une panthère à Dabola</t>
  </si>
  <si>
    <t>Transfert/orange money de (700 000 fg) pour la couverture médiatique cas Abattage d'une panthère à Dabola</t>
  </si>
  <si>
    <t>Transport bureau-belle vue (BPMG) pour retrait</t>
  </si>
  <si>
    <t>Chèque 01455115  Approvisionnement de ciasse</t>
  </si>
  <si>
    <t>Sessou</t>
  </si>
  <si>
    <t>Paiement frais de mission pour le suivi juridique cas abattage d'une panthère à Dabola</t>
  </si>
  <si>
    <t xml:space="preserve">Frais de fonctionnement  Maïmpouna pour la  semaine </t>
  </si>
  <si>
    <t>Transport E19 plus trust building à un e cible pour enquête au marché de  Gbessia et Bonfi</t>
  </si>
  <si>
    <t>Frais taxi moto bureau-Cabinet Me SOVOGUI pour recupération des factures de frais de voyages pour les suivi Audiences</t>
  </si>
  <si>
    <t>Castro</t>
  </si>
  <si>
    <t>Frais de fonctionnement  Castro pour la semaine</t>
  </si>
  <si>
    <t>Frais de fonctionnement Tamba pour la semaine</t>
  </si>
  <si>
    <t>Frais de fonctionnement E37 pour la semaine</t>
  </si>
  <si>
    <t>Chérif</t>
  </si>
  <si>
    <t>Frais de fonctionnement Chérif pour la semaine</t>
  </si>
  <si>
    <t>Transport E37 bureau-restaurant Pavé pour interview des enqueteurs</t>
  </si>
  <si>
    <t>Frais de fonctionnement Maïmouna Cissé pour la semaine</t>
  </si>
  <si>
    <t>Saïdou</t>
  </si>
  <si>
    <t>Achat de (20)l de carburant véh perso pour son transport maison-bureau</t>
  </si>
  <si>
    <t>frais de fonctionnement Moné pour la semaine</t>
  </si>
  <si>
    <t>Frais de mission Chérif pour le suivi juridique cas peaux de python à Faranah</t>
  </si>
  <si>
    <t>frais taxi moto bureau-centre ville pour paiement Bonus pour requisition numéros cas peaux de python à Faranah</t>
  </si>
  <si>
    <t>Transfert/orange money à l'Avocat pour es frais de ransport pour le suivi juridique cas peaux de python à Faranah</t>
  </si>
  <si>
    <t>Transfert/orange money à l'Avocat pour es frais de ransport pour le suivi juridique cas abattage d'une panthère à Dabola</t>
  </si>
  <si>
    <t>Transfert/orange money à Sessou pour suivi as abattage d'une panthère à Dabola</t>
  </si>
  <si>
    <t>Achat d'une stauette pour trust building</t>
  </si>
  <si>
    <t>Frais taxi moto bureau-centre ville à la boutique d'un trafiquantA/R</t>
  </si>
  <si>
    <t>Paiement frais de réquisition numéro cas peux de python</t>
  </si>
  <si>
    <t>Remboursement frais médicaux à E19 (achat de produits pharmaceutique</t>
  </si>
  <si>
    <t>Frais taxi moto bureau-maison centrale pour une visite de prison cas Sierra</t>
  </si>
  <si>
    <t>Frais taxi moto bureau-maison centrale pour une visite de prison pour le 12/04/2018</t>
  </si>
  <si>
    <t>E40</t>
  </si>
  <si>
    <t>E20</t>
  </si>
  <si>
    <t>Frais de transport pour enquête journalière</t>
  </si>
  <si>
    <t>Frais de fonctionnement E19 pour la semaine</t>
  </si>
  <si>
    <t>Reçu de Chérif pour reversement à la caisse reste argent pour la mission suivi juridique cas peaux de python à Faranah</t>
  </si>
  <si>
    <t>Transport bureau-radio pour parler de la panthère et irruption des Donzos à Dabola</t>
  </si>
  <si>
    <t>Versement à Tamba les Bonus média cas irruption des Donzos dans l'affaire abattage d'uen panthère à Dabola</t>
  </si>
  <si>
    <t>Versement à Tamba les Bonus média de l'affaire abattage d'uen panthèreet peaux de python à Faranah</t>
  </si>
  <si>
    <t>Paiment Bonus à Aïssatou Sessou pour le suivi juridique du cas abattage d'une panthère à Dabola</t>
  </si>
  <si>
    <t>Frais taxi moto retour après suivi juridique cas Lancinet Doumbouya et dépôt de la lettre d'appui au M.Justice du cas abattage d'une panthère à Dabola</t>
  </si>
  <si>
    <t>Frais impression (2) copies  lettre au Ministère (appui cas abattage d'une panthère à Dabola)</t>
  </si>
  <si>
    <t>Reçu deE19 pour reversement à la caisse reste argent pour enquête de terrain</t>
  </si>
  <si>
    <t>Remboursement à surplus dépenses pour les enquêtes de terrain</t>
  </si>
  <si>
    <t>Frais taxi moto bureau-DNEF pour l'établissement d'un programmende formation des agents de la faune</t>
  </si>
  <si>
    <t>Chèque 01455116 Approvisionnement de ciasse</t>
  </si>
  <si>
    <t>Achat d'un carnet de reçus et (2) tubes d'encre liquide</t>
  </si>
  <si>
    <t>Frais de reparation du retroprojecteur</t>
  </si>
  <si>
    <t>frais transport bureau-Coléah pour dépôt du reprojecteur pour la reparation</t>
  </si>
  <si>
    <t>Frais taxi moto bureau-centre ville (BPMG) pour rtrait et achat de carnets de reçu et encre lique</t>
  </si>
  <si>
    <t>Frais de fonctionnement Castro pour la semaine</t>
  </si>
  <si>
    <t>Frais de fonctionnement Sessou pour la semaine</t>
  </si>
  <si>
    <t>Frais taxi moto bureau-DNAP pour dépôt de la convent et statu du Projet</t>
  </si>
  <si>
    <t>Frais taxi moto bureau-DNAP pour l'optention de permis de visite des detenus</t>
  </si>
  <si>
    <t>Frais de mission E40 pour enquête à Kindia</t>
  </si>
  <si>
    <t>Frais de fonctionnement pour la semaine</t>
  </si>
  <si>
    <t>Frais transport Cabinet Me SOVOGUI, Cour d'appel pour dépôt Signification de la Cédule cas Abdouramane et Fils</t>
  </si>
  <si>
    <t>Achat de (4) paquets de sucre pour le bureau</t>
  </si>
  <si>
    <t>Achat d'un tube d'huile végétal pour le  bureau</t>
  </si>
  <si>
    <t>Frais taxi moto bureau-centre (marché Niger) pour enquête</t>
  </si>
  <si>
    <t>Transport bureau-Cité Enco5-Bonfi-Aviation marché-Matot-Enta marché pour enquête</t>
  </si>
  <si>
    <t>Frais deplacement Thierno Ousmane Baldé soigneur cimpanzé pour enquête d'une chimpanzé</t>
  </si>
  <si>
    <t>Frais taxi moto bureau-Hotimex (centre ville) pour achat d'un tube d'encre noir pour imprimante</t>
  </si>
  <si>
    <t>Frais de mission couverture médiatique cas peaux depython à Faranah</t>
  </si>
  <si>
    <t>Frais de mission pour visite de prison à Mamou</t>
  </si>
  <si>
    <t>Frais taxi moto bureau-Cour d'appel pour suivi Audience cas Abdoulaye Sidibé et Fils</t>
  </si>
  <si>
    <t>Achat d'un tube d'encre noir pour imprimante, (1) paquet de de cartable, (1) paquet d'enveloppe A4</t>
  </si>
  <si>
    <t>Achat d'un bidon de quilide de ménage, (1) bidon d'eau de javel, liquide de verselle, paquet liquide de toilette</t>
  </si>
  <si>
    <t>Transport Maimouna Baldé pour achat des produits d'entretien bureau</t>
  </si>
  <si>
    <t>Frais de fonctionnement Maïmouna Baldé  pour la semaine</t>
  </si>
  <si>
    <t>Frais de reparation d'un ordinateur portable du département Investigation</t>
  </si>
  <si>
    <t>Reçu de Castro pour reversement à la caisse reste argent pour la mission suivi juridique opération peaux de python à Faranah</t>
  </si>
  <si>
    <t>Frais transport bueau-Coyah pour enquête</t>
  </si>
  <si>
    <t>Transport bureau-Bambeto,T6, Marché Enta, marché Aviation A/R pour enquête</t>
  </si>
  <si>
    <t>Achat de (10) paquets d'eau Coyah pour l'équipe du bureau</t>
  </si>
  <si>
    <t>Transport bureau-Bambeto, Sonfonia, Cimenterie Lansanaya Barrage  A/R pour enquête</t>
  </si>
  <si>
    <t>Remboursement à E20 les frais de transport du 09 au 13/04/2018</t>
  </si>
  <si>
    <t>Remboursement à E39  les frais de transport du 09 au 13/04/2018</t>
  </si>
  <si>
    <t>Achat de (2) cartes de recharge Areeba et Cellcom pour enquête</t>
  </si>
  <si>
    <t xml:space="preserve">Achat d'une carte de recharge  Areeba pour enquête </t>
  </si>
  <si>
    <t>Chèque 01455117 Approvisionnement de ciasse</t>
  </si>
  <si>
    <t>Transfert/orange money de (1 000 000 fg) à Tamba pour couverture médiatique cas  peaux de pytohn à Faranah</t>
  </si>
  <si>
    <t>Frais de transfert/orange money de (1 000 000 fg) à Tamba pour couverture médiatique cas  peaux de pytohn à Faranah</t>
  </si>
  <si>
    <t>Remboursement achat (20) l carb. Véh Perso du 18/04/2018 pour son transport maison-bureau</t>
  </si>
  <si>
    <t>Frais de mission visite de prison à Kindia</t>
  </si>
  <si>
    <t>Achat de (2) Clées USB de 8GO et 4GO</t>
  </si>
  <si>
    <t>Trust building à E19 pour enquête</t>
  </si>
  <si>
    <t>Reçu de E40 pour reversement à la caisse reste argent enquête à Kindia</t>
  </si>
  <si>
    <t>Reçu de Chérif pour reversement à la caisse reste argent suivi juridique cas peaux de python à Faranah</t>
  </si>
  <si>
    <t>Transport maison-bureau pour samedi 21/04/2018</t>
  </si>
  <si>
    <t>Remboursement à E40 les frais de transport du 09 au 13/04/2018</t>
  </si>
  <si>
    <t>Remboursement à Maïmouna Cissé complement achat carburant pour transport maison-bureau</t>
  </si>
  <si>
    <t>Frais de transfert/orange money de (1 500 000 fg) à E37 opération à Labé</t>
  </si>
  <si>
    <t xml:space="preserve">Arbitrage pour appro compte GNF (2 000 USD x9 000)  </t>
  </si>
  <si>
    <t>Chèque 01455118   Approvisionnement de caisse</t>
  </si>
  <si>
    <t>Chèque 01455121 SCPA MOUNIR &amp;ASSOCIES 25% Honoraire cas abattage d'une panthère à Dabola</t>
  </si>
  <si>
    <t>Chèque 01455124  B.S.P.S paiement facture sécurité bureau avril 2018</t>
  </si>
  <si>
    <t>Chèque 01455125 Paiement frais location véhicule (3) jours pour opération à Labé</t>
  </si>
  <si>
    <t>REPORT SOLDE 31/03/2018</t>
  </si>
  <si>
    <t>Arbitrage (2 000 USD x 9 020) pour alimentation compte GNF</t>
  </si>
  <si>
    <t>SOLDE AU 30 /04/18</t>
  </si>
  <si>
    <t>Reçu de  Mr Saïdou  pour reversement à la caisse</t>
  </si>
  <si>
    <t xml:space="preserve">Versement à Tamba pour mission de médiatisation sur le cas peaux de python àfaranah </t>
  </si>
  <si>
    <t>Versement à Sessou pour mission suivi juridique du cas  abattage d'une panthère  à Dabola</t>
  </si>
  <si>
    <t>Frais taxi moto bureau-centre ville (BPMG) pour retrait et achat de carnets de reçu et encre lique</t>
  </si>
  <si>
    <t>Frais taxi moto bureau-centre ville (BPMG) pour  dépôt lettre de virement salaire Avril 2018</t>
  </si>
  <si>
    <t>Transport bureau-Eaux et Forêt AJ de l'Etat Cabinet Me SOVOGUI</t>
  </si>
  <si>
    <t xml:space="preserve">Transport bureau-tanerie pour enquête </t>
  </si>
  <si>
    <t>Frais de fonctionnement Moné pour la semaine</t>
  </si>
  <si>
    <t>Frais taxi moto pour enquête</t>
  </si>
  <si>
    <t xml:space="preserve">E39 </t>
  </si>
  <si>
    <t xml:space="preserve">Frais requisition numéro </t>
  </si>
  <si>
    <t>Transfert/orange money à Sessou pour  opération à Labé</t>
  </si>
  <si>
    <t>Frais transfert/orange money à Sessou pour  opération à Labé</t>
  </si>
  <si>
    <t xml:space="preserve">Achat de carburant pour les carburant pour les enquêtes  </t>
  </si>
  <si>
    <t>Frais de fonctionnement E20 pour la semaine</t>
  </si>
  <si>
    <t>Frais de fonctionnement Maïmouna pour la semaine</t>
  </si>
  <si>
    <t>Frais taxi moto Maimouna bureau-centre ville pour suivi d'Audience au TPI de Kaloum</t>
  </si>
  <si>
    <t xml:space="preserve">Frais de fonctionnement E39  pour la semaine </t>
  </si>
  <si>
    <t>Transport bureau-Dubréka pour les enquêtes</t>
  </si>
  <si>
    <t>Transport bureau-Coyah pour les enquêtes</t>
  </si>
  <si>
    <t>Achat d'un Power Bank</t>
  </si>
  <si>
    <t>Frais taxi moto Chérif  bureau-centre ville pour suivi d'Audience au TPI de Kaloum</t>
  </si>
  <si>
    <t xml:space="preserve">Frais de fonctionnement E37  pour la semaine </t>
  </si>
  <si>
    <t>Transfert  de crédit recharge orange pour connxion pour le suivi Audience cas Sierra</t>
  </si>
  <si>
    <t>Transport bureau-Matam-Afia pour enquête</t>
  </si>
  <si>
    <t>Frais taxi moto bureau- DPJ (centre ville) pour requisition numéro Abou Mara</t>
  </si>
  <si>
    <t xml:space="preserve">Versement à Tamba Bonus média cas verdict peaux de python Faranha, Arrestation de trafiquant peaux de panthère à Labé </t>
  </si>
  <si>
    <t>Achat de (2) carte de recharge Areeba et Cellcom pour appel de cible pour enquête</t>
  </si>
  <si>
    <t>Transport bureau-Kagbelen-km36 A/R pour enquête</t>
  </si>
  <si>
    <t>Transport bureau-Bonfi port pour enquête</t>
  </si>
  <si>
    <t>Achat d'une pompe et accessoirs pour la reparation du forage à eau du bureau</t>
  </si>
  <si>
    <t>Paiement Bonus à E19 pour l'opération peau de panthère à Labé</t>
  </si>
  <si>
    <t>Achat d'un Power Bank pour recharge de telephone d'enquête</t>
  </si>
  <si>
    <t xml:space="preserve">Frais transport Maison-bureau A/R (1) jour </t>
  </si>
  <si>
    <t>Frais taxi moto Bureau-Chelerie (centre ville) pour Autorisation spéciale pour de mande de visite de prison</t>
  </si>
  <si>
    <t>Transport bureau-Kobaya marché et Sonfonia marché pour enquête</t>
  </si>
  <si>
    <t>Achat de petit déjeuner pour le bureau</t>
  </si>
  <si>
    <t>Frais taxi moto A/R  bureau-DNEF pour récupération lettre de soutien Financier de GALF</t>
  </si>
  <si>
    <t>Transport bureau-Port Boulbinet à Kaloum  (centre ville) pour enquête</t>
  </si>
  <si>
    <t>Transport bureau-Mariador Palace-Kobaya pour enquête</t>
  </si>
  <si>
    <t>Transfert de crédit à une Cible pour trust building</t>
  </si>
  <si>
    <t>18/04/GALFPC474</t>
  </si>
  <si>
    <t>18/04/GALFPC475</t>
  </si>
  <si>
    <t>18/04/GALFPC476</t>
  </si>
  <si>
    <t>18/04/GALFPC478</t>
  </si>
  <si>
    <t>18/04/GALFPC479</t>
  </si>
  <si>
    <t>18/04/GALFPC480</t>
  </si>
  <si>
    <t>18/04/GALFPC481</t>
  </si>
  <si>
    <t>18/04/GALFPC482</t>
  </si>
  <si>
    <t>18/04/GALFPC483</t>
  </si>
  <si>
    <t>18/04/GALFPC484</t>
  </si>
  <si>
    <t>18/04/GALFPC485</t>
  </si>
  <si>
    <t>18/04/GALFPC486</t>
  </si>
  <si>
    <t>18/04/GALFPC487</t>
  </si>
  <si>
    <t>18/04/GALFPC488</t>
  </si>
  <si>
    <t>18/04/GALFPC490</t>
  </si>
  <si>
    <t>18/04/GALFPC491</t>
  </si>
  <si>
    <t>18/04/GALFPC492</t>
  </si>
  <si>
    <t>18/04/GALFPC494</t>
  </si>
  <si>
    <t>18/04/GALFPC495</t>
  </si>
  <si>
    <t>18/04/GALFPC496</t>
  </si>
  <si>
    <t>18/04/GALFPC497</t>
  </si>
  <si>
    <t>18/04/GALFPC498</t>
  </si>
  <si>
    <t>18/04/GALFPC499</t>
  </si>
  <si>
    <t>18/04/GALFPC500</t>
  </si>
  <si>
    <t>18/04/GALFPC501</t>
  </si>
  <si>
    <t>18/04/GALFPC502</t>
  </si>
  <si>
    <t>18/04/GALFPC503</t>
  </si>
  <si>
    <t>18/04/GALFPC504</t>
  </si>
  <si>
    <t>18/04/GALFPC505</t>
  </si>
  <si>
    <t>18/04/GALFPC507</t>
  </si>
  <si>
    <t>18/04/GALFPC509</t>
  </si>
  <si>
    <t>18/04/GALFPC513</t>
  </si>
  <si>
    <t>18/04/GALFPC514</t>
  </si>
  <si>
    <t>18/04/GALFPC515</t>
  </si>
  <si>
    <t>18/04/GALFPC517</t>
  </si>
  <si>
    <t>18/04/GALFPC518</t>
  </si>
  <si>
    <t>18/04/GALFPC519</t>
  </si>
  <si>
    <t>18/04/GALFPC520</t>
  </si>
  <si>
    <t>18/04/GALFPC521</t>
  </si>
  <si>
    <t>18/04/GALFPC522</t>
  </si>
  <si>
    <t>18/04/GALFPC524</t>
  </si>
  <si>
    <t>18/04/GALFPC525</t>
  </si>
  <si>
    <t>18/04/GALFPC526</t>
  </si>
  <si>
    <t>18/04/GALFPC527</t>
  </si>
  <si>
    <t>18/04/GALFPC528</t>
  </si>
  <si>
    <t>18/04/GALFPC529</t>
  </si>
  <si>
    <t>18/04/GALFPC531</t>
  </si>
  <si>
    <t>18/04/GALFPC532</t>
  </si>
  <si>
    <t>18/04/GALFPC533</t>
  </si>
  <si>
    <t>18/04/GALFPC534</t>
  </si>
  <si>
    <t>18/04/GALFPC535</t>
  </si>
  <si>
    <t>18/04/GALFPC536</t>
  </si>
  <si>
    <t>18/04/GALFPC537</t>
  </si>
  <si>
    <t>18/04/GALFPC538</t>
  </si>
  <si>
    <t>18/04/GALFPC539</t>
  </si>
  <si>
    <t>18/04/GALFPC540</t>
  </si>
  <si>
    <t>18/04/GALFPC541</t>
  </si>
  <si>
    <t>18/04/GALFPC542</t>
  </si>
  <si>
    <t>18/04/GALFPC543</t>
  </si>
  <si>
    <t>18/04/GALFPC544</t>
  </si>
  <si>
    <t>18/04/GALFPC548</t>
  </si>
  <si>
    <t>18/04/GALFPC549</t>
  </si>
  <si>
    <t>18/04/GALFPC550</t>
  </si>
  <si>
    <t>18/04/GALFPC552</t>
  </si>
  <si>
    <t>18/04/GALFPC554</t>
  </si>
  <si>
    <t>18/04/GALFPC555</t>
  </si>
  <si>
    <t>18/04/GALFPC557</t>
  </si>
  <si>
    <t>18/04/GALFPC558</t>
  </si>
  <si>
    <t>18/04/GALFPC559</t>
  </si>
  <si>
    <t>18/04/GALFPC560</t>
  </si>
  <si>
    <t>18/04/GALFPC561</t>
  </si>
  <si>
    <t>18/04/GALFPC562</t>
  </si>
  <si>
    <t>18/04/GALFPC563</t>
  </si>
  <si>
    <t>18/04/GALFPC564</t>
  </si>
  <si>
    <t>18/04/GALFPC565</t>
  </si>
  <si>
    <t>18/04/GALFPC566</t>
  </si>
  <si>
    <t>18/04/GALFPC568</t>
  </si>
  <si>
    <t>18/04/GALFPC569</t>
  </si>
  <si>
    <t>18/04/GALFPC570</t>
  </si>
  <si>
    <t>18/04/GALFPC571</t>
  </si>
  <si>
    <t>18/04/GALFPC572</t>
  </si>
  <si>
    <t>18/04/GALFPC573</t>
  </si>
  <si>
    <t>18/04/GALFPC574</t>
  </si>
  <si>
    <t>18/04/GALFPC575</t>
  </si>
  <si>
    <t>18/04/GALFPC577</t>
  </si>
  <si>
    <t>18/04/GALFPC578</t>
  </si>
  <si>
    <t>18/04/GALFPC579</t>
  </si>
  <si>
    <t>18/04/GALFPC580</t>
  </si>
  <si>
    <t>18/04/GALFPC581</t>
  </si>
  <si>
    <t>18/04/GALFPC583</t>
  </si>
  <si>
    <t>18/04/GALFPC584</t>
  </si>
  <si>
    <t>18/04/GALFPC585</t>
  </si>
  <si>
    <t>18/04/GALFPC586</t>
  </si>
  <si>
    <t>18/04/GALFPC587</t>
  </si>
  <si>
    <t>18/04/GALFPC588</t>
  </si>
  <si>
    <t>18/04/GALFPC589</t>
  </si>
  <si>
    <t>18/04/GALFPC590</t>
  </si>
  <si>
    <t>18/04/GALFPC591</t>
  </si>
  <si>
    <t>18/04/GALFPC592</t>
  </si>
  <si>
    <t>18/04/GALFPC593</t>
  </si>
  <si>
    <t>18/04/GALFPC594</t>
  </si>
  <si>
    <t>18/04/GALFPC595</t>
  </si>
  <si>
    <t>18/04/GALFPC596</t>
  </si>
  <si>
    <t>18/04/GALFPC597</t>
  </si>
  <si>
    <t>18/04/GALFPC598</t>
  </si>
  <si>
    <t>18/04/GALFPC599</t>
  </si>
  <si>
    <t>18/04/GALFPC600</t>
  </si>
  <si>
    <t>18/04/GALFPC601</t>
  </si>
  <si>
    <t>18/04/GALFPC602</t>
  </si>
  <si>
    <t>18/04/GALFPC603</t>
  </si>
  <si>
    <t>18/04/GALFPC607</t>
  </si>
  <si>
    <t>18/04/GALFPC608</t>
  </si>
  <si>
    <t>18/04/GALFPC611</t>
  </si>
  <si>
    <t>18/04/GALFPC612</t>
  </si>
  <si>
    <t>18/04/GALFPC613</t>
  </si>
  <si>
    <t>18/04/GALFPC614</t>
  </si>
  <si>
    <t>18/04/GALFPC615</t>
  </si>
  <si>
    <t>18/04/GALFPC616</t>
  </si>
  <si>
    <t>18/04/GALFPC617</t>
  </si>
  <si>
    <t>18/04/GALFPC619</t>
  </si>
  <si>
    <t>18/04/GALFPC622</t>
  </si>
  <si>
    <t>18/04/GALFPC623</t>
  </si>
  <si>
    <t>18/04/GALFPC624</t>
  </si>
  <si>
    <t>18/04/GALFPC625</t>
  </si>
  <si>
    <t>18/04/GALFPC626</t>
  </si>
  <si>
    <t>18/04/GALFPC628</t>
  </si>
  <si>
    <t>18/04/GALFPC629</t>
  </si>
  <si>
    <t>18/04/GALFPC631</t>
  </si>
  <si>
    <t>18/04/GALFPC632</t>
  </si>
  <si>
    <t>18/04/GALFPC633</t>
  </si>
  <si>
    <t>18/04/GALFPC635</t>
  </si>
  <si>
    <t>18/04/GALFPC636</t>
  </si>
  <si>
    <t>18/04/GALFPC638</t>
  </si>
  <si>
    <t>18/04/GALFPC639</t>
  </si>
  <si>
    <t>18/04/GALFPC640</t>
  </si>
  <si>
    <t>18/04/GALFPC641</t>
  </si>
  <si>
    <t>18/04/GALFPC642</t>
  </si>
  <si>
    <t>18/04/GALFPC643</t>
  </si>
  <si>
    <t>18/04/GALFPC645</t>
  </si>
  <si>
    <t>18/04/GALFPC646</t>
  </si>
  <si>
    <t>18/04/GALFPC649</t>
  </si>
  <si>
    <t>18/04/GALFPC650</t>
  </si>
  <si>
    <t>18/04/GALFPC652</t>
  </si>
  <si>
    <t>18/04/GALFPC653</t>
  </si>
  <si>
    <t>18/04/GALFPC654</t>
  </si>
  <si>
    <t>18/04/GALFPC655</t>
  </si>
  <si>
    <t>18/04/GALFPC657</t>
  </si>
  <si>
    <t>18/04/GALFPC658</t>
  </si>
  <si>
    <t>18/04/GALFPC659</t>
  </si>
  <si>
    <t>18/04/GALFPC660</t>
  </si>
  <si>
    <t>18/04/GALFPC661</t>
  </si>
  <si>
    <t>18/04/GALFPC662</t>
  </si>
  <si>
    <t>18/04/GALFPC663</t>
  </si>
  <si>
    <t>18/04/GALFPC664</t>
  </si>
  <si>
    <t>18/04/GALFPC665</t>
  </si>
  <si>
    <t>18/04/GALFPC668</t>
  </si>
  <si>
    <t>18/04/GALFPC669</t>
  </si>
  <si>
    <t>18/04/GALFPC671</t>
  </si>
  <si>
    <t>18/04/GALFPC672</t>
  </si>
  <si>
    <t>18/04/GALFPC674</t>
  </si>
  <si>
    <t>18/04/GALFPC675</t>
  </si>
  <si>
    <t>18/04/GALFPC676</t>
  </si>
  <si>
    <t>18/04/GALFPC677</t>
  </si>
  <si>
    <t>18/04/GALFPC678</t>
  </si>
  <si>
    <t>18/04/GALFPC680</t>
  </si>
  <si>
    <t>18/04/GALFPC681</t>
  </si>
  <si>
    <t>18/04/GALFPC682</t>
  </si>
  <si>
    <t>18/04/GALFPC683</t>
  </si>
  <si>
    <t>18/04/GALFPC685</t>
  </si>
  <si>
    <t>18/04/GALFPC686</t>
  </si>
  <si>
    <t>18/04/GALFPC687</t>
  </si>
  <si>
    <t>18/04/GALFPC688</t>
  </si>
  <si>
    <t>18/04/GALFPC689</t>
  </si>
  <si>
    <t>18/04/GALFPC690</t>
  </si>
  <si>
    <t>18/04/GALFPC691</t>
  </si>
  <si>
    <t>Achat d'une serrure de porte pour bureau</t>
  </si>
  <si>
    <t>Frais maind'œuvre Sadjo BAH Menuisier pour reparation porte porte bureau</t>
  </si>
  <si>
    <t>Transport bureau-Cabinet orange money pour dépôt à l'Avocat frais de mission suivi Audience cas peaux de python à Faranah</t>
  </si>
  <si>
    <t>Paiement reçu n0 02 UJAD frais de poubelle pour le ramassage d'ordure du bureau pour mars 2018</t>
  </si>
  <si>
    <t>Transport bureau-Cabinet orange money pour dépôt à Sessou suivi juridique peaux de panthère Labé</t>
  </si>
  <si>
    <t>Frais taxi moto bureau-Cabinet Me SOVOGUI pour rpaiement Bonus  pour suivi juridique cas Abattage d'une panthère à Dabola</t>
  </si>
  <si>
    <t>Date</t>
  </si>
  <si>
    <t>Libellés</t>
  </si>
  <si>
    <t>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repas,Telephone, boissons)_ Bank charges( Frais fonctionnement bancaire + frais transfert)_ Transfert fees( Frais western union_Orange money</t>
  </si>
  <si>
    <t>Department (Investigation, Legal, Operations, Media, Management, Office, Animal Care, Policy &amp; External Relations( Frais de voyage à l'etranger, mission en déhors du projet), Team Building( Repas de l'equipe , Faire une excursion)</t>
  </si>
  <si>
    <t>Montant dépensé</t>
  </si>
  <si>
    <t>Donor</t>
  </si>
  <si>
    <t>Number</t>
  </si>
  <si>
    <t>Justificatifs</t>
  </si>
  <si>
    <t>Montant en dollars  (USD)</t>
  </si>
  <si>
    <t>Taux de change en dollars (USD)</t>
  </si>
  <si>
    <t>Transport</t>
  </si>
  <si>
    <t>Legal</t>
  </si>
  <si>
    <t>WILDCAT</t>
  </si>
  <si>
    <t>Oui</t>
  </si>
  <si>
    <t>Investigations</t>
  </si>
  <si>
    <t>Bonus</t>
  </si>
  <si>
    <t>Office</t>
  </si>
  <si>
    <t>Personnel</t>
  </si>
  <si>
    <t xml:space="preserve">Transport </t>
  </si>
  <si>
    <t>Team Building</t>
  </si>
  <si>
    <t>Telephone</t>
  </si>
  <si>
    <t>Office Materials</t>
  </si>
  <si>
    <t>OUI</t>
  </si>
  <si>
    <t>Operation</t>
  </si>
  <si>
    <t>Trust Building</t>
  </si>
  <si>
    <t>Lawyer Fees</t>
  </si>
  <si>
    <t>Achat d'un telephone Itel 5070 pour E40 pour enquête</t>
  </si>
  <si>
    <t>Achat de carte de recharge areeba pour enquête</t>
  </si>
  <si>
    <t>Frais taxi moto maison-Taouyah marché-Bureau pour achat de petits déjeuner pour le Bureau</t>
  </si>
  <si>
    <t>Paiement Bonus de performance à Aïssatou SESSOU pour le mois d'Avril</t>
  </si>
  <si>
    <t>Paiement Bonus de performance à Mamadou Saliou  BALDE pour le mois d'Avril</t>
  </si>
  <si>
    <t>Frais taxi moto bureau-Eaux et Forêts pour recupération lettre de soutien</t>
  </si>
  <si>
    <t>Achat de carte de recharge areeba pour enquête pour E40</t>
  </si>
  <si>
    <t>Transport bureau-Kipé-Camayenne pour enquête</t>
  </si>
  <si>
    <t>Achat d'un objet sculpté à une cible pour trust buildind</t>
  </si>
  <si>
    <t xml:space="preserve">Transport bureau-marché Niger-Boulbinet  pour enquête </t>
  </si>
  <si>
    <t>Frais taxi moto bureau-belle vue (BPMG) pour un dépôt sur le compte</t>
  </si>
  <si>
    <t>Frais de fonctionnement Tamba pour la semaine (4) jours</t>
  </si>
  <si>
    <t>Frais de fonctionnement E40 pour la semaine (4) jours</t>
  </si>
  <si>
    <t>Frais de fonctionnement E39  pour la semaine (4) jours</t>
  </si>
  <si>
    <t>Frais de fonctionnement Chérif pour la semaine (4) jours</t>
  </si>
  <si>
    <t>Paiement main d'œuvre Kerfala Camara pour l'entretien et arrogeage des fleures du bureau</t>
  </si>
  <si>
    <t>Paiement salaire  Avril 2018 de Maïmouna BALDE pour l'entretien du bureau</t>
  </si>
  <si>
    <t xml:space="preserve">Paiement Bonus de Me SOVOGUI pour le cas </t>
  </si>
  <si>
    <t>Paiement Salaire Moné DORE Avril 2018</t>
  </si>
  <si>
    <t>Paiement Prime de stage  Maïmouna Cissé  Avril 2018</t>
  </si>
  <si>
    <t>Paiement Prime de stage  Abdoulaye Chérif Diallo  Avril 2018</t>
  </si>
  <si>
    <t>Food Allowance</t>
  </si>
  <si>
    <t>Transport Conakry-Mamou</t>
  </si>
  <si>
    <t>Bonus Lieutenants Idrissa  Diop pour opération peaux de python à Faranah</t>
  </si>
  <si>
    <t>Bonus Sous/Lieutenant  Sidiki Cissoko pour opération peaux de python à Faranah</t>
  </si>
  <si>
    <t>18/04/GALFPC451R07</t>
  </si>
  <si>
    <t>18/04/GALFPC451R09</t>
  </si>
  <si>
    <t>bonus caporal chef Lansana Camara  pour opération peaux de python à Faranah</t>
  </si>
  <si>
    <t>18/04/GALFPC451R10</t>
  </si>
  <si>
    <t>18/04/GALFPC451R</t>
  </si>
  <si>
    <t>18/04/GALFPC451R11</t>
  </si>
  <si>
    <t>18/04/GALFPC451R12</t>
  </si>
  <si>
    <t>Food Allowance Abdoulaye Chérif Diallo</t>
  </si>
  <si>
    <t>Food Allowance Mamadou Saliou Baldé</t>
  </si>
  <si>
    <t>Food Allowance Sékou Castro Kouroma</t>
  </si>
  <si>
    <t>18/04/GALFPC451R13</t>
  </si>
  <si>
    <t>18/04/GALFPC451R14</t>
  </si>
  <si>
    <t>18/04/GALFPC451R16</t>
  </si>
  <si>
    <t>18/04/GALFPC451R17</t>
  </si>
  <si>
    <t>18/04/GALFPC451R18</t>
  </si>
  <si>
    <t>18/04/GALFPC451R19</t>
  </si>
  <si>
    <t>18/04/GALFPC451R20</t>
  </si>
  <si>
    <t>18/04/GALFPC451R21</t>
  </si>
  <si>
    <t>18/04/GALFPC451R22</t>
  </si>
  <si>
    <t>18/04/GALFPC451R23</t>
  </si>
  <si>
    <t>18/04/GALFPC451R24</t>
  </si>
  <si>
    <t>18/04/GALFPC451R25</t>
  </si>
  <si>
    <t>18/04/GALFPC451R26</t>
  </si>
  <si>
    <t>18/04/GALFPC451R27</t>
  </si>
  <si>
    <t>18/04/GALFPC451R28</t>
  </si>
  <si>
    <t>Frais transport Faranah-Mamou Abdoulaye Chérif Diallo</t>
  </si>
  <si>
    <t>18/04/GALFPC451TV</t>
  </si>
  <si>
    <t>Frais transport Faranah-Mamou Sékou Castro Kourouma</t>
  </si>
  <si>
    <t>Frais transport Mamou-Conakry Abdoulaye Chérif Diallo</t>
  </si>
  <si>
    <t>Frais transport Mamou-Conakry Sékou Castro Kourouma</t>
  </si>
  <si>
    <t>Bonus Mamadou Saliou Baldé pour Opération Peaux de python à Faranah</t>
  </si>
  <si>
    <t>Frais photocopie procès verbal</t>
  </si>
  <si>
    <t>Achat de manger pour le trafiquant</t>
  </si>
  <si>
    <t>Jail Visit</t>
  </si>
  <si>
    <t>Bonus Abdoulaye Chérif Diallo  pour Opération Peaux de python à Faranah</t>
  </si>
  <si>
    <t>Bonus Sékou Castro Kourouma  pour Opération Peaux de python à Faranah</t>
  </si>
  <si>
    <t>Frais d'hôtel Abdoulaye Chérif Diallo (5) nuitées à Faranah</t>
  </si>
  <si>
    <t>Frais d'hôtel Sékou Castro Kourouma  (5) nuitées à Faranah</t>
  </si>
  <si>
    <t>Frais d'hôtel Mamadou Saliou Baldé   (2) nuitées à Faranah</t>
  </si>
  <si>
    <t>18/04/GALFPC451F21</t>
  </si>
  <si>
    <t>18/04/GALFPC451F16</t>
  </si>
  <si>
    <t>Achat de carbrant pour véhicule d'opération</t>
  </si>
  <si>
    <t>18/04/GALFPC451F31</t>
  </si>
  <si>
    <t>Frais impression document juridique</t>
  </si>
  <si>
    <t>18/04/GALFPC451R020</t>
  </si>
  <si>
    <t>18/04/GALFPC451R013327</t>
  </si>
  <si>
    <t>Food Allowance (1) jour Sékou Castro Kourouma à Mamou</t>
  </si>
  <si>
    <t>Frais d'hôtel (1) nuitée à Mamou</t>
  </si>
  <si>
    <t>Achat de (2) draps de lit, des effets de toillettes pour le detenu</t>
  </si>
  <si>
    <t>18/04/GALFPC516F</t>
  </si>
  <si>
    <t>Frais taxi moto bureau-centre ville pour paiement Bonus pour requisition numéros cas peaux de python à Faranah</t>
  </si>
  <si>
    <t>Paiement bonus pour les frais de réquisition numéro cas peux de python</t>
  </si>
  <si>
    <t>Frais transport bureau-Coléah pour dépôt du reprojecteur pour la reparation</t>
  </si>
  <si>
    <t>Paiement salaire E19 Mars 2018</t>
  </si>
  <si>
    <t>Achat de produit pharmaceutique pour E19</t>
  </si>
  <si>
    <t>Maïmouna</t>
  </si>
  <si>
    <t>Paiement bonus pour requisition numéro trafiquant</t>
  </si>
  <si>
    <t>Achat carburant pour transport maison-bureau</t>
  </si>
  <si>
    <t>Frais taxi moto bureau-DNEF pour paiement Bonus de l'Agent de faune pour le suivi cas abattage d'une panthère à Dabola</t>
  </si>
  <si>
    <t>Frais fonctionnement de  E20 les pour la date  du 09 au 13/04/2018</t>
  </si>
  <si>
    <t>Frais de fonctionnement de  E39  pour la date  du 09 au 13/04/2018</t>
  </si>
  <si>
    <t>Transport Conakry-Kindia A/R pour enquête</t>
  </si>
  <si>
    <t>Frais de fonctionnement de  E40 pour la date  du 09 au 13/04/2018</t>
  </si>
  <si>
    <t>Achat de petit déjeuner pour enquête à Kindia</t>
  </si>
  <si>
    <t xml:space="preserve">Achat d'eau et de jus </t>
  </si>
  <si>
    <t xml:space="preserve">Achat de dîner </t>
  </si>
  <si>
    <t>18/04/GALFPC567TV</t>
  </si>
  <si>
    <t>Achat de déjeuner pour enquête à Kindia</t>
  </si>
  <si>
    <t>Frais taxi moto maison-gare routière</t>
  </si>
  <si>
    <t>18/04/GALFPC567R10</t>
  </si>
  <si>
    <t>18/04/GALFPC567R11</t>
  </si>
  <si>
    <t>18/04/GALFPC567R12</t>
  </si>
  <si>
    <t>18/04/GALFPC567R7</t>
  </si>
  <si>
    <t>18/04/GALFPC567R8</t>
  </si>
  <si>
    <t>18/04/GALFPC567R9</t>
  </si>
  <si>
    <t>18/04/GALFPC567R4</t>
  </si>
  <si>
    <t>18/04/GALFPC567R5</t>
  </si>
  <si>
    <t>18/04/GALFPC567R6</t>
  </si>
  <si>
    <t>18/04/GALFPC567R1</t>
  </si>
  <si>
    <t>Frais taxi moto gare routière-hôtel</t>
  </si>
  <si>
    <t>Achat de sandwiche et jus</t>
  </si>
  <si>
    <t>18/04/GALFPC567R2</t>
  </si>
  <si>
    <t>18/04/GALFPC567R3</t>
  </si>
  <si>
    <t>Frais d'hôtel (1) nuitée à Kindia</t>
  </si>
  <si>
    <t>18/04/GALFPC567F18</t>
  </si>
  <si>
    <t>Transfer Fees</t>
  </si>
  <si>
    <t>Rent &amp; Utilities</t>
  </si>
  <si>
    <t>Paiement reçu N° 02 UJAD frais de poubelle pour le ramassage d'ordure du bureau pour mars 2018</t>
  </si>
  <si>
    <t>Services</t>
  </si>
  <si>
    <t>Frais de deplacement de l'Avocat Me KABA pour  le suivi juridique du cas d'abattage d'une panthère à Dabola</t>
  </si>
  <si>
    <t>Frais de deplacement de l'Avocat Me BAYO pour  le suivi juridique du cas peaux de python à Faranah</t>
  </si>
  <si>
    <t>Achat d'un paquet de carnet de reçus et (2) tubes d'encre liquide</t>
  </si>
  <si>
    <t>Frais deplacement Thierno Ousmane Baldé soigneur cimpanzé pour enquête d'un chimpanzé</t>
  </si>
  <si>
    <t>Paiement au Fiscaliste pour les frais de traitement de dossier du personnel</t>
  </si>
  <si>
    <t>Achat d'une douzaine de cuillières à café et à Soupe  pour le bureau</t>
  </si>
  <si>
    <t>Achat d'un carton de lait, de d'ovaltine et un aquet de thé</t>
  </si>
  <si>
    <t>Achat d'une boîte de Nescafé</t>
  </si>
  <si>
    <t>Frais transport bureau-marché Taouyah pour achat de petit déjeuner pour le bureau</t>
  </si>
  <si>
    <t>18/04/GALFPC666R22</t>
  </si>
  <si>
    <t>18/04/GALFPC666R23</t>
  </si>
  <si>
    <t>18/04/GALFPC666R24</t>
  </si>
  <si>
    <t>18/04/GALFPC666R25</t>
  </si>
  <si>
    <t>food allowence sessou</t>
  </si>
  <si>
    <t>Bonus directeur Prefectorale des Eaux et Forets</t>
  </si>
  <si>
    <t>Bonus agent chargé des faune</t>
  </si>
  <si>
    <t>Bonus agent chargé des forêts</t>
  </si>
  <si>
    <t>Bonus cordinateur des conservateurs</t>
  </si>
  <si>
    <t>Bonus chef de section prefectorale des Eaux et Forêts</t>
  </si>
  <si>
    <t>transport labé -conakry</t>
  </si>
  <si>
    <t>Frais de transport pour A/C Diallo - l'hôtel -Eaux et Forêts-Police-l'hôtel -audition des prévenus et visite de prison</t>
  </si>
  <si>
    <t>Frais  taxi moto   A/C Diallo  l'hôtel -Eaux et Forêts-Police-l'hôtel -audition des prévenus et visite de prison</t>
  </si>
  <si>
    <t>Achat nourriture pour le détenu</t>
  </si>
  <si>
    <t>Food allowence sessou</t>
  </si>
  <si>
    <t>Taxi moto  -Police (visite de prison)- SPEEF-(audition commandant)cyber (impression PV)l'hôtel -sessou</t>
  </si>
  <si>
    <t>Frais taxi moto pour A/C Diallo Police -section prefectorale - l'hôtel</t>
  </si>
  <si>
    <t xml:space="preserve">Frais saisi et  impression -photocophie soit transmis et cloture de transmission </t>
  </si>
  <si>
    <t>Frais de photocophie PV et soit transmis et cloture de transmission</t>
  </si>
  <si>
    <t>Achat nourriture pour le détenu commanDANT SEKOU DARIO CAMARA</t>
  </si>
  <si>
    <t>Frais d'hôtel pour 4 nuités sessou et 3 nuités pour A/C Diallo</t>
  </si>
  <si>
    <t xml:space="preserve">Taxi moto l'hôtel-Police -section Prefectorale des Eaux et Forets -l'hôtel </t>
  </si>
  <si>
    <t xml:space="preserve">Frais d'impression photo detenus </t>
  </si>
  <si>
    <t>Frais d'hôtel pour 1nuité sessou , 1nuité pour A/C Diallo</t>
  </si>
  <si>
    <t>Food allowence A/C Diallo</t>
  </si>
  <si>
    <t xml:space="preserve">Taxi moto l'hôtel-Police -section Prefectorale des Eaux et Forets -tribunal (déferrement de Sadigou ) -gare routière </t>
  </si>
  <si>
    <t xml:space="preserve">Frais A/C Diallo - taxi moto p l'hôtel-Police -section Prefectorale des Eaux et Forets -tribunal (déferrement de Sadigou ) -gare routière </t>
  </si>
  <si>
    <t xml:space="preserve">Frais scannage des PV </t>
  </si>
  <si>
    <t>Transport Dabola-Conakry</t>
  </si>
  <si>
    <t xml:space="preserve">Taxi moto aeroport -ratoma </t>
  </si>
  <si>
    <t>Taxi maison-bureau</t>
  </si>
  <si>
    <t>Taxi moto maison- hamdalaye A/R -scane et envoye de la liste des espèces protégèes</t>
  </si>
  <si>
    <t xml:space="preserve">Frais scannage de la liste des espèces protégées </t>
  </si>
  <si>
    <t xml:space="preserve">Taxi moto maison -bureau </t>
  </si>
  <si>
    <t>Taxi moto bureau -gare routière Gomboya</t>
  </si>
  <si>
    <t>Transport Conakry- Dabola</t>
  </si>
  <si>
    <t>Food allowence pour 2 jours</t>
  </si>
  <si>
    <t>Taxi moto l'hotel- tribunal-gare routière</t>
  </si>
  <si>
    <t>Achat 2 placés pour le retour Dabola-Conakry</t>
  </si>
  <si>
    <t>Taxi  aéroport -ratoma-matam -ratoma pour recuperation des dossiers juridique</t>
  </si>
  <si>
    <t>Achat nourriture pour le detenu Mamadou ciré Barry</t>
  </si>
  <si>
    <t xml:space="preserve">Taxi moto hotel -Tinkisso-CMIS-hotel pour visite de prison </t>
  </si>
  <si>
    <t xml:space="preserve">Food allowence </t>
  </si>
  <si>
    <t>Achat food détenu MAMADOU Ciré Barry</t>
  </si>
  <si>
    <t xml:space="preserve">Taxi moto hotel -cyber -Tinkisso-CMIS-hotel pour visite de prison </t>
  </si>
  <si>
    <t>Achat nourriture pour détenu</t>
  </si>
  <si>
    <t>Taxi moto hotel-CMIS-(visite de prison)-cyber (saisi et impression et photocophie)-section des Eaux et Forets -TPI (deferrement)</t>
  </si>
  <si>
    <t>Frais de Saisi ,impression en couleur  et photocophie document juridique</t>
  </si>
  <si>
    <t>Achat carburant pour le deferrement</t>
  </si>
  <si>
    <t>Frais d'hotel pour 2 nuitées</t>
  </si>
  <si>
    <t>achat de carnet de reçu du 30/03/2018</t>
  </si>
  <si>
    <t>Food allowence sessou du 31/03/2018 pour suivi juridique à Dabola cas abattage d'une panthère</t>
  </si>
  <si>
    <t>Transport Mamou -Dabola du 30/03/2018  pour suivi juridique cas abattage d'une panthère</t>
  </si>
  <si>
    <t>18/03/GALFPC450R01</t>
  </si>
  <si>
    <t>18/03/GALFPC450R02</t>
  </si>
  <si>
    <t>18/03/GALFPC450R03</t>
  </si>
  <si>
    <t>18/03/GALFPC450R04</t>
  </si>
  <si>
    <t>18/03/GALFPC450R05</t>
  </si>
  <si>
    <t>18/03/GALFPC450R08</t>
  </si>
  <si>
    <t>18/03/GALFPC450R09</t>
  </si>
  <si>
    <t>18/03/GALFPC450R10</t>
  </si>
  <si>
    <t>18/03/GALFPC468R23</t>
  </si>
  <si>
    <t>18/03/GALFPC468R24</t>
  </si>
  <si>
    <t>18/03/GALFPC468F31</t>
  </si>
  <si>
    <t>18/03/GALFPC468F01</t>
  </si>
  <si>
    <t>18/03/GALFPC468R27</t>
  </si>
  <si>
    <t>18/03/GALFPC468R28</t>
  </si>
  <si>
    <t>18/03/GALFPC468R29</t>
  </si>
  <si>
    <t>18/03/GALFPC468F00350</t>
  </si>
  <si>
    <t>Frais d'hotel pour (1) nuitée</t>
  </si>
  <si>
    <t>18/04/GALFPC512F00503</t>
  </si>
  <si>
    <t>18/04/GALFPC512R2493126</t>
  </si>
  <si>
    <t>18/03/GALFPC450R22</t>
  </si>
  <si>
    <t>18/03/GALFPC450R21</t>
  </si>
  <si>
    <t>18/03/GALFPC450R20</t>
  </si>
  <si>
    <t>18/03/GALFPC450R19</t>
  </si>
  <si>
    <t>18/03/GALFPC450R18</t>
  </si>
  <si>
    <t>18/03/GALFPC450R17</t>
  </si>
  <si>
    <t>18/03/GALFPC450R16</t>
  </si>
  <si>
    <t>18/03/GALFPC450R15</t>
  </si>
  <si>
    <t>18/03/GALFPC450R14</t>
  </si>
  <si>
    <t>18/03/GALFPC450R13</t>
  </si>
  <si>
    <t>18/03/GALFPC450R11</t>
  </si>
  <si>
    <t>18/03/GALFPC468R30</t>
  </si>
  <si>
    <t>18/03/GALFPC468R32</t>
  </si>
  <si>
    <t>18/03/GALFPC468F33</t>
  </si>
  <si>
    <t>18/03/GALFPC468R33</t>
  </si>
  <si>
    <t>18/04/GALFPC475F00107</t>
  </si>
  <si>
    <t>18/04/GALFPC475R34</t>
  </si>
  <si>
    <t>18/04/GALFPC475R35</t>
  </si>
  <si>
    <t>18/04/GALFPC475R36</t>
  </si>
  <si>
    <t>18/04/GALFPC475R37</t>
  </si>
  <si>
    <t>18/04/GALFPC475F18</t>
  </si>
  <si>
    <t>18/04/GALF</t>
  </si>
  <si>
    <t>18/04/GALFPC512R41</t>
  </si>
  <si>
    <t>18/04/GALFPC512R42</t>
  </si>
  <si>
    <t>18/04/GALFPC4752F001</t>
  </si>
  <si>
    <t>18/04/GALFPC475R38</t>
  </si>
  <si>
    <t>18/04/GALFPC512TV</t>
  </si>
  <si>
    <t>18/04/GALFPC512R43</t>
  </si>
  <si>
    <t>18/04/GALFPC530R46</t>
  </si>
  <si>
    <t>Paiement bonus Abdoul Gadiny Barry chargé de faune</t>
  </si>
  <si>
    <t>Paiement bonus Ibrahima Sory Diallo Coordinateur des conservateurs de faune</t>
  </si>
  <si>
    <t>18/04/GALFPC530R44</t>
  </si>
  <si>
    <t>18/04/GALFPC530R45</t>
  </si>
  <si>
    <t>18/04/GALFPC475R340252</t>
  </si>
  <si>
    <t xml:space="preserve">Versement à Sessou pour suivi juridique cas  peaux de panthère à Labé </t>
  </si>
  <si>
    <t>18/04/GALFPC619T01</t>
  </si>
  <si>
    <t>18/04/GALFPC619R02</t>
  </si>
  <si>
    <t>18/04/GALFPC619R03</t>
  </si>
  <si>
    <t>18/04/GALFPC619R04</t>
  </si>
  <si>
    <t>18/04/GALFPC619R05</t>
  </si>
  <si>
    <t>18/04/GALFPC619R06</t>
  </si>
  <si>
    <t>18/04/GALFPC619R08</t>
  </si>
  <si>
    <t>18/04/GALFPC619R09</t>
  </si>
  <si>
    <t>18/04/GALFPC619F01</t>
  </si>
  <si>
    <t>18/04/GALFPC619F02</t>
  </si>
  <si>
    <t>18/04/GALFPC619R25</t>
  </si>
  <si>
    <t>18/04/GALFPC619F17</t>
  </si>
  <si>
    <t>18/04/GALFPC619TV</t>
  </si>
  <si>
    <t>18/04/GALFPC619F11</t>
  </si>
  <si>
    <t>18/04/GALFPC619R12</t>
  </si>
  <si>
    <t>18/04/GALFPC619R13</t>
  </si>
  <si>
    <t>18/04/GALFPC619R15</t>
  </si>
  <si>
    <t>18/04/GALFPC619R14</t>
  </si>
  <si>
    <t>Ration Journalière</t>
  </si>
  <si>
    <t>Taxi Hôtél-Marché AR</t>
  </si>
  <si>
    <t>Faranah-Conakry</t>
  </si>
  <si>
    <t>Transport Maison-Bureau AR</t>
  </si>
  <si>
    <t>Transport pour le dépôt orange Money</t>
  </si>
  <si>
    <t>Transport Bureau-Banque belle vue</t>
  </si>
  <si>
    <t>Transport Bureau-Marché Kaporo pour achat de rames</t>
  </si>
  <si>
    <t>Transport Bureau-EDG Taouya pour le payement de la facture</t>
  </si>
  <si>
    <t>Transport Maison-Bureau Ar</t>
  </si>
  <si>
    <t>Transport l'interview avec l'enquêteur au Pavé AR</t>
  </si>
  <si>
    <t>Transport Bureau-Pavé AR</t>
  </si>
  <si>
    <t>Transport Bureau-Kaloum à la Banque</t>
  </si>
  <si>
    <t xml:space="preserve">Transport Bureau-en ville pour achat cartouche d'encre </t>
  </si>
  <si>
    <t>Achat de carburant pour la mission à labé</t>
  </si>
  <si>
    <t>Ration Journalière à E37</t>
  </si>
  <si>
    <t>Ration Journalière à E19</t>
  </si>
  <si>
    <t>Ration Journalière à Baldé</t>
  </si>
  <si>
    <t>Ration Journalière à Sessou</t>
  </si>
  <si>
    <t>Ration Journalière à A:C Alpha oumar Diallo</t>
  </si>
  <si>
    <t>Transport Bureau-Maison AR</t>
  </si>
  <si>
    <t>Achat Jus lors du réperage des lieux d'opération</t>
  </si>
  <si>
    <t>Transport d'E19 Pita-Conakry</t>
  </si>
  <si>
    <t>Transport D'E19 De Tinkisso-Aéroport AR</t>
  </si>
  <si>
    <t>Bonus d' Agent Alpha Oumar Diallo</t>
  </si>
  <si>
    <t>Bonus d' Agent de la Police Elhadj Ibrahim  Diallo</t>
  </si>
  <si>
    <t>Bonus d'agent de la police Sekou Somparé</t>
  </si>
  <si>
    <t>Bonus d'agent des eaux et Forets Beavogui zaou</t>
  </si>
  <si>
    <t>Bonus d'agent des eaux et Forets Diallo Mamadou Chérif</t>
  </si>
  <si>
    <t>Bonus d'agent des eaux et Forets</t>
  </si>
  <si>
    <t>Transport d'E37 Hôtel-en ville-Gare routière tougué-Dogora-Marché AR</t>
  </si>
  <si>
    <t>Achat de Carburant pour le deuxième vehicule à Labé pour l'opération</t>
  </si>
  <si>
    <t>Achat Carburant pour la voiture louée dans le cadre du retour à conakry</t>
  </si>
  <si>
    <t>Achat jus au lieu de l'opération</t>
  </si>
  <si>
    <t>Achat sandwich au lieu d'opération</t>
  </si>
  <si>
    <t>Photocopie du PV</t>
  </si>
  <si>
    <t>Achat de 3 Clés USB de 4GB</t>
  </si>
  <si>
    <t>Transport Maison-Banque bell-vue AR</t>
  </si>
  <si>
    <t>18/04/GALFPC</t>
  </si>
  <si>
    <t>Paiement salaire E19 pour lr mois de Mars 2018</t>
  </si>
  <si>
    <t>Taxi bureau-maison</t>
  </si>
  <si>
    <t>Paiement facture 0002 Assistance juridique  pour les frais de traitement de dossier du personnel au Fiscaliste</t>
  </si>
  <si>
    <t>Achat d'un Power Bank pour Abdoulaye Chérif Diallo</t>
  </si>
  <si>
    <t>Transfert/orange money de (1 500 000 fg) à E37  pour l'opération à Labé</t>
  </si>
  <si>
    <t xml:space="preserve">Reversement sur le compte du Salaire du moi d'Avril Odette Kamano </t>
  </si>
  <si>
    <t>Virement salaire personnel Avril 2018</t>
  </si>
  <si>
    <t>Paiement frais de deplcement de  l'Avocat pour suivi Audience cas abattage de panthère à Dabola</t>
  </si>
  <si>
    <t>frais  taxi moto, course urbaine pour la couverture médiatique sur l'affaire peaux de python à faranah</t>
  </si>
  <si>
    <t>Taxi conakry-faranah(aller)</t>
  </si>
  <si>
    <t>Frais de taxi moto, course urbaine pour la couverture médiatique cas peaux de python à Faranah</t>
  </si>
  <si>
    <t>Achat de power bank pour recharge téléphone</t>
  </si>
  <si>
    <t xml:space="preserve">Paiement de bonus média pour le correspondant de www,guineews,org cas peaux de python </t>
  </si>
  <si>
    <t>Paiement de bonus média pour la table ronde avec la radio rurale de faranah sur l'affaire peaux de python et autres sujets relatifs à la criminalité faunique</t>
  </si>
  <si>
    <t>Frais taxi moto, course urbaine cas peaux de python pour la couverture médiatique</t>
  </si>
  <si>
    <t>Paiement de bonus média pour interview sur l'affaire peaux de python et autres sujets de criminalité faunique sur la radio bambou fm</t>
  </si>
  <si>
    <t>Frais pour impression de l'ordre de mission dabola</t>
  </si>
  <si>
    <t xml:space="preserve">Frais de jus d'orange pour la DPEE/F Dabola et amis sur l'abattage de panthère </t>
  </si>
  <si>
    <t>Frais de taxi moto, course urbaine pour la couverture médiatique cas abattage de panthère à dabola</t>
  </si>
  <si>
    <t>Transport faranah Dabola</t>
  </si>
  <si>
    <t>Paiement bonus média pour les trois radios, radio rurale dabola centre, radio rurale de bissikrima et la radio rurale de dogomet sur la table ronde autour de l'abattage de panthère à konindou dans la préfecture de dabola</t>
  </si>
  <si>
    <t>Taxi dabola_conakry</t>
  </si>
  <si>
    <t>Frais de taxi moto à 5h 00 du matin pour la maison de retour sur dabola</t>
  </si>
  <si>
    <t>Taxi mason-bureau(aller retour)</t>
  </si>
  <si>
    <t>Paiement bonus media à la radio global fm pour cd de l'interview du DPEE/F de Dabola dans l'abattage panthère de dabola</t>
  </si>
  <si>
    <t>Paiement bonus media à la radio global fm pour cd de l'interview de Bella, Namory et Saidou sur la cites</t>
  </si>
  <si>
    <t xml:space="preserve">Paiement bonus media au site www,visionguinee,info cas donzos dans l'affaire dabola </t>
  </si>
  <si>
    <t xml:space="preserve">Paiement bonus media au site www,leverificateur,net  cas donzos dans l'affaire dabola </t>
  </si>
  <si>
    <t xml:space="preserve">Paiement bonus media au site www,ledeclic,info   cas donzos dans l'affaire abattage de panthère à  dabola </t>
  </si>
  <si>
    <t xml:space="preserve">Paiement bonus media au site www,guineematin,com    cas donzos dans l'affaire abattage de panthère à  dabola </t>
  </si>
  <si>
    <t xml:space="preserve">Paiement bonus media au site www,guineenews,org     cas  immixion des donzos dans l'affaire abattage de panthère à  dabola </t>
  </si>
  <si>
    <t xml:space="preserve">Paiement bonus media au site www,visionguinee,info    cas  abattage de panthère à dabola </t>
  </si>
  <si>
    <t xml:space="preserve">Paiement bonus media au site www,guineematin,com   cas  abattage de panthère à dabola </t>
  </si>
  <si>
    <t xml:space="preserve">Paiement bonus media au site www,ledeclic,info   cas  abattage de panthère à dabola </t>
  </si>
  <si>
    <t xml:space="preserve">Paiement bonus media au site www,lexpressguinee,com  cas  abattage de panthère à dabola </t>
  </si>
  <si>
    <t xml:space="preserve">Paiement bonus media au site www,bcmedia,org cas verdict sur l'ivoires de kamsar </t>
  </si>
  <si>
    <t>Paiement bonus media au journal '' Le Rassembleur '' cas céphalophe à conakry</t>
  </si>
  <si>
    <t>Paiement bonus media au journal '' Le Devoir du Peuple  '' cas céphalophe à conakry</t>
  </si>
  <si>
    <t>Paiement bonus media au journal '' L'Indexeur   '' cas céphalophe à conakry</t>
  </si>
  <si>
    <t>Paiement bonus media au journal '' L'Indépendant  '' cas céphalophe à conakry</t>
  </si>
  <si>
    <t>Paiement bonus media au site www,lemidiguinee,com cas arrestation de trafiquant de peaux de python à faranah</t>
  </si>
  <si>
    <t>Paiement bonus media au site www,visionguinee,info cas arrestation de trafiquant de peaux de python à faranah</t>
  </si>
  <si>
    <t>Paiement bonus media au site www,guineematin,com  cas arrestation de trafiquant de peaux de python à faranah</t>
  </si>
  <si>
    <t>Paiement bonus media au site www,ledeclic,info  cas arrestation de trafiquant de peaux de python à faranah</t>
  </si>
  <si>
    <t>Taxi maison-bureau(aller et retour)</t>
  </si>
  <si>
    <t>Taxi maison -bureau(aller et retour)</t>
  </si>
  <si>
    <t>Frais de taxi moto, course urbaine pour la couverture médiatique cas verdict peaux de python de faranah</t>
  </si>
  <si>
    <t>Transport conakry-faranah pour la mission de couverture médiatique cas verdict peaux de python</t>
  </si>
  <si>
    <t>Frais taxi moto, course urbaine cas verdict peaux de python pour la couverture médiatique</t>
  </si>
  <si>
    <t>Frais de jus avec une ronde de journalistes locaux et correspondants regionaux pour information générale sur le projet galf à faranah</t>
  </si>
  <si>
    <t>Bonus média à www,guineews,org pour cas verdict peaux de python au tpi de faranah</t>
  </si>
  <si>
    <t>Bonus média à la radio bambou fm  pour interview de l'officier média sur le  cas verdict peaux de python au tpi de faranah</t>
  </si>
  <si>
    <t xml:space="preserve">Frais de food allowance </t>
  </si>
  <si>
    <t>Frais de taxi moto, course urbaine pour la médiatisation cas verdict peaux de python</t>
  </si>
  <si>
    <t>Bonus média radio rurale de faranah sur le magasine réalisé avec le responsable des programme sur le verdict du tpi dans l'affaire peaux de python</t>
  </si>
  <si>
    <t xml:space="preserve">Transport faranah - conakry </t>
  </si>
  <si>
    <t>Frais déplacement taxi moto de sangoyah à 00 h du matin au lieu d'accident de circulation pour la maison de retour à faranah</t>
  </si>
  <si>
    <t>Paiement de bonus média au site www,soleilfguinee,net cas abattage de panthère à dabola</t>
  </si>
  <si>
    <t>Paiement de bonus média au site www,guineenews,org  cas abattage de panthère à labé</t>
  </si>
  <si>
    <t>Paiement de bonus média au site www,ledeclic,info  cas abattage de panthère à labé</t>
  </si>
  <si>
    <t>Paiement de bonus média au site www,ledclic,info cas verdict du cas peaux python à faranah</t>
  </si>
  <si>
    <t>Paiement de bonus média au site www,guineematin,com cas arrestation de trafiquant de peau de panthère à labé</t>
  </si>
  <si>
    <t>Paiement de bonus média au site www,guineematin,com cas verdict peaux de python au tpi de faranah</t>
  </si>
  <si>
    <t>Paiement de bonus média au site www,visionguinee,info cas arrestation trafiquant peau de panthère à labé</t>
  </si>
  <si>
    <t>Paiement de bonus média au site www,visionguinee,info cas verdict peaux de python à faranah</t>
  </si>
  <si>
    <t>Paiement de bonus média au site www,médiaguinee cas verdict arrestation trafiquant peau de panthère à labé</t>
  </si>
  <si>
    <t>Paiement de bonus média à la radio soleil FM sur participation de l'officier media sur affaire peaux de python à faranah, abattage de panthère à dabola et immixion des donzos dans la dite affaire</t>
  </si>
  <si>
    <t>Frais d'hôtel (5) nuitées pour l'équipe  à Labé</t>
  </si>
  <si>
    <t>Frais d'hôtel (4) nuitées pour l'équipe  à Labé</t>
  </si>
  <si>
    <t>18/04/GALFPC605 F13</t>
  </si>
  <si>
    <t>Travel Subsistence</t>
  </si>
  <si>
    <t>18/04/GALFPC605R26</t>
  </si>
  <si>
    <t>18/04/GALFPC605R30</t>
  </si>
  <si>
    <t>18/04/GALFPC605R20</t>
  </si>
  <si>
    <t>18/04/GALFPC605R01</t>
  </si>
  <si>
    <t>18/04/GALFPC605R05</t>
  </si>
  <si>
    <t>18/04/GALFPC605R25</t>
  </si>
  <si>
    <t>18/04/GALFPC605R07</t>
  </si>
  <si>
    <t>18/04/GALFPC605R08</t>
  </si>
  <si>
    <t>18/04/GALFPC605R09</t>
  </si>
  <si>
    <t>18/04/GALFPC605R04</t>
  </si>
  <si>
    <t>18/04/GALFPC605R06</t>
  </si>
  <si>
    <t>18/04/GALFPC605R03</t>
  </si>
  <si>
    <t>18/04/GALFPC605R12</t>
  </si>
  <si>
    <t>18/04/GALFPC605TV</t>
  </si>
  <si>
    <t>18/04/GALFPC605R24</t>
  </si>
  <si>
    <t>18/04/GALFPC605R21</t>
  </si>
  <si>
    <t>18/04/GALFPC618R15</t>
  </si>
  <si>
    <t>18/04/GALFPC618R14</t>
  </si>
  <si>
    <t>18/04/GALFPC618R16</t>
  </si>
  <si>
    <t>18/04/GALFPC618R17</t>
  </si>
  <si>
    <t>18/04/GALFPC618R18</t>
  </si>
  <si>
    <t>18/04/GALFPC618R19</t>
  </si>
  <si>
    <t>18/04/GALFPC618R35</t>
  </si>
  <si>
    <t>18/04/GALFPC605R02</t>
  </si>
  <si>
    <t>Frais de mission pour opération à Labé</t>
  </si>
  <si>
    <t>Transport Bureau-Kaloum pour achat d'une statue pour trust buildint avec un trafiquant</t>
  </si>
  <si>
    <t>Frais taxi  DNEF -Agent Judiciaire de l'Etat pour dépôt de lettre de constitution d'Avocat pour afaire Dabola et Faranh</t>
  </si>
  <si>
    <t>Management</t>
  </si>
  <si>
    <t>18/04/GALFR28</t>
  </si>
  <si>
    <t>Frais taxi moto bureau-DNEF pour une emission avec la radio global fm sur l'afaire Dabola et Faranah</t>
  </si>
  <si>
    <t>Frais transport du Journaliste ela radio global fm  après une emission sur l'afaire Dabola et Faranah</t>
  </si>
  <si>
    <t>18/04/GALFR29</t>
  </si>
  <si>
    <t>Achat de (20)l de carburant véh pour diverses du projet</t>
  </si>
  <si>
    <t>18/04/GALFR30</t>
  </si>
  <si>
    <t>Achat d'un chargeur USB</t>
  </si>
  <si>
    <t xml:space="preserve">Transport maison-gare routière </t>
  </si>
  <si>
    <t>Transport Mamou-Faranah</t>
  </si>
  <si>
    <t>Food allowance (1) jour pour suivi juridique cas peaux de python  à Faranah</t>
  </si>
  <si>
    <t>Frais taxi urbain pour photocopie PV</t>
  </si>
  <si>
    <t>Transport gare routière-maison retour suivi juridique cas peaux de python Faranah</t>
  </si>
  <si>
    <t>Transport Faranah-Conakry</t>
  </si>
  <si>
    <t>18/04/GALFPC566R1</t>
  </si>
  <si>
    <t>18/04/GALFPC566R2</t>
  </si>
  <si>
    <t>Transport gare routière hôtel</t>
  </si>
  <si>
    <t>18/04/GALFPC566R3</t>
  </si>
  <si>
    <t>Achat d'une carte de recharge orange pour connexio</t>
  </si>
  <si>
    <t>Transport Conakry-Mamou-Faranah suivi juridique peaux de python</t>
  </si>
  <si>
    <t>Transport retour Faranah-Conakry après suivi juridique peaux de python</t>
  </si>
  <si>
    <t>Frais d'hôtel (1) nuitée à Faranah pour suivi juridique cas peaux de python</t>
  </si>
  <si>
    <t>18/04/GALFPC566F10</t>
  </si>
  <si>
    <t>18/04/GALFPC566R4</t>
  </si>
  <si>
    <t>Frais taxi hôtel-Tribunal Faranah-gare routière</t>
  </si>
  <si>
    <t>18/04/GALFPC566R5</t>
  </si>
  <si>
    <t>18/04/GALFPC566R6</t>
  </si>
  <si>
    <t>18/04/GALFPC566F02</t>
  </si>
  <si>
    <t>Transport hôtel-gare routière -maison</t>
  </si>
  <si>
    <t>18/04/GALFPC566R7</t>
  </si>
  <si>
    <t>18/04/GALFPC474R09</t>
  </si>
  <si>
    <t>18/04/GALFPC474R11</t>
  </si>
  <si>
    <t>18/04/GALFPC474R10</t>
  </si>
  <si>
    <t>18/04/GALFPC474F36</t>
  </si>
  <si>
    <t>18/04/GALFPC474F37</t>
  </si>
  <si>
    <t>Media</t>
  </si>
  <si>
    <t>18/04/GALFPC474R14</t>
  </si>
  <si>
    <t>18/04/GALFPC474R15</t>
  </si>
  <si>
    <t>18/04/GALFPC474R12</t>
  </si>
  <si>
    <t>18/04/GALFPC477R13</t>
  </si>
  <si>
    <t>18/04/GALFPC477R26</t>
  </si>
  <si>
    <t>18/04/GALFPC477R16</t>
  </si>
  <si>
    <t>18/04/GALFPC477R18</t>
  </si>
  <si>
    <t>18/04/GALFPC477R03</t>
  </si>
  <si>
    <t xml:space="preserve">Frais d'hébergement (2) nuitées à l'hotel bibush à faranah </t>
  </si>
  <si>
    <t>18/04/GALFPC493F24</t>
  </si>
  <si>
    <t>18/04/GALFPC493R24</t>
  </si>
  <si>
    <t>18/04/GALFPC493R19</t>
  </si>
  <si>
    <t>18/04/GALFPC493R20</t>
  </si>
  <si>
    <t>18/04/GALFPC493R17</t>
  </si>
  <si>
    <t>18/04/GALFPC493TV</t>
  </si>
  <si>
    <t>18/04/GALFPC493R22</t>
  </si>
  <si>
    <t>18/04/GALFPC493R23</t>
  </si>
  <si>
    <t>Paiement des frais d'hébergement (2) nuitées à l'hotel Tinkisso</t>
  </si>
  <si>
    <t>18/04/GALFPC493fF00121</t>
  </si>
  <si>
    <t>18/04/GALFPC506F20</t>
  </si>
  <si>
    <t>18/04/GALFPC508TV</t>
  </si>
  <si>
    <t>18/04/GALFPC508F34</t>
  </si>
  <si>
    <t>18/04/GALFPC602F22</t>
  </si>
  <si>
    <t>18/04/GALFPC602R20</t>
  </si>
  <si>
    <t>18/04/GALFPC602R41</t>
  </si>
  <si>
    <t>18/04/GALFPC602R40</t>
  </si>
  <si>
    <t>18/04/GALFPC582R33</t>
  </si>
  <si>
    <t>18/04/GALFPC582R32</t>
  </si>
  <si>
    <t>18/04/GALFPC582R34</t>
  </si>
  <si>
    <t>18/04/GALFPC582R37</t>
  </si>
  <si>
    <t>18/04/GALFPC582R36</t>
  </si>
  <si>
    <t>18/04/GALFPC582R35</t>
  </si>
  <si>
    <t>18/04/GALFPC582TV</t>
  </si>
  <si>
    <t>18/04/GALFPC582R06</t>
  </si>
  <si>
    <t>18/04/GALFPC546R47</t>
  </si>
  <si>
    <t>18/04/GALFPC546R45</t>
  </si>
  <si>
    <t>18/04/GALFPC546R44</t>
  </si>
  <si>
    <t>18/04/GALFPC546R43</t>
  </si>
  <si>
    <t>18/04/GALFPC546R42</t>
  </si>
  <si>
    <t>18/04/GALFPC546R46</t>
  </si>
  <si>
    <t>18/04/GALFPC546R48</t>
  </si>
  <si>
    <t>18/04/GALFPC547R11</t>
  </si>
  <si>
    <t>18/04/GALFPC547R08</t>
  </si>
  <si>
    <t>18/04/GALFPC547R09</t>
  </si>
  <si>
    <t>18/04/GALFPC547R07</t>
  </si>
  <si>
    <t>18/04/GALFPC547R06</t>
  </si>
  <si>
    <t>18/04/GALFPC547R04</t>
  </si>
  <si>
    <t>18/04/GALFPC547R05</t>
  </si>
  <si>
    <t>18/04/GALFPC547R03</t>
  </si>
  <si>
    <t>18/04/GALFPC547R02</t>
  </si>
  <si>
    <t>18/04/GALFPC547R01</t>
  </si>
  <si>
    <t>18/04/GALFPC547R10</t>
  </si>
  <si>
    <t>18/04/GALFPC547R50</t>
  </si>
  <si>
    <t>18/04/GALFPC547R49</t>
  </si>
  <si>
    <t>18/04/GALFPC648R18</t>
  </si>
  <si>
    <t>18/04/GALFPC648R16</t>
  </si>
  <si>
    <t>18/04/GALFPC648R14</t>
  </si>
  <si>
    <t>18/04/GALFPC648R15</t>
  </si>
  <si>
    <t>18/04/GALFPC648R12</t>
  </si>
  <si>
    <t>18/04/GALFPC648R13</t>
  </si>
  <si>
    <t>18/04/GALFR22</t>
  </si>
  <si>
    <t>18/04/GALFR23</t>
  </si>
  <si>
    <t>18/04/GALFR24</t>
  </si>
  <si>
    <t>Transport  bureau-restaurant Pavé pour interview des enqueteurs</t>
  </si>
  <si>
    <t xml:space="preserve">Food Allowance </t>
  </si>
  <si>
    <t>Taxi moto Bureau -Ratoma du 29/03/2018</t>
  </si>
  <si>
    <t>Taxi moto Ratoma -Bureau du 29/03/2018</t>
  </si>
  <si>
    <t xml:space="preserve">Food allowence sessou à Dabola juivi juridique pour cas abbatage d'une panthère </t>
  </si>
  <si>
    <t>Impression en couleur document juridique</t>
  </si>
  <si>
    <t xml:space="preserve">Impression analyse juridique </t>
  </si>
  <si>
    <t>Taxi moto hotel-cyber (coorection et impression analyse juridque)-TPI (depôt analyse juridique)-gare routière</t>
  </si>
  <si>
    <t>Taxi moto maison bureau</t>
  </si>
  <si>
    <t>Taxi moto bembeto-ratoma</t>
  </si>
  <si>
    <t>Taxi moto l'hôtel-Eaux et Forets -Police -l'hôtel</t>
  </si>
  <si>
    <t>Achat nourriture du 31/03/2018  pour le détenu cas abattage d'une panthère</t>
  </si>
  <si>
    <t>Food allowence (1) jour</t>
  </si>
  <si>
    <t>Achat nourriture pour le détenu Fodé Kallo le matin</t>
  </si>
  <si>
    <t>Achat nourriture pour le détenu Fodé Kallo le soir</t>
  </si>
  <si>
    <t>Frais food allowance</t>
  </si>
  <si>
    <t>Somme de SORTIES</t>
  </si>
  <si>
    <t>(vide)</t>
  </si>
  <si>
    <t>Total général</t>
  </si>
  <si>
    <t>Étiquettes de lignes</t>
  </si>
  <si>
    <t>BPMG GNF</t>
  </si>
  <si>
    <t>Salaire Mamadou Saliou Baldé  avril/2018</t>
  </si>
  <si>
    <t>Salaire Sekou Castro Kourouma  avril/2018</t>
  </si>
  <si>
    <t>Salaire Tamba Fatou Oularé avril/2018</t>
  </si>
  <si>
    <t>Salaire Odette Kamano avril/2018</t>
  </si>
  <si>
    <t>Salaire Aissatou Sessou avril/2018</t>
  </si>
  <si>
    <t>Paiement facture n°001663 Balde &amp; Freres pour les frais de location véhicule (3) jours  pour l'opération peaux de python à Faranah</t>
  </si>
  <si>
    <t xml:space="preserve"> Paiement de la Caisse Nationnale de la Securité Sociale pour le  1er Trimestre 2018</t>
  </si>
  <si>
    <t>Frais certification chèque pour le Paiement CNSS du 1er Trimestre 2018</t>
  </si>
  <si>
    <t>Paiement  de la RTS pour le mois de Mars 2018</t>
  </si>
  <si>
    <t xml:space="preserve"> Frais de certification pour le  Paiement de la  RTS Mars 2018</t>
  </si>
  <si>
    <t>Paiement  facture 395 et 396 SCPA-MOUNIR &amp; ASSOCIES pour Honoraire 25% de l'Avocat des cas peaux de python à Faranah et abattage de panthère à Dabola</t>
  </si>
  <si>
    <t>Chèque 01455113 Paiement  Honoraire 25% Avocat cas peaux de python à Faranah et abattage de panthère à Dabola</t>
  </si>
  <si>
    <t>Paiement 25% Honoraire  Avocat cas abattage d'une panthère à Dabola</t>
  </si>
  <si>
    <t xml:space="preserve">Paiement facture n°004 B.S.P.S pour la  sécuritédu du  bureau pour le mois avril 2018 </t>
  </si>
  <si>
    <t>Paiement facture n°001667 pour les  frais de location de véhicule pour  (3) jours pour opération à Labé</t>
  </si>
  <si>
    <t>18/04/GALFPQ28</t>
  </si>
  <si>
    <t>18/04/GALFPQ31</t>
  </si>
  <si>
    <t>18/04/GALFPQ29</t>
  </si>
  <si>
    <t>18/04/GALFPQ30</t>
  </si>
  <si>
    <t>18/04/GALFPQ38</t>
  </si>
  <si>
    <t>18/04/GALFPQ41</t>
  </si>
  <si>
    <t>Chèque 01455120 Salaire Aïssatou KEITA  Avril 2018</t>
  </si>
  <si>
    <t>Salaire Aïssatou KEITA Avril/2018</t>
  </si>
  <si>
    <t>Facture Serice Web</t>
  </si>
  <si>
    <t>Taxe frais fixe au 30/04/2018</t>
  </si>
  <si>
    <t>Commission manipulation  compte</t>
  </si>
  <si>
    <t>Bonus caporal chef Saa Robert  Kamano pour opération peaux de python à Faranah</t>
  </si>
  <si>
    <t>Bank Fees</t>
  </si>
  <si>
    <t>Taxe frais fixe  USD  au 28/28/2017</t>
  </si>
  <si>
    <t>BPMG USD</t>
  </si>
  <si>
    <t>Commission Manipulation de compte USD février/18</t>
  </si>
  <si>
    <t>Somme de Montant dépensé</t>
  </si>
  <si>
    <t>Étiquettes de colonnes</t>
  </si>
  <si>
    <t>Virement sur le Compte USD GALF par EAGLE</t>
  </si>
  <si>
    <t>Frais de virement par BPMG</t>
  </si>
  <si>
    <t>Taxe frais fixe au 31/01/2018</t>
  </si>
  <si>
    <t xml:space="preserve">Commission Manipulation de compte </t>
  </si>
  <si>
    <t>Frais de Virement sur compte GALF prélévé par la BPMG</t>
  </si>
  <si>
    <t>NOM</t>
  </si>
  <si>
    <t>Département</t>
  </si>
  <si>
    <t>Total reçu</t>
  </si>
  <si>
    <t>Total dépensé</t>
  </si>
  <si>
    <t>Virement interne</t>
  </si>
  <si>
    <t>Total Retrait cash</t>
  </si>
  <si>
    <t>Fonds Exterieur pour le projet</t>
  </si>
  <si>
    <t>Total reversé</t>
  </si>
  <si>
    <t>Balance au 31/03/2018</t>
  </si>
  <si>
    <t>Saidou</t>
  </si>
  <si>
    <t>TOTAL CAISSE</t>
  </si>
  <si>
    <t>BPMG-21201914701-11</t>
  </si>
  <si>
    <t>GNF</t>
  </si>
  <si>
    <t>BPMG-21201914703-11</t>
  </si>
  <si>
    <t>USD</t>
  </si>
  <si>
    <t>TOTAL BANQUES</t>
  </si>
  <si>
    <t xml:space="preserve">TOTAL </t>
  </si>
  <si>
    <t>Cash book</t>
  </si>
  <si>
    <t>Mouvements mensuels</t>
  </si>
  <si>
    <t>Solde comptable au 31/03/2018</t>
  </si>
  <si>
    <t>caisse</t>
  </si>
  <si>
    <t>Reçu du bailleur</t>
  </si>
  <si>
    <t>banque</t>
  </si>
  <si>
    <t>Dépensé</t>
  </si>
  <si>
    <t>Avances</t>
  </si>
  <si>
    <t xml:space="preserve">Avances </t>
  </si>
  <si>
    <t>total</t>
  </si>
  <si>
    <t>Comptabilité</t>
  </si>
  <si>
    <t>Réel</t>
  </si>
  <si>
    <t>Difference</t>
  </si>
  <si>
    <t>Balance au 30/04/2018</t>
  </si>
  <si>
    <t>Salaire Amadou Oury Diallo avril/2018</t>
  </si>
  <si>
    <t>Solde comptable au 30/04/2018</t>
  </si>
  <si>
    <t>18/04/GALFR26</t>
  </si>
  <si>
    <t>18/04/GALFR</t>
  </si>
  <si>
    <t>618bis</t>
  </si>
  <si>
    <t>Document de Suivi financier</t>
  </si>
  <si>
    <t>EAGLE NETWORK</t>
  </si>
  <si>
    <t xml:space="preserve">Compte n° 21201914701-11 </t>
  </si>
  <si>
    <t>Intitulé :  WCP-GALF-GNF</t>
  </si>
  <si>
    <t>BILLETAGE</t>
  </si>
  <si>
    <t>Billets de :</t>
  </si>
  <si>
    <t>×</t>
  </si>
  <si>
    <t>x</t>
  </si>
  <si>
    <t>Sous total A</t>
  </si>
  <si>
    <t>Pièces de :</t>
  </si>
  <si>
    <t>Sous total B</t>
  </si>
  <si>
    <t>Solde physique (C = A+B)</t>
  </si>
  <si>
    <t>Solde Comptable (D)</t>
  </si>
  <si>
    <t>Ecart (E = C-D)</t>
  </si>
  <si>
    <t>……………………………………………………………………………………………………</t>
  </si>
  <si>
    <t>……………………………………………………………………………………………………..</t>
  </si>
  <si>
    <t>LE CHEF DE PROJET</t>
  </si>
  <si>
    <t>LE COMPTABLE</t>
  </si>
  <si>
    <t>Mamadou Saidou Deba Barry</t>
  </si>
  <si>
    <t xml:space="preserve">  Moné Doré</t>
  </si>
  <si>
    <t xml:space="preserve">COUVRANT LA PERIODE DU 01/04/2018 AU 30/04/2018                        </t>
  </si>
  <si>
    <r>
      <t xml:space="preserve">Arrêté de caisse en </t>
    </r>
    <r>
      <rPr>
        <b/>
        <i/>
        <sz val="16"/>
        <color indexed="10"/>
        <rFont val="Arial"/>
        <family val="2"/>
      </rPr>
      <t>(GNF)</t>
    </r>
    <r>
      <rPr>
        <b/>
        <sz val="16"/>
        <rFont val="Arial"/>
        <family val="2"/>
      </rPr>
      <t xml:space="preserve"> au 30/04/2018</t>
    </r>
  </si>
  <si>
    <r>
      <t xml:space="preserve">Justification de l'écart : </t>
    </r>
    <r>
      <rPr>
        <b/>
        <sz val="10"/>
        <color indexed="10"/>
        <rFont val="Arial"/>
        <family val="2"/>
      </rPr>
      <t xml:space="preserve">(+58) GNF car il n'ya pas de pieces de  (58) francs guineens </t>
    </r>
  </si>
  <si>
    <t>BANQUE</t>
  </si>
  <si>
    <t>Nom de la banque:</t>
  </si>
  <si>
    <t>BPMG</t>
  </si>
  <si>
    <t>Numéro du compte:</t>
  </si>
  <si>
    <t>21201914701-11</t>
  </si>
  <si>
    <t>Etat de rapprochement du solde du compte bancaire</t>
  </si>
  <si>
    <t>Intitulé du compte:</t>
  </si>
  <si>
    <t>WCP-GALF-GNF</t>
  </si>
  <si>
    <r>
      <t>en (GNF</t>
    </r>
    <r>
      <rPr>
        <b/>
        <i/>
        <sz val="12"/>
        <rFont val="Arial"/>
        <family val="2"/>
      </rPr>
      <t>)</t>
    </r>
    <r>
      <rPr>
        <b/>
        <sz val="12"/>
        <rFont val="Arial"/>
        <family val="2"/>
      </rPr>
      <t xml:space="preserve"> au</t>
    </r>
  </si>
  <si>
    <t>COMPTABILITE</t>
  </si>
  <si>
    <t xml:space="preserve"> </t>
  </si>
  <si>
    <t xml:space="preserve">n° </t>
  </si>
  <si>
    <t>Libellé</t>
  </si>
  <si>
    <t>Débit</t>
  </si>
  <si>
    <t>Crédit</t>
  </si>
  <si>
    <t>Solde du journal de banque</t>
  </si>
  <si>
    <t>Solde de l'extrait de compte</t>
  </si>
  <si>
    <t>Le CHEF DE PROJET</t>
  </si>
  <si>
    <t>La COMPTABLE</t>
  </si>
  <si>
    <t xml:space="preserve">      Moné  Doré</t>
  </si>
  <si>
    <t>21201914703-11</t>
  </si>
  <si>
    <t>WCP-GALF-USD</t>
  </si>
  <si>
    <r>
      <t>Etat de rapprochement du solde du compte bancaire en (</t>
    </r>
    <r>
      <rPr>
        <b/>
        <sz val="16"/>
        <color rgb="FFFF0000"/>
        <rFont val="Arial"/>
        <family val="2"/>
      </rPr>
      <t>USD</t>
    </r>
    <r>
      <rPr>
        <b/>
        <sz val="16"/>
        <rFont val="Arial"/>
        <family val="2"/>
      </rPr>
      <t>) au</t>
    </r>
  </si>
  <si>
    <t xml:space="preserve">             Moné  Doré</t>
  </si>
  <si>
    <t xml:space="preserve">         30/04/2018</t>
  </si>
  <si>
    <t xml:space="preserve">              30/04/2018</t>
  </si>
  <si>
    <t xml:space="preserve">     30/04/2018</t>
  </si>
  <si>
    <t>Achat food détenu Mamadou  Ciré Barry trafiquant</t>
  </si>
  <si>
    <t>Taxi moto  l'hôtel -Eaux et Forêts-Police-l'hôtel -audition des prévenus et visite de prison</t>
  </si>
  <si>
    <t xml:space="preserve">Frais d'hôtel (1) nuitée  à l'hotel firiya </t>
  </si>
  <si>
    <t xml:space="preserve">Frais d'hôtel bibush à faranah </t>
  </si>
  <si>
    <t>Achat d'une  statuette pour que le trafiquant puisse être repéré</t>
  </si>
  <si>
    <t>Achat de nourriture pour le trafiquant</t>
  </si>
  <si>
    <t>Court Fees</t>
  </si>
  <si>
    <t>Achat de nourriture  pour le trafiquant</t>
  </si>
  <si>
    <t>Equipement</t>
  </si>
  <si>
    <t xml:space="preserve">Achat d'une pompe de marque Fapelle et accessoirs pour la reparation du forage à eau du bureau Facture N° 02 Mamdou Coléah Diallo et Frères  </t>
  </si>
  <si>
    <t>Reçu n°06 Diallo Amadou Bachir Achat d'un telephone de marque Itel 5070 à  pour E40 pour enquête</t>
  </si>
  <si>
    <t>JOURNAL BANQUE USD  AVRIL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</si>
</sst>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d\-mmm\-yy"/>
    <numFmt numFmtId="165" formatCode="_-* #,##0\ _€_-;\-* #,##0\ _€_-;_-* &quot;-&quot;??\ _€_-;_-@_-"/>
    <numFmt numFmtId="166" formatCode="#,##0.0"/>
    <numFmt numFmtId="167" formatCode="_(* #,##0.00_);_(* \(#,##0.00\);_(* &quot;-&quot;??_);_(@_)"/>
    <numFmt numFmtId="168" formatCode="_-* #,##0.0\ _€_-;\-* #,##0.0\ _€_-;_-* &quot;-&quot;??\ _€_-;_-@_-"/>
    <numFmt numFmtId="169" formatCode="#,##0.00\ _A_r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u/>
      <sz val="12"/>
      <name val="Arial"/>
      <family val="2"/>
    </font>
    <font>
      <b/>
      <sz val="12"/>
      <name val="Calibri"/>
      <family val="2"/>
      <scheme val="minor"/>
    </font>
    <font>
      <b/>
      <sz val="16"/>
      <name val="Arial"/>
      <family val="2"/>
    </font>
    <font>
      <b/>
      <i/>
      <sz val="16"/>
      <color indexed="10"/>
      <name val="Arial"/>
      <family val="2"/>
    </font>
    <font>
      <sz val="14"/>
      <name val="Arial"/>
      <family val="2"/>
    </font>
    <font>
      <sz val="10"/>
      <name val="Calibri"/>
      <family val="2"/>
    </font>
    <font>
      <b/>
      <sz val="10"/>
      <color indexed="10"/>
      <name val="Arial"/>
      <family val="2"/>
    </font>
    <font>
      <i/>
      <sz val="10"/>
      <color indexed="10"/>
      <name val="Arial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indexed="11"/>
      <name val="Arial"/>
      <family val="2"/>
    </font>
    <font>
      <b/>
      <sz val="16"/>
      <color rgb="FFFF0000"/>
      <name val="Arial"/>
      <family val="2"/>
    </font>
    <font>
      <b/>
      <sz val="11"/>
      <color indexed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</cellStyleXfs>
  <cellXfs count="324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3" fontId="5" fillId="0" borderId="0" xfId="0" applyNumberFormat="1" applyFont="1" applyBorder="1"/>
    <xf numFmtId="0" fontId="0" fillId="0" borderId="0" xfId="0" applyFont="1" applyBorder="1"/>
    <xf numFmtId="0" fontId="3" fillId="0" borderId="0" xfId="0" applyFont="1" applyBorder="1" applyAlignment="1">
      <alignment horizontal="left"/>
    </xf>
    <xf numFmtId="0" fontId="3" fillId="2" borderId="1" xfId="0" applyFont="1" applyFill="1" applyBorder="1"/>
    <xf numFmtId="3" fontId="5" fillId="2" borderId="1" xfId="0" applyNumberFormat="1" applyFont="1" applyFill="1" applyBorder="1"/>
    <xf numFmtId="0" fontId="3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3" fontId="5" fillId="2" borderId="3" xfId="0" applyNumberFormat="1" applyFont="1" applyFill="1" applyBorder="1"/>
    <xf numFmtId="0" fontId="4" fillId="0" borderId="4" xfId="0" applyFont="1" applyBorder="1"/>
    <xf numFmtId="164" fontId="3" fillId="0" borderId="4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165" fontId="2" fillId="0" borderId="0" xfId="1" applyNumberFormat="1" applyFont="1"/>
    <xf numFmtId="3" fontId="5" fillId="3" borderId="4" xfId="0" applyNumberFormat="1" applyFont="1" applyFill="1" applyBorder="1"/>
    <xf numFmtId="1" fontId="4" fillId="0" borderId="5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4" fontId="5" fillId="3" borderId="4" xfId="0" applyNumberFormat="1" applyFont="1" applyFill="1" applyBorder="1"/>
    <xf numFmtId="4" fontId="5" fillId="3" borderId="0" xfId="0" applyNumberFormat="1" applyFont="1" applyFill="1" applyBorder="1"/>
    <xf numFmtId="3" fontId="0" fillId="0" borderId="1" xfId="0" applyNumberFormat="1" applyFill="1" applyBorder="1"/>
    <xf numFmtId="1" fontId="4" fillId="0" borderId="6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3" fontId="6" fillId="0" borderId="4" xfId="0" applyNumberFormat="1" applyFont="1" applyBorder="1"/>
    <xf numFmtId="0" fontId="3" fillId="0" borderId="7" xfId="0" applyFont="1" applyBorder="1" applyAlignment="1">
      <alignment horizontal="right"/>
    </xf>
    <xf numFmtId="3" fontId="6" fillId="0" borderId="3" xfId="0" applyNumberFormat="1" applyFont="1" applyBorder="1"/>
    <xf numFmtId="4" fontId="5" fillId="0" borderId="3" xfId="0" applyNumberFormat="1" applyFont="1" applyBorder="1"/>
    <xf numFmtId="0" fontId="3" fillId="2" borderId="9" xfId="0" applyFont="1" applyFill="1" applyBorder="1"/>
    <xf numFmtId="3" fontId="5" fillId="2" borderId="10" xfId="0" applyNumberFormat="1" applyFont="1" applyFill="1" applyBorder="1"/>
    <xf numFmtId="0" fontId="3" fillId="2" borderId="12" xfId="0" applyFont="1" applyFill="1" applyBorder="1" applyAlignment="1">
      <alignment horizontal="center"/>
    </xf>
    <xf numFmtId="3" fontId="5" fillId="2" borderId="1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0" fontId="0" fillId="4" borderId="4" xfId="0" applyFill="1" applyBorder="1"/>
    <xf numFmtId="0" fontId="7" fillId="5" borderId="15" xfId="0" applyFont="1" applyFill="1" applyBorder="1"/>
    <xf numFmtId="0" fontId="7" fillId="5" borderId="8" xfId="0" applyFont="1" applyFill="1" applyBorder="1"/>
    <xf numFmtId="3" fontId="6" fillId="5" borderId="0" xfId="0" applyNumberFormat="1" applyFont="1" applyFill="1" applyAlignment="1">
      <alignment horizontal="center"/>
    </xf>
    <xf numFmtId="3" fontId="8" fillId="5" borderId="16" xfId="0" applyNumberFormat="1" applyFont="1" applyFill="1" applyBorder="1"/>
    <xf numFmtId="14" fontId="5" fillId="0" borderId="17" xfId="0" applyNumberFormat="1" applyFont="1" applyFill="1" applyBorder="1" applyAlignment="1">
      <alignment horizontal="center"/>
    </xf>
    <xf numFmtId="14" fontId="5" fillId="0" borderId="4" xfId="0" applyNumberFormat="1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3" fontId="5" fillId="0" borderId="4" xfId="0" applyNumberFormat="1" applyFont="1" applyFill="1" applyBorder="1" applyAlignment="1">
      <alignment horizontal="center"/>
    </xf>
    <xf numFmtId="0" fontId="5" fillId="0" borderId="18" xfId="0" applyFont="1" applyFill="1" applyBorder="1"/>
    <xf numFmtId="0" fontId="5" fillId="0" borderId="18" xfId="0" applyFont="1" applyFill="1" applyBorder="1" applyAlignment="1">
      <alignment vertical="top"/>
    </xf>
    <xf numFmtId="3" fontId="5" fillId="0" borderId="4" xfId="1" applyNumberFormat="1" applyFont="1" applyFill="1" applyBorder="1" applyAlignment="1">
      <alignment horizontal="center"/>
    </xf>
    <xf numFmtId="0" fontId="5" fillId="0" borderId="4" xfId="0" applyFont="1" applyFill="1" applyBorder="1"/>
    <xf numFmtId="3" fontId="5" fillId="0" borderId="20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3" fontId="5" fillId="0" borderId="8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9" xfId="0" applyFont="1" applyFill="1" applyBorder="1"/>
    <xf numFmtId="14" fontId="5" fillId="0" borderId="18" xfId="0" applyNumberFormat="1" applyFont="1" applyFill="1" applyBorder="1" applyAlignment="1">
      <alignment horizontal="left"/>
    </xf>
    <xf numFmtId="0" fontId="0" fillId="0" borderId="4" xfId="0" applyBorder="1"/>
    <xf numFmtId="164" fontId="7" fillId="0" borderId="18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7" fillId="0" borderId="0" xfId="0" applyFont="1" applyBorder="1"/>
    <xf numFmtId="0" fontId="10" fillId="0" borderId="3" xfId="0" applyFont="1" applyBorder="1" applyAlignment="1">
      <alignment horizontal="right"/>
    </xf>
    <xf numFmtId="3" fontId="6" fillId="0" borderId="21" xfId="0" applyNumberFormat="1" applyFont="1" applyBorder="1"/>
    <xf numFmtId="43" fontId="0" fillId="0" borderId="0" xfId="1" applyFont="1"/>
    <xf numFmtId="3" fontId="5" fillId="2" borderId="2" xfId="0" applyNumberFormat="1" applyFont="1" applyFill="1" applyBorder="1"/>
    <xf numFmtId="4" fontId="2" fillId="0" borderId="4" xfId="0" applyNumberFormat="1" applyFont="1" applyBorder="1"/>
    <xf numFmtId="4" fontId="5" fillId="3" borderId="4" xfId="0" applyNumberFormat="1" applyFont="1" applyFill="1" applyBorder="1" applyAlignment="1"/>
    <xf numFmtId="0" fontId="4" fillId="3" borderId="4" xfId="0" applyFont="1" applyFill="1" applyBorder="1" applyAlignment="1">
      <alignment horizontal="left"/>
    </xf>
    <xf numFmtId="4" fontId="0" fillId="0" borderId="4" xfId="0" applyNumberFormat="1" applyBorder="1"/>
    <xf numFmtId="1" fontId="4" fillId="0" borderId="22" xfId="0" applyNumberFormat="1" applyFont="1" applyBorder="1" applyAlignment="1">
      <alignment horizontal="right"/>
    </xf>
    <xf numFmtId="166" fontId="5" fillId="3" borderId="4" xfId="0" applyNumberFormat="1" applyFont="1" applyFill="1" applyBorder="1" applyAlignment="1"/>
    <xf numFmtId="4" fontId="5" fillId="0" borderId="4" xfId="0" applyNumberFormat="1" applyFont="1" applyBorder="1"/>
    <xf numFmtId="4" fontId="5" fillId="0" borderId="4" xfId="0" applyNumberFormat="1" applyFont="1" applyBorder="1" applyAlignment="1"/>
    <xf numFmtId="0" fontId="3" fillId="0" borderId="3" xfId="0" applyFont="1" applyBorder="1" applyAlignment="1">
      <alignment horizontal="right"/>
    </xf>
    <xf numFmtId="4" fontId="6" fillId="0" borderId="3" xfId="0" applyNumberFormat="1" applyFont="1" applyBorder="1"/>
    <xf numFmtId="0" fontId="5" fillId="7" borderId="4" xfId="0" applyFont="1" applyFill="1" applyBorder="1"/>
    <xf numFmtId="14" fontId="5" fillId="7" borderId="17" xfId="0" applyNumberFormat="1" applyFont="1" applyFill="1" applyBorder="1" applyAlignment="1">
      <alignment horizontal="center"/>
    </xf>
    <xf numFmtId="14" fontId="5" fillId="7" borderId="4" xfId="0" applyNumberFormat="1" applyFont="1" applyFill="1" applyBorder="1" applyAlignment="1">
      <alignment horizontal="left"/>
    </xf>
    <xf numFmtId="3" fontId="5" fillId="7" borderId="4" xfId="0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left"/>
    </xf>
    <xf numFmtId="3" fontId="5" fillId="0" borderId="4" xfId="1" applyNumberFormat="1" applyFont="1" applyFill="1" applyBorder="1" applyAlignment="1">
      <alignment horizontal="right" vertical="center" wrapText="1"/>
    </xf>
    <xf numFmtId="0" fontId="5" fillId="0" borderId="11" xfId="2" applyFont="1" applyFill="1" applyBorder="1" applyAlignment="1">
      <alignment horizontal="left" wrapText="1"/>
    </xf>
    <xf numFmtId="14" fontId="5" fillId="0" borderId="0" xfId="0" applyNumberFormat="1" applyFont="1" applyFill="1"/>
    <xf numFmtId="0" fontId="5" fillId="0" borderId="0" xfId="0" applyFont="1" applyFill="1"/>
    <xf numFmtId="3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14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0" fontId="11" fillId="0" borderId="0" xfId="0" applyFont="1" applyFill="1"/>
    <xf numFmtId="3" fontId="5" fillId="0" borderId="0" xfId="0" applyNumberFormat="1" applyFont="1" applyFill="1" applyBorder="1"/>
    <xf numFmtId="0" fontId="5" fillId="0" borderId="0" xfId="0" applyFont="1" applyFill="1" applyBorder="1" applyAlignment="1">
      <alignment vertical="top"/>
    </xf>
    <xf numFmtId="0" fontId="0" fillId="0" borderId="0" xfId="0" applyFill="1"/>
    <xf numFmtId="14" fontId="0" fillId="0" borderId="0" xfId="0" applyNumberFormat="1" applyFill="1"/>
    <xf numFmtId="14" fontId="5" fillId="0" borderId="0" xfId="0" applyNumberFormat="1" applyFont="1" applyFill="1" applyBorder="1" applyAlignment="1">
      <alignment horizontal="left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4" xfId="0" applyFill="1" applyBorder="1" applyAlignment="1">
      <alignment horizontal="left"/>
    </xf>
    <xf numFmtId="3" fontId="5" fillId="0" borderId="0" xfId="0" applyNumberFormat="1" applyFont="1" applyFill="1" applyBorder="1" applyAlignment="1"/>
    <xf numFmtId="14" fontId="5" fillId="0" borderId="4" xfId="2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3" fontId="5" fillId="0" borderId="0" xfId="1" applyNumberFormat="1" applyFont="1" applyFill="1" applyAlignment="1">
      <alignment horizontal="center"/>
    </xf>
    <xf numFmtId="0" fontId="5" fillId="0" borderId="0" xfId="0" applyFont="1" applyFill="1" applyBorder="1" applyAlignment="1"/>
    <xf numFmtId="0" fontId="0" fillId="0" borderId="0" xfId="0" applyAlignment="1">
      <alignment horizontal="left" indent="1"/>
    </xf>
    <xf numFmtId="14" fontId="12" fillId="8" borderId="4" xfId="2" applyNumberFormat="1" applyFont="1" applyFill="1" applyBorder="1" applyAlignment="1">
      <alignment horizontal="center"/>
    </xf>
    <xf numFmtId="0" fontId="12" fillId="8" borderId="4" xfId="2" applyFont="1" applyFill="1" applyBorder="1" applyAlignment="1">
      <alignment horizontal="center"/>
    </xf>
    <xf numFmtId="0" fontId="12" fillId="8" borderId="4" xfId="2" applyFont="1" applyFill="1" applyBorder="1" applyAlignment="1">
      <alignment horizontal="center" wrapText="1"/>
    </xf>
    <xf numFmtId="167" fontId="13" fillId="0" borderId="4" xfId="0" applyNumberFormat="1" applyFont="1" applyBorder="1" applyAlignment="1">
      <alignment horizontal="left"/>
    </xf>
    <xf numFmtId="167" fontId="13" fillId="0" borderId="4" xfId="0" applyNumberFormat="1" applyFont="1" applyBorder="1"/>
    <xf numFmtId="165" fontId="14" fillId="9" borderId="4" xfId="3" applyNumberFormat="1" applyFont="1" applyFill="1" applyBorder="1"/>
    <xf numFmtId="167" fontId="12" fillId="0" borderId="4" xfId="0" applyNumberFormat="1" applyFont="1" applyBorder="1"/>
    <xf numFmtId="43" fontId="12" fillId="9" borderId="4" xfId="3" applyNumberFormat="1" applyFont="1" applyFill="1" applyBorder="1"/>
    <xf numFmtId="165" fontId="12" fillId="0" borderId="4" xfId="3" applyNumberFormat="1" applyFont="1" applyFill="1" applyBorder="1"/>
    <xf numFmtId="165" fontId="12" fillId="9" borderId="4" xfId="3" applyNumberFormat="1" applyFont="1" applyFill="1" applyBorder="1"/>
    <xf numFmtId="165" fontId="14" fillId="0" borderId="4" xfId="3" applyNumberFormat="1" applyFont="1" applyFill="1" applyBorder="1"/>
    <xf numFmtId="14" fontId="15" fillId="10" borderId="4" xfId="4" applyNumberFormat="1" applyFont="1" applyFill="1" applyBorder="1"/>
    <xf numFmtId="167" fontId="15" fillId="10" borderId="4" xfId="4" applyNumberFormat="1" applyFont="1" applyFill="1" applyBorder="1"/>
    <xf numFmtId="165" fontId="15" fillId="10" borderId="4" xfId="3" applyNumberFormat="1" applyFont="1" applyFill="1" applyBorder="1"/>
    <xf numFmtId="43" fontId="15" fillId="10" borderId="4" xfId="1" applyFont="1" applyFill="1" applyBorder="1"/>
    <xf numFmtId="165" fontId="12" fillId="10" borderId="4" xfId="3" applyNumberFormat="1" applyFont="1" applyFill="1" applyBorder="1"/>
    <xf numFmtId="14" fontId="16" fillId="11" borderId="20" xfId="4" applyNumberFormat="1" applyFont="1" applyFill="1" applyBorder="1"/>
    <xf numFmtId="14" fontId="16" fillId="11" borderId="23" xfId="4" applyNumberFormat="1" applyFont="1" applyFill="1" applyBorder="1"/>
    <xf numFmtId="165" fontId="16" fillId="11" borderId="23" xfId="3" applyNumberFormat="1" applyFont="1" applyFill="1" applyBorder="1"/>
    <xf numFmtId="3" fontId="16" fillId="11" borderId="23" xfId="1" applyNumberFormat="1" applyFont="1" applyFill="1" applyBorder="1" applyAlignment="1">
      <alignment horizontal="center"/>
    </xf>
    <xf numFmtId="43" fontId="16" fillId="12" borderId="4" xfId="3" applyNumberFormat="1" applyFont="1" applyFill="1" applyBorder="1"/>
    <xf numFmtId="14" fontId="15" fillId="11" borderId="24" xfId="4" applyNumberFormat="1" applyFont="1" applyFill="1" applyBorder="1"/>
    <xf numFmtId="165" fontId="15" fillId="11" borderId="0" xfId="3" applyNumberFormat="1" applyFont="1" applyFill="1" applyBorder="1" applyAlignment="1">
      <alignment horizontal="left"/>
    </xf>
    <xf numFmtId="43" fontId="15" fillId="11" borderId="0" xfId="1" applyFont="1" applyFill="1" applyBorder="1"/>
    <xf numFmtId="3" fontId="15" fillId="11" borderId="0" xfId="1" applyNumberFormat="1" applyFont="1" applyFill="1" applyBorder="1" applyAlignment="1">
      <alignment horizontal="center"/>
    </xf>
    <xf numFmtId="165" fontId="15" fillId="11" borderId="0" xfId="3" applyNumberFormat="1" applyFont="1" applyFill="1" applyBorder="1"/>
    <xf numFmtId="168" fontId="15" fillId="11" borderId="0" xfId="3" applyNumberFormat="1" applyFont="1" applyFill="1" applyBorder="1"/>
    <xf numFmtId="43" fontId="15" fillId="12" borderId="4" xfId="3" applyNumberFormat="1" applyFont="1" applyFill="1" applyBorder="1"/>
    <xf numFmtId="14" fontId="15" fillId="11" borderId="25" xfId="4" applyNumberFormat="1" applyFont="1" applyFill="1" applyBorder="1"/>
    <xf numFmtId="165" fontId="15" fillId="11" borderId="26" xfId="3" applyNumberFormat="1" applyFont="1" applyFill="1" applyBorder="1"/>
    <xf numFmtId="168" fontId="15" fillId="11" borderId="26" xfId="3" applyNumberFormat="1" applyFont="1" applyFill="1" applyBorder="1"/>
    <xf numFmtId="0" fontId="13" fillId="6" borderId="0" xfId="4" applyFont="1" applyFill="1"/>
    <xf numFmtId="165" fontId="12" fillId="0" borderId="0" xfId="3" applyNumberFormat="1" applyFont="1"/>
    <xf numFmtId="3" fontId="12" fillId="0" borderId="0" xfId="3" applyNumberFormat="1" applyFont="1" applyAlignment="1">
      <alignment horizontal="center"/>
    </xf>
    <xf numFmtId="43" fontId="12" fillId="0" borderId="0" xfId="3" applyNumberFormat="1" applyFont="1"/>
    <xf numFmtId="165" fontId="12" fillId="0" borderId="19" xfId="3" applyNumberFormat="1" applyFont="1" applyBorder="1"/>
    <xf numFmtId="169" fontId="13" fillId="0" borderId="27" xfId="4" applyNumberFormat="1" applyFont="1" applyBorder="1"/>
    <xf numFmtId="169" fontId="13" fillId="0" borderId="28" xfId="4" applyNumberFormat="1" applyFont="1" applyBorder="1"/>
    <xf numFmtId="165" fontId="15" fillId="11" borderId="28" xfId="3" applyNumberFormat="1" applyFont="1" applyFill="1" applyBorder="1"/>
    <xf numFmtId="165" fontId="15" fillId="11" borderId="29" xfId="3" applyNumberFormat="1" applyFont="1" applyFill="1" applyBorder="1"/>
    <xf numFmtId="0" fontId="15" fillId="0" borderId="0" xfId="0" applyFont="1"/>
    <xf numFmtId="165" fontId="15" fillId="0" borderId="0" xfId="0" applyNumberFormat="1" applyFont="1"/>
    <xf numFmtId="165" fontId="13" fillId="0" borderId="4" xfId="1" applyNumberFormat="1" applyFont="1" applyBorder="1"/>
    <xf numFmtId="165" fontId="15" fillId="0" borderId="4" xfId="1" applyNumberFormat="1" applyFont="1" applyBorder="1"/>
    <xf numFmtId="3" fontId="0" fillId="0" borderId="4" xfId="0" applyNumberFormat="1" applyBorder="1" applyAlignment="1">
      <alignment horizontal="center"/>
    </xf>
    <xf numFmtId="165" fontId="15" fillId="0" borderId="0" xfId="1" applyNumberFormat="1" applyFont="1"/>
    <xf numFmtId="165" fontId="15" fillId="0" borderId="20" xfId="1" applyNumberFormat="1" applyFont="1" applyBorder="1"/>
    <xf numFmtId="165" fontId="15" fillId="0" borderId="15" xfId="1" applyNumberFormat="1" applyFont="1" applyBorder="1"/>
    <xf numFmtId="165" fontId="15" fillId="0" borderId="0" xfId="1" applyNumberFormat="1" applyFont="1" applyBorder="1"/>
    <xf numFmtId="43" fontId="15" fillId="0" borderId="0" xfId="0" applyNumberFormat="1" applyFont="1"/>
    <xf numFmtId="165" fontId="15" fillId="0" borderId="24" xfId="1" applyNumberFormat="1" applyFont="1" applyBorder="1"/>
    <xf numFmtId="165" fontId="17" fillId="0" borderId="30" xfId="1" applyNumberFormat="1" applyFont="1" applyBorder="1"/>
    <xf numFmtId="165" fontId="15" fillId="0" borderId="30" xfId="1" applyNumberFormat="1" applyFont="1" applyBorder="1"/>
    <xf numFmtId="165" fontId="15" fillId="0" borderId="25" xfId="1" applyNumberFormat="1" applyFont="1" applyBorder="1"/>
    <xf numFmtId="165" fontId="15" fillId="0" borderId="31" xfId="1" applyNumberFormat="1" applyFont="1" applyBorder="1"/>
    <xf numFmtId="43" fontId="15" fillId="0" borderId="0" xfId="1" applyFont="1"/>
    <xf numFmtId="165" fontId="17" fillId="0" borderId="0" xfId="1" applyNumberFormat="1" applyFont="1"/>
    <xf numFmtId="165" fontId="0" fillId="0" borderId="0" xfId="0" applyNumberFormat="1"/>
    <xf numFmtId="165" fontId="16" fillId="11" borderId="23" xfId="3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3" fontId="5" fillId="0" borderId="19" xfId="1" applyNumberFormat="1" applyFont="1" applyFill="1" applyBorder="1" applyAlignment="1">
      <alignment horizontal="center"/>
    </xf>
    <xf numFmtId="0" fontId="5" fillId="13" borderId="4" xfId="0" applyFont="1" applyFill="1" applyBorder="1"/>
    <xf numFmtId="14" fontId="5" fillId="13" borderId="17" xfId="0" applyNumberFormat="1" applyFont="1" applyFill="1" applyBorder="1" applyAlignment="1">
      <alignment horizontal="center"/>
    </xf>
    <xf numFmtId="14" fontId="5" fillId="13" borderId="4" xfId="0" applyNumberFormat="1" applyFont="1" applyFill="1" applyBorder="1" applyAlignment="1">
      <alignment horizontal="left"/>
    </xf>
    <xf numFmtId="3" fontId="5" fillId="13" borderId="4" xfId="0" applyNumberFormat="1" applyFont="1" applyFill="1" applyBorder="1" applyAlignment="1">
      <alignment horizontal="center"/>
    </xf>
    <xf numFmtId="0" fontId="5" fillId="13" borderId="18" xfId="0" applyFont="1" applyFill="1" applyBorder="1"/>
    <xf numFmtId="3" fontId="5" fillId="13" borderId="20" xfId="0" applyNumberFormat="1" applyFont="1" applyFill="1" applyBorder="1" applyAlignment="1">
      <alignment horizontal="center"/>
    </xf>
    <xf numFmtId="0" fontId="5" fillId="13" borderId="1" xfId="0" applyFont="1" applyFill="1" applyBorder="1" applyAlignment="1">
      <alignment horizontal="left"/>
    </xf>
    <xf numFmtId="0" fontId="5" fillId="7" borderId="18" xfId="0" applyFont="1" applyFill="1" applyBorder="1" applyAlignment="1">
      <alignment horizontal="left"/>
    </xf>
    <xf numFmtId="0" fontId="5" fillId="7" borderId="18" xfId="0" applyFont="1" applyFill="1" applyBorder="1"/>
    <xf numFmtId="3" fontId="5" fillId="7" borderId="4" xfId="1" applyNumberFormat="1" applyFont="1" applyFill="1" applyBorder="1" applyAlignment="1">
      <alignment horizontal="center"/>
    </xf>
    <xf numFmtId="0" fontId="19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Alignment="1"/>
    <xf numFmtId="0" fontId="3" fillId="0" borderId="0" xfId="0" applyFont="1" applyAlignment="1">
      <alignment vertical="center"/>
    </xf>
    <xf numFmtId="4" fontId="0" fillId="0" borderId="20" xfId="0" applyNumberFormat="1" applyFill="1" applyBorder="1" applyAlignment="1">
      <alignment vertical="center"/>
    </xf>
    <xf numFmtId="0" fontId="23" fillId="0" borderId="23" xfId="0" applyFont="1" applyFill="1" applyBorder="1" applyAlignment="1">
      <alignment horizontal="center"/>
    </xf>
    <xf numFmtId="3" fontId="0" fillId="0" borderId="15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24" xfId="0" applyNumberFormat="1" applyFill="1" applyBorder="1" applyAlignment="1">
      <alignment vertical="center"/>
    </xf>
    <xf numFmtId="0" fontId="23" fillId="0" borderId="0" xfId="0" applyFont="1" applyFill="1" applyBorder="1" applyAlignment="1">
      <alignment horizontal="center"/>
    </xf>
    <xf numFmtId="0" fontId="0" fillId="0" borderId="30" xfId="0" applyFill="1" applyBorder="1" applyAlignment="1">
      <alignment vertical="center"/>
    </xf>
    <xf numFmtId="4" fontId="0" fillId="0" borderId="25" xfId="0" applyNumberFormat="1" applyFill="1" applyBorder="1" applyAlignment="1">
      <alignment vertical="center"/>
    </xf>
    <xf numFmtId="0" fontId="23" fillId="0" borderId="26" xfId="0" applyFont="1" applyFill="1" applyBorder="1" applyAlignment="1">
      <alignment horizontal="center"/>
    </xf>
    <xf numFmtId="0" fontId="0" fillId="0" borderId="31" xfId="0" applyFill="1" applyBorder="1" applyAlignment="1">
      <alignment vertical="center"/>
    </xf>
    <xf numFmtId="4" fontId="0" fillId="0" borderId="29" xfId="0" applyNumberForma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0" fillId="0" borderId="29" xfId="1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7" fillId="0" borderId="0" xfId="0" applyFont="1"/>
    <xf numFmtId="0" fontId="1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5" fillId="0" borderId="0" xfId="0" applyFont="1"/>
    <xf numFmtId="0" fontId="25" fillId="0" borderId="0" xfId="0" applyFont="1" applyAlignment="1">
      <alignment vertical="center"/>
    </xf>
    <xf numFmtId="14" fontId="25" fillId="0" borderId="0" xfId="0" applyNumberFormat="1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7" fillId="0" borderId="24" xfId="0" applyFont="1" applyBorder="1" applyAlignment="1">
      <alignment vertical="center"/>
    </xf>
    <xf numFmtId="0" fontId="27" fillId="0" borderId="25" xfId="0" applyFont="1" applyBorder="1" applyAlignment="1">
      <alignment vertical="center"/>
    </xf>
    <xf numFmtId="14" fontId="29" fillId="0" borderId="0" xfId="0" applyNumberFormat="1" applyFont="1" applyAlignment="1">
      <alignment vertical="center"/>
    </xf>
    <xf numFmtId="0" fontId="0" fillId="0" borderId="3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14" fontId="0" fillId="0" borderId="38" xfId="0" applyNumberFormat="1" applyBorder="1" applyAlignment="1">
      <alignment horizontal="center" vertical="center"/>
    </xf>
    <xf numFmtId="3" fontId="4" fillId="0" borderId="2" xfId="0" applyNumberFormat="1" applyFont="1" applyBorder="1"/>
    <xf numFmtId="3" fontId="0" fillId="0" borderId="39" xfId="0" applyNumberFormat="1" applyBorder="1" applyAlignment="1">
      <alignment vertical="center"/>
    </xf>
    <xf numFmtId="14" fontId="0" fillId="0" borderId="48" xfId="0" applyNumberFormat="1" applyBorder="1" applyAlignment="1">
      <alignment horizontal="center" vertical="center"/>
    </xf>
    <xf numFmtId="3" fontId="0" fillId="0" borderId="19" xfId="0" applyNumberFormat="1" applyBorder="1" applyAlignment="1">
      <alignment vertical="center"/>
    </xf>
    <xf numFmtId="3" fontId="31" fillId="0" borderId="19" xfId="0" applyNumberFormat="1" applyFont="1" applyBorder="1" applyAlignment="1">
      <alignment vertical="center"/>
    </xf>
    <xf numFmtId="3" fontId="32" fillId="0" borderId="19" xfId="0" applyNumberFormat="1" applyFont="1" applyBorder="1" applyAlignment="1">
      <alignment vertical="center"/>
    </xf>
    <xf numFmtId="3" fontId="0" fillId="0" borderId="41" xfId="0" applyNumberFormat="1" applyBorder="1" applyAlignment="1">
      <alignment vertical="center"/>
    </xf>
    <xf numFmtId="4" fontId="4" fillId="0" borderId="2" xfId="0" applyNumberFormat="1" applyFont="1" applyBorder="1"/>
    <xf numFmtId="14" fontId="0" fillId="0" borderId="40" xfId="0" applyNumberFormat="1" applyBorder="1" applyAlignment="1">
      <alignment horizontal="center" vertical="center"/>
    </xf>
    <xf numFmtId="14" fontId="3" fillId="0" borderId="38" xfId="0" applyNumberFormat="1" applyFont="1" applyBorder="1" applyAlignment="1">
      <alignment horizontal="center" vertical="center"/>
    </xf>
    <xf numFmtId="3" fontId="0" fillId="0" borderId="49" xfId="0" applyNumberFormat="1" applyBorder="1" applyAlignment="1">
      <alignment vertical="center"/>
    </xf>
    <xf numFmtId="14" fontId="3" fillId="0" borderId="40" xfId="0" applyNumberFormat="1" applyFont="1" applyBorder="1" applyAlignment="1">
      <alignment horizontal="center" vertical="center"/>
    </xf>
    <xf numFmtId="3" fontId="0" fillId="0" borderId="24" xfId="0" applyNumberFormat="1" applyBorder="1" applyAlignment="1">
      <alignment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30" fillId="0" borderId="52" xfId="0" applyFont="1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vertical="center"/>
    </xf>
    <xf numFmtId="0" fontId="27" fillId="0" borderId="0" xfId="0" applyFont="1" applyAlignment="1">
      <alignment vertical="center"/>
    </xf>
    <xf numFmtId="15" fontId="25" fillId="0" borderId="0" xfId="0" applyNumberFormat="1" applyFont="1" applyAlignment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0" xfId="0" applyFont="1" applyAlignment="1">
      <alignment vertical="center"/>
    </xf>
    <xf numFmtId="14" fontId="34" fillId="0" borderId="0" xfId="0" applyNumberFormat="1" applyFont="1" applyAlignment="1">
      <alignment vertical="center"/>
    </xf>
    <xf numFmtId="0" fontId="15" fillId="0" borderId="41" xfId="0" applyFont="1" applyBorder="1" applyAlignment="1">
      <alignment vertical="center"/>
    </xf>
    <xf numFmtId="14" fontId="0" fillId="0" borderId="38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vertical="center"/>
    </xf>
    <xf numFmtId="4" fontId="31" fillId="0" borderId="19" xfId="0" applyNumberFormat="1" applyFont="1" applyBorder="1" applyAlignment="1">
      <alignment vertical="center"/>
    </xf>
    <xf numFmtId="3" fontId="0" fillId="0" borderId="39" xfId="0" applyNumberFormat="1" applyFont="1" applyBorder="1" applyAlignment="1">
      <alignment vertical="center"/>
    </xf>
    <xf numFmtId="14" fontId="0" fillId="0" borderId="4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vertical="center"/>
    </xf>
    <xf numFmtId="0" fontId="0" fillId="0" borderId="3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3" fontId="15" fillId="0" borderId="41" xfId="0" applyNumberFormat="1" applyFont="1" applyBorder="1" applyAlignment="1">
      <alignment vertical="center"/>
    </xf>
    <xf numFmtId="14" fontId="0" fillId="0" borderId="40" xfId="0" applyNumberFormat="1" applyFont="1" applyBorder="1" applyAlignment="1">
      <alignment horizontal="center" vertical="center"/>
    </xf>
    <xf numFmtId="14" fontId="10" fillId="0" borderId="38" xfId="0" applyNumberFormat="1" applyFont="1" applyBorder="1" applyAlignment="1">
      <alignment horizontal="center" vertical="center"/>
    </xf>
    <xf numFmtId="4" fontId="15" fillId="0" borderId="49" xfId="0" applyNumberFormat="1" applyFont="1" applyBorder="1" applyAlignment="1">
      <alignment vertical="center"/>
    </xf>
    <xf numFmtId="14" fontId="10" fillId="0" borderId="40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vertical="center"/>
    </xf>
    <xf numFmtId="0" fontId="0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vertical="center"/>
    </xf>
    <xf numFmtId="0" fontId="15" fillId="0" borderId="53" xfId="0" applyFont="1" applyBorder="1" applyAlignment="1">
      <alignment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vertical="center"/>
    </xf>
    <xf numFmtId="14" fontId="11" fillId="0" borderId="0" xfId="0" applyNumberFormat="1" applyFont="1" applyFill="1"/>
    <xf numFmtId="0" fontId="11" fillId="0" borderId="0" xfId="0" applyFont="1" applyFill="1" applyBorder="1"/>
    <xf numFmtId="3" fontId="11" fillId="0" borderId="0" xfId="0" applyNumberFormat="1" applyFont="1" applyFill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14" fontId="11" fillId="0" borderId="0" xfId="0" applyNumberFormat="1" applyFont="1" applyFill="1" applyBorder="1" applyAlignment="1">
      <alignment horizontal="center"/>
    </xf>
    <xf numFmtId="3" fontId="11" fillId="0" borderId="0" xfId="0" applyNumberFormat="1" applyFont="1" applyFill="1" applyBorder="1"/>
    <xf numFmtId="3" fontId="11" fillId="0" borderId="0" xfId="1" applyNumberFormat="1" applyFont="1" applyFill="1" applyBorder="1" applyAlignment="1">
      <alignment horizontal="center"/>
    </xf>
    <xf numFmtId="3" fontId="11" fillId="0" borderId="0" xfId="1" applyNumberFormat="1" applyFont="1" applyFill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14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/>
    <xf numFmtId="3" fontId="11" fillId="0" borderId="0" xfId="0" applyNumberFormat="1" applyFont="1" applyFill="1" applyBorder="1" applyAlignment="1"/>
    <xf numFmtId="0" fontId="6" fillId="5" borderId="8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" fontId="4" fillId="0" borderId="56" xfId="0" applyNumberFormat="1" applyFont="1" applyBorder="1" applyAlignment="1">
      <alignment horizontal="center" vertical="center"/>
    </xf>
    <xf numFmtId="4" fontId="4" fillId="0" borderId="57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171450</xdr:colOff>
      <xdr:row>15</xdr:row>
      <xdr:rowOff>19050</xdr:rowOff>
    </xdr:from>
    <xdr:ext cx="18531" cy="760465"/>
    <xdr:sp macro="" textlink="">
      <xdr:nvSpPr>
        <xdr:cNvPr id="2" name="Text Box 188"/>
        <xdr:cNvSpPr txBox="1">
          <a:spLocks noChangeArrowheads="1"/>
        </xdr:cNvSpPr>
      </xdr:nvSpPr>
      <xdr:spPr bwMode="auto">
        <a:xfrm>
          <a:off x="1695450" y="30289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24</xdr:row>
      <xdr:rowOff>19050</xdr:rowOff>
    </xdr:from>
    <xdr:ext cx="18531" cy="760465"/>
    <xdr:sp macro="" textlink="">
      <xdr:nvSpPr>
        <xdr:cNvPr id="3" name="Text Box 188"/>
        <xdr:cNvSpPr txBox="1">
          <a:spLocks noChangeArrowheads="1"/>
        </xdr:cNvSpPr>
      </xdr:nvSpPr>
      <xdr:spPr bwMode="auto">
        <a:xfrm>
          <a:off x="1695450" y="4762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42</xdr:row>
      <xdr:rowOff>0</xdr:rowOff>
    </xdr:from>
    <xdr:to>
      <xdr:col>5</xdr:col>
      <xdr:colOff>190500</xdr:colOff>
      <xdr:row>43</xdr:row>
      <xdr:rowOff>38100</xdr:rowOff>
    </xdr:to>
    <xdr:sp macro="" textlink="">
      <xdr:nvSpPr>
        <xdr:cNvPr id="4" name="Text Box 32"/>
        <xdr:cNvSpPr txBox="1">
          <a:spLocks noChangeArrowheads="1"/>
        </xdr:cNvSpPr>
      </xdr:nvSpPr>
      <xdr:spPr bwMode="auto">
        <a:xfrm>
          <a:off x="3924300" y="8248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42</xdr:row>
      <xdr:rowOff>0</xdr:rowOff>
    </xdr:from>
    <xdr:to>
      <xdr:col>5</xdr:col>
      <xdr:colOff>704850</xdr:colOff>
      <xdr:row>43</xdr:row>
      <xdr:rowOff>19050</xdr:rowOff>
    </xdr:to>
    <xdr:sp macro="" textlink="">
      <xdr:nvSpPr>
        <xdr:cNvPr id="5" name="Text Box 34"/>
        <xdr:cNvSpPr txBox="1">
          <a:spLocks noChangeArrowheads="1"/>
        </xdr:cNvSpPr>
      </xdr:nvSpPr>
      <xdr:spPr bwMode="auto">
        <a:xfrm>
          <a:off x="4495800" y="824865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24</xdr:row>
      <xdr:rowOff>0</xdr:rowOff>
    </xdr:from>
    <xdr:ext cx="76200" cy="228600"/>
    <xdr:sp macro="" textlink="">
      <xdr:nvSpPr>
        <xdr:cNvPr id="2" name="Text Box 32"/>
        <xdr:cNvSpPr txBox="1">
          <a:spLocks noChangeArrowheads="1"/>
        </xdr:cNvSpPr>
      </xdr:nvSpPr>
      <xdr:spPr bwMode="auto">
        <a:xfrm>
          <a:off x="5629275" y="4819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24</xdr:row>
      <xdr:rowOff>0</xdr:rowOff>
    </xdr:from>
    <xdr:ext cx="19050" cy="209550"/>
    <xdr:sp macro="" textlink="">
      <xdr:nvSpPr>
        <xdr:cNvPr id="3" name="Text Box 34"/>
        <xdr:cNvSpPr txBox="1">
          <a:spLocks noChangeArrowheads="1"/>
        </xdr:cNvSpPr>
      </xdr:nvSpPr>
      <xdr:spPr bwMode="auto">
        <a:xfrm>
          <a:off x="6200775" y="481965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26</xdr:row>
      <xdr:rowOff>0</xdr:rowOff>
    </xdr:from>
    <xdr:ext cx="76200" cy="228600"/>
    <xdr:sp macro="" textlink="">
      <xdr:nvSpPr>
        <xdr:cNvPr id="2" name="Text Box 32"/>
        <xdr:cNvSpPr txBox="1">
          <a:spLocks noChangeArrowheads="1"/>
        </xdr:cNvSpPr>
      </xdr:nvSpPr>
      <xdr:spPr bwMode="auto">
        <a:xfrm>
          <a:off x="5448300" y="51530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26</xdr:row>
      <xdr:rowOff>0</xdr:rowOff>
    </xdr:from>
    <xdr:ext cx="19050" cy="209550"/>
    <xdr:sp macro="" textlink="">
      <xdr:nvSpPr>
        <xdr:cNvPr id="3" name="Text Box 34"/>
        <xdr:cNvSpPr txBox="1">
          <a:spLocks noChangeArrowheads="1"/>
        </xdr:cNvSpPr>
      </xdr:nvSpPr>
      <xdr:spPr bwMode="auto">
        <a:xfrm>
          <a:off x="6019800" y="51530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CP-PC" refreshedDate="43228.822857175925" createdVersion="5" refreshedVersion="5" minRefreshableVersion="3" recordCount="221">
  <cacheSource type="worksheet">
    <worksheetSource ref="B6:F227" sheet="Jouranl caisse avril2018"/>
  </cacheSource>
  <cacheFields count="5">
    <cacheField name="DATE" numFmtId="0">
      <sharedItems containsNonDate="0" containsDate="1" containsString="0" containsBlank="1" minDate="2018-04-01T00:00:00" maxDate="2018-05-01T00:00:00"/>
    </cacheField>
    <cacheField name="Nom" numFmtId="0">
      <sharedItems containsBlank="1" count="15">
        <m/>
        <s v="Moné"/>
        <s v="Tamba"/>
        <s v="Sessou"/>
        <s v="Maïmouna "/>
        <s v="E37"/>
        <s v="E19"/>
        <s v="Baldé"/>
        <s v="Saïdou"/>
        <s v="Castro"/>
        <s v="Chérif"/>
        <s v="E40"/>
        <s v="E20"/>
        <s v="E39"/>
        <s v="E39 "/>
      </sharedItems>
    </cacheField>
    <cacheField name="LIBELLE" numFmtId="0">
      <sharedItems/>
    </cacheField>
    <cacheField name="ENTREES" numFmtId="0">
      <sharedItems containsString="0" containsBlank="1" containsNumber="1" containsInteger="1" minValue="128000" maxValue="19596436"/>
    </cacheField>
    <cacheField name="SORTIES" numFmtId="3">
      <sharedItems containsString="0" containsBlank="1" containsNumber="1" containsInteger="1" minValue="5000" maxValue="68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CP-PC" refreshedDate="43230.741436226854" createdVersion="5" refreshedVersion="5" minRefreshableVersion="3" recordCount="503">
  <cacheSource type="worksheet">
    <worksheetSource ref="A1:K504" sheet="Compta Avril2018"/>
  </cacheSource>
  <cacheFields count="11">
    <cacheField name="Date" numFmtId="14">
      <sharedItems containsSemiMixedTypes="0" containsNonDate="0" containsDate="1" containsString="0" minDate="2018-04-01T00:00:00" maxDate="2018-05-01T00:00:00"/>
    </cacheField>
    <cacheField name="Libellés" numFmtId="0">
      <sharedItems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elephone, boissons)_ Bank charges( Frais fonctionnement bancaire + frais transfert)_ Transfert fees( Frais western union_Orange money" numFmtId="0">
      <sharedItems containsBlank="1" count="15">
        <s v="Bonus"/>
        <s v="Travel Subsistence"/>
        <s v="Office Materials"/>
        <s v="Jail Visit"/>
        <s v="Transport"/>
        <s v="Transport "/>
        <s v="Transfer Fees"/>
        <s v="Services"/>
        <s v="Lawyer Fees"/>
        <s v="Personnel"/>
        <s v="Telephone"/>
        <s v="Rent &amp; Utilities"/>
        <s v="Trust Building"/>
        <s v="Bank Fees"/>
        <m u="1"/>
      </sharedItems>
    </cacheField>
    <cacheField name="Department (Investigation, Legal, Operations, Media, Management, Office, Animal Care, Policy &amp; External Relations( Frais de voyage à l'etranger, mission en déhors du projet), Team Building( Repas de l'equipe , Faire une excursion)" numFmtId="0">
      <sharedItems count="7">
        <s v="Operation"/>
        <s v="Office"/>
        <s v="Investigations"/>
        <s v="Legal"/>
        <s v="Media"/>
        <s v="Management"/>
        <s v="Team Building"/>
      </sharedItems>
    </cacheField>
    <cacheField name="Montant dépensé" numFmtId="3">
      <sharedItems containsSemiMixedTypes="0" containsString="0" containsNumber="1" containsInteger="1" minValue="4576" maxValue="4313750"/>
    </cacheField>
    <cacheField name="Nom" numFmtId="0">
      <sharedItems/>
    </cacheField>
    <cacheField name="Donor" numFmtId="0">
      <sharedItems count="1">
        <s v="WILDCAT"/>
      </sharedItems>
    </cacheField>
    <cacheField name="Number" numFmtId="0">
      <sharedItems/>
    </cacheField>
    <cacheField name="Justificatifs" numFmtId="0">
      <sharedItems containsBlank="1"/>
    </cacheField>
    <cacheField name="Montant en dollars  (USD)" numFmtId="0">
      <sharedItems containsSemiMixedTypes="0" containsString="0" containsNumber="1" minValue="0.50844444444444448" maxValue="479.30555555555554"/>
    </cacheField>
    <cacheField name="Taux de change en dollars (USD)" numFmtId="0">
      <sharedItems containsSemiMixedTypes="0" containsString="0" containsNumber="1" containsInteger="1" minValue="9000" maxValue="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WCP-PC" refreshedDate="43230.74185810185" createdVersion="5" refreshedVersion="5" minRefreshableVersion="3" recordCount="503">
  <cacheSource type="worksheet">
    <worksheetSource ref="A1:K504" sheet="Compta Avril2018"/>
  </cacheSource>
  <cacheFields count="11">
    <cacheField name="Date" numFmtId="14">
      <sharedItems containsSemiMixedTypes="0" containsNonDate="0" containsDate="1" containsString="0" minDate="2018-04-01T00:00:00" maxDate="2018-05-01T00:00:00"/>
    </cacheField>
    <cacheField name="Libellés" numFmtId="0">
      <sharedItems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elephone, boissons)_ Bank charges( Frais fonctionnement bancaire + frais transfert)_ Transfert fees( Frais western union_Orange money" numFmtId="0">
      <sharedItems/>
    </cacheField>
    <cacheField name="Department (Investigation, Legal, Operations, Media, Management, Office, Animal Care, Policy &amp; External Relations( Frais de voyage à l'etranger, mission en déhors du projet), Team Building( Repas de l'equipe , Faire une excursion)" numFmtId="0">
      <sharedItems/>
    </cacheField>
    <cacheField name="Montant dépensé" numFmtId="3">
      <sharedItems containsSemiMixedTypes="0" containsString="0" containsNumber="1" containsInteger="1" minValue="4576" maxValue="4313750"/>
    </cacheField>
    <cacheField name="Nom" numFmtId="0">
      <sharedItems count="15">
        <s v="Castro"/>
        <s v="E37"/>
        <s v="Sessou"/>
        <s v="Tamba"/>
        <s v="E19"/>
        <s v="Saïdou"/>
        <s v="Maïmouna"/>
        <s v="Moné"/>
        <s v="Baldé"/>
        <s v="BPMG GNF"/>
        <s v="Chérif"/>
        <s v="E20"/>
        <s v="E39"/>
        <s v="E40"/>
        <s v="BPMG USD"/>
      </sharedItems>
    </cacheField>
    <cacheField name="Donor" numFmtId="0">
      <sharedItems/>
    </cacheField>
    <cacheField name="Number" numFmtId="0">
      <sharedItems/>
    </cacheField>
    <cacheField name="Justificatifs" numFmtId="0">
      <sharedItems containsBlank="1"/>
    </cacheField>
    <cacheField name="Montant en dollars  (USD)" numFmtId="0">
      <sharedItems containsSemiMixedTypes="0" containsString="0" containsNumber="1" minValue="0.50844444444444448" maxValue="479.30555555555554"/>
    </cacheField>
    <cacheField name="Taux de change en dollars (USD)" numFmtId="0">
      <sharedItems containsSemiMixedTypes="0" containsString="0" containsNumber="1" containsInteger="1" minValue="9000" maxValue="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1">
  <r>
    <m/>
    <x v="0"/>
    <s v="Repport solde au 31/03/2018"/>
    <n v="19596436"/>
    <m/>
  </r>
  <r>
    <d v="2018-04-01T00:00:00"/>
    <x v="1"/>
    <s v="Reçu de  Mr Saïdou  pour reversement à la caisse"/>
    <n v="1800000"/>
    <m/>
  </r>
  <r>
    <d v="2018-04-01T00:00:00"/>
    <x v="2"/>
    <s v="Versement à Tamba pour mission de médiatisation sur le cas peaux de python àfaranah "/>
    <m/>
    <n v="800000"/>
  </r>
  <r>
    <d v="2018-04-01T00:00:00"/>
    <x v="3"/>
    <s v="Versement à Sessou pour mission suivi juridique du cas  abattage d'une panthère  à Dabola"/>
    <m/>
    <n v="1000000"/>
  </r>
  <r>
    <d v="2018-04-03T00:00:00"/>
    <x v="4"/>
    <s v="Remboursement à Maïmouna Cissé complement achat carburant pour transport maison-bureau"/>
    <m/>
    <n v="40000"/>
  </r>
  <r>
    <d v="2018-04-03T00:00:00"/>
    <x v="2"/>
    <s v="Transfert/orange money de (600 000 fg) à Tamba pour cuverture médiatique  cas peaux de python à Faranah"/>
    <m/>
    <n v="600000"/>
  </r>
  <r>
    <d v="2018-04-03T00:00:00"/>
    <x v="1"/>
    <s v="Frais de transfert/orange money de (600 000 fg) à Tamba pour cuverture médiatique  cas peaux de python à Faranah"/>
    <m/>
    <n v="20000"/>
  </r>
  <r>
    <d v="2018-04-03T00:00:00"/>
    <x v="1"/>
    <s v="Transfert/orange money de (1 150 000 fg) à l'Avocat pour suivi Audience cas abattage de panthère à Dabola"/>
    <m/>
    <n v="1150000"/>
  </r>
  <r>
    <d v="2018-04-03T00:00:00"/>
    <x v="1"/>
    <s v="Frais de transfert/orange money de (1 150 000 fg) à l'Avocat pour suivi Audience cas abattage de panthère à Dabola"/>
    <m/>
    <n v="34000"/>
  </r>
  <r>
    <d v="2018-04-03T00:00:00"/>
    <x v="1"/>
    <s v="Achat d'un paquet de rame "/>
    <m/>
    <n v="40000"/>
  </r>
  <r>
    <d v="2018-04-03T00:00:00"/>
    <x v="1"/>
    <s v="Frais maind'œuvre Sadjo BAH Menuisier pour reparation porte porte bureau"/>
    <m/>
    <n v="50000"/>
  </r>
  <r>
    <d v="2018-04-03T00:00:00"/>
    <x v="1"/>
    <s v="Achat d'une serrure de porte pour bureau"/>
    <m/>
    <n v="37000"/>
  </r>
  <r>
    <d v="2018-04-03T00:00:00"/>
    <x v="5"/>
    <s v="Transport bureau-Cabinet orange money pour dépôt à l'Avocat frais de mission suivi Audience cas peaux de python à Faranah"/>
    <m/>
    <n v="5000"/>
  </r>
  <r>
    <d v="2018-04-03T00:00:00"/>
    <x v="5"/>
    <s v="Frais de fonctionnement E37 pour la semaine"/>
    <m/>
    <n v="60000"/>
  </r>
  <r>
    <d v="2018-04-04T00:00:00"/>
    <x v="1"/>
    <s v="Achat de E-recharge (orange )pour l'équipe du bureau"/>
    <m/>
    <n v="400000"/>
  </r>
  <r>
    <d v="2018-04-04T00:00:00"/>
    <x v="1"/>
    <s v="Achat de (5) chronos de classeurs, (100) chemises cartonnées et (2) post-it"/>
    <m/>
    <n v="115000"/>
  </r>
  <r>
    <d v="2018-04-04T00:00:00"/>
    <x v="6"/>
    <s v="Paiement salaire E19 pour lr mois de Mars 2018"/>
    <m/>
    <n v="1600000"/>
  </r>
  <r>
    <d v="2018-04-04T00:00:00"/>
    <x v="1"/>
    <s v="Chèque 01455114  Approvisionnement de ciasse"/>
    <n v="6500000"/>
    <m/>
  </r>
  <r>
    <d v="2018-04-04T00:00:00"/>
    <x v="7"/>
    <s v="Paiement de signification de la Cédule de Citation du cas Abdouramane et Fils"/>
    <m/>
    <n v="300000"/>
  </r>
  <r>
    <d v="2018-04-04T00:00:00"/>
    <x v="4"/>
    <s v="Frais transport Bureau-Cour d'Appel pour retrait de la Cédule cas Abdouramane"/>
    <m/>
    <n v="47000"/>
  </r>
  <r>
    <d v="2018-04-04T00:00:00"/>
    <x v="7"/>
    <s v="Frais transport Bureau-Cour d'Appel et dépôt accord d'engagement de l'Avocat cas Abdouramane et Filds"/>
    <m/>
    <n v="42000"/>
  </r>
  <r>
    <d v="2018-04-04T00:00:00"/>
    <x v="2"/>
    <s v="Transfert/orange money de (1 000 000 fg) à Tamba pour couverture médiatique cas abattage de panthère à Dabola"/>
    <m/>
    <n v="1000000"/>
  </r>
  <r>
    <d v="2018-04-04T00:00:00"/>
    <x v="1"/>
    <s v="Frais transfert/orange money à Tamba pour couverture médiatique cas abattage de panthère à Dabola"/>
    <m/>
    <n v="20000"/>
  </r>
  <r>
    <d v="2018-04-04T00:00:00"/>
    <x v="7"/>
    <s v="Frais taxi moto bureau-centre ville-kountia A/R pour paiement honoraire Avocat et frais Huissier"/>
    <m/>
    <n v="90000"/>
  </r>
  <r>
    <d v="2018-04-04T00:00:00"/>
    <x v="5"/>
    <s v="Frais taxi moto bureau- Belle vue pour retrait"/>
    <m/>
    <n v="40000"/>
  </r>
  <r>
    <d v="2018-04-04T00:00:00"/>
    <x v="1"/>
    <s v="Frais de fonctionnement de semaine (4) jours"/>
    <m/>
    <n v="120000"/>
  </r>
  <r>
    <d v="2018-04-05T00:00:00"/>
    <x v="1"/>
    <s v="Achat de (4) paquets de rames"/>
    <m/>
    <n v="140000"/>
  </r>
  <r>
    <d v="2018-04-05T00:00:00"/>
    <x v="4"/>
    <s v="frais taxi moto bureau-DNEF pour paiement Bonus de l'Agent de faune pour le suivi cas abattage d'une panthère à Dabola"/>
    <m/>
    <n v="60000"/>
  </r>
  <r>
    <d v="2018-04-05T00:00:00"/>
    <x v="5"/>
    <s v="Frais transport bureau-Yimbaya pour certificat chèque paiement CNSS et RTS"/>
    <m/>
    <n v="13000"/>
  </r>
  <r>
    <d v="2018-04-05T00:00:00"/>
    <x v="5"/>
    <s v="Transport bureau-marché Kaporo pour achat de paquet de rames"/>
    <m/>
    <n v="12000"/>
  </r>
  <r>
    <d v="2018-04-05T00:00:00"/>
    <x v="5"/>
    <s v="Paiement de Bonus à E37 pour l'opération peaux de python à Faranah"/>
    <m/>
    <n v="1800000"/>
  </r>
  <r>
    <d v="2018-04-05T00:00:00"/>
    <x v="5"/>
    <s v="Frais taxi moto bureau-taouyah pour paiement de la facture de l'électricité du mois de mars2018"/>
    <m/>
    <n v="20000"/>
  </r>
  <r>
    <d v="2018-04-05T00:00:00"/>
    <x v="1"/>
    <s v="Paiement Bonus de l'Agent de faune pour le suivi du cas de l'abattage d'une panthère à Dabola"/>
    <m/>
    <n v="800000"/>
  </r>
  <r>
    <d v="2018-04-06T00:00:00"/>
    <x v="1"/>
    <s v="Paiement facture d'élécrticité pour mars 2018"/>
    <m/>
    <n v="118394"/>
  </r>
  <r>
    <d v="2018-04-06T00:00:00"/>
    <x v="2"/>
    <s v="Transfert/orange money de (900 000 fg) pour la couverture médiatique cas Abattage d'une panthère à Dabola"/>
    <m/>
    <n v="900000"/>
  </r>
  <r>
    <d v="2018-04-06T00:00:00"/>
    <x v="1"/>
    <s v="Frais de transfert/orange money de (900 000 fg) pour la couverture médiatique cas Abattage d'une panthère à Dabola"/>
    <m/>
    <n v="20000"/>
  </r>
  <r>
    <d v="2018-04-06T00:00:00"/>
    <x v="2"/>
    <s v="Transfert/orange money de (700 000 fg) pour la couverture médiatique cas Abattage d'une panthère à Dabola"/>
    <m/>
    <n v="700000"/>
  </r>
  <r>
    <d v="2018-04-06T00:00:00"/>
    <x v="8"/>
    <s v="Achat de (20)l de carburant véh perso pour son transport maison-bureau"/>
    <m/>
    <n v="160000"/>
  </r>
  <r>
    <d v="2018-04-09T00:00:00"/>
    <x v="5"/>
    <s v="Transport bureau-belle vue (BPMG) pour retrait"/>
    <m/>
    <n v="40000"/>
  </r>
  <r>
    <d v="2018-04-09T00:00:00"/>
    <x v="1"/>
    <s v="Chèque 01455115  Approvisionnement de ciasse"/>
    <n v="8000000"/>
    <m/>
  </r>
  <r>
    <d v="2018-04-09T00:00:00"/>
    <x v="3"/>
    <s v="Paiement frais de mission pour le suivi juridique cas abattage d'une panthère à Dabola"/>
    <m/>
    <n v="946000"/>
  </r>
  <r>
    <d v="2018-04-09T00:00:00"/>
    <x v="1"/>
    <s v="Frais de fonctionnement  Maïmpouna pour la  semaine "/>
    <m/>
    <n v="70000"/>
  </r>
  <r>
    <d v="2018-04-09T00:00:00"/>
    <x v="6"/>
    <s v="Transport E19 plus trust building à un e cible pour enquête au marché de  Gbessia et Bonfi"/>
    <m/>
    <n v="96000"/>
  </r>
  <r>
    <d v="2018-04-09T00:00:00"/>
    <x v="4"/>
    <s v="Frais taxi moto bureau-Cabinet Me SOVOGUI pour recupération des factures de frais de voyages pour les suivi Audiences"/>
    <m/>
    <n v="70000"/>
  </r>
  <r>
    <d v="2018-04-09T00:00:00"/>
    <x v="9"/>
    <s v="Frais de fonctionnement  Castro pour la semaine"/>
    <m/>
    <n v="150000"/>
  </r>
  <r>
    <d v="2018-04-09T00:00:00"/>
    <x v="2"/>
    <s v="Frais de fonctionnement Tamba pour la semaine"/>
    <m/>
    <n v="50000"/>
  </r>
  <r>
    <d v="2018-04-09T00:00:00"/>
    <x v="5"/>
    <s v="Frais de fonctionnement E37 pour la semaine"/>
    <m/>
    <n v="75000"/>
  </r>
  <r>
    <d v="2018-04-09T00:00:00"/>
    <x v="10"/>
    <s v="Frais de fonctionnement Chérif pour la semaine"/>
    <m/>
    <n v="50000"/>
  </r>
  <r>
    <d v="2018-04-09T00:00:00"/>
    <x v="5"/>
    <s v="Transport E37 bureau-restaurant Pavé pour interview des enqueteurs"/>
    <m/>
    <n v="10000"/>
  </r>
  <r>
    <d v="2018-04-09T00:00:00"/>
    <x v="9"/>
    <s v="Transport E37 bureau-restaurant Pavé pour interview des enqueteurs"/>
    <m/>
    <n v="10000"/>
  </r>
  <r>
    <d v="2018-04-09T00:00:00"/>
    <x v="8"/>
    <s v="Achat de (20)l de carburant véh perso pour son transport maison-bureau"/>
    <m/>
    <n v="160000"/>
  </r>
  <r>
    <d v="2018-04-09T00:00:00"/>
    <x v="4"/>
    <s v="Frais de fonctionnement Maïmouna Cissé pour la semaine"/>
    <m/>
    <n v="80000"/>
  </r>
  <r>
    <d v="2018-04-09T00:00:00"/>
    <x v="1"/>
    <s v="frais de fonctionnement Moné pour la semaine"/>
    <m/>
    <n v="150000"/>
  </r>
  <r>
    <d v="2018-04-09T00:00:00"/>
    <x v="9"/>
    <s v="frais taxi moto bureau-centre ville pour paiement Bonus pour requisition numéros cas peaux de python à Faranah"/>
    <m/>
    <n v="50000"/>
  </r>
  <r>
    <d v="2018-04-09T00:00:00"/>
    <x v="10"/>
    <s v="Frais de mission Chérif pour le suivi juridique cas peaux de python à Faranah"/>
    <m/>
    <n v="1012000"/>
  </r>
  <r>
    <d v="2018-04-09T00:00:00"/>
    <x v="1"/>
    <s v="Transfert/orange money à l'Avocat pour es frais de ransport pour le suivi juridique cas peaux de python à Faranah"/>
    <m/>
    <n v="1100000"/>
  </r>
  <r>
    <d v="2018-04-09T00:00:00"/>
    <x v="1"/>
    <s v="Paiement reçu n0 02 UJAD frais de poubelle pour le ramassage d'ordure du bureau pour mars 2018"/>
    <m/>
    <n v="75000"/>
  </r>
  <r>
    <d v="2018-04-09T00:00:00"/>
    <x v="1"/>
    <s v="Transfert/orange money à l'Avocat pour es frais de ransport pour le suivi juridique cas abattage d'une panthère à Dabola"/>
    <m/>
    <n v="1100000"/>
  </r>
  <r>
    <d v="2018-04-10T00:00:00"/>
    <x v="3"/>
    <s v="Transfert/orange money à Sessou pour suivi as abattage d'une panthère à Dabola"/>
    <m/>
    <n v="500000"/>
  </r>
  <r>
    <d v="2018-04-10T00:00:00"/>
    <x v="5"/>
    <s v="Achat d'une stauette pour trust building"/>
    <m/>
    <n v="180000"/>
  </r>
  <r>
    <d v="2018-04-10T00:00:00"/>
    <x v="5"/>
    <s v="Frais taxi moto bureau-centre ville à la boutique d'un trafiquantA/R"/>
    <m/>
    <n v="70000"/>
  </r>
  <r>
    <d v="2018-04-10T00:00:00"/>
    <x v="9"/>
    <s v="Paiement frais de réquisition numéro cas peux de python"/>
    <m/>
    <n v="180000"/>
  </r>
  <r>
    <d v="2018-04-10T00:00:00"/>
    <x v="1"/>
    <s v="Achat de E-recharge (orange )pour l'équipe du bureau"/>
    <m/>
    <n v="400000"/>
  </r>
  <r>
    <d v="2018-04-11T00:00:00"/>
    <x v="6"/>
    <s v="Remboursement frais médicaux à E19 (achat de produits pharmaceutique"/>
    <m/>
    <n v="293000"/>
  </r>
  <r>
    <d v="2018-04-11T00:00:00"/>
    <x v="9"/>
    <s v="Frais taxi moto bureau-maison centrale pour une visite de prison cas Sierra"/>
    <m/>
    <n v="70000"/>
  </r>
  <r>
    <d v="2018-04-11T00:00:00"/>
    <x v="4"/>
    <s v="Frais taxi moto bureau-maison centrale pour une visite de prison cas Sierra"/>
    <m/>
    <n v="70000"/>
  </r>
  <r>
    <d v="2018-04-11T00:00:00"/>
    <x v="9"/>
    <s v="Frais taxi moto bureau-maison centrale pour une visite de prison pour le 12/04/2018"/>
    <m/>
    <n v="70000"/>
  </r>
  <r>
    <d v="2018-04-11T00:00:00"/>
    <x v="4"/>
    <s v="Frais taxi moto bureau-maison centrale pour une visite de prison pour le 12/04/2018"/>
    <m/>
    <n v="70000"/>
  </r>
  <r>
    <d v="2018-04-11T00:00:00"/>
    <x v="11"/>
    <s v="Frais de transport pour enquête journalière"/>
    <m/>
    <n v="80000"/>
  </r>
  <r>
    <d v="2018-04-11T00:00:00"/>
    <x v="12"/>
    <s v="Frais de transport pour enquête journalière"/>
    <m/>
    <n v="40000"/>
  </r>
  <r>
    <d v="2018-04-11T00:00:00"/>
    <x v="13"/>
    <s v="Frais de transport pour enquête journalière"/>
    <m/>
    <n v="40000"/>
  </r>
  <r>
    <d v="2018-04-11T00:00:00"/>
    <x v="6"/>
    <s v="Frais de fonctionnement E19 pour la semaine"/>
    <m/>
    <n v="85000"/>
  </r>
  <r>
    <d v="2018-04-11T00:00:00"/>
    <x v="2"/>
    <s v="Transport bureau-radio pour parler de la panthère et irruption des Donzos à Dabola"/>
    <m/>
    <n v="40000"/>
  </r>
  <r>
    <d v="2018-04-12T00:00:00"/>
    <x v="1"/>
    <s v="Reçu de Chérif pour reversement à la caisse reste argent pour la mission suivi juridique cas peaux de python à Faranah"/>
    <n v="350000"/>
    <m/>
  </r>
  <r>
    <d v="2018-04-12T00:00:00"/>
    <x v="2"/>
    <s v="Versement à Tamba les Bonus média cas irruption des Donzos dans l'affaire abattage d'uen panthère à Dabola"/>
    <m/>
    <n v="810000"/>
  </r>
  <r>
    <d v="2018-04-12T00:00:00"/>
    <x v="2"/>
    <s v="Versement à Tamba les Bonus média de l'affaire abattage d'uen panthèreet peaux de python à Faranah"/>
    <m/>
    <n v="1300000"/>
  </r>
  <r>
    <d v="2018-04-12T00:00:00"/>
    <x v="3"/>
    <s v="Paiment Bonus à Aïssatou Sessou pour le suivi juridique du cas abattage d'une panthère à Dabola"/>
    <m/>
    <n v="1500000"/>
  </r>
  <r>
    <d v="2018-04-12T00:00:00"/>
    <x v="7"/>
    <s v="Frais taxi moto retour après suivi juridique cas Lancinet Doumbouya et dépôt de la lettre d'appui au M.Justice du cas abattage d'une panthère à Dabola"/>
    <m/>
    <n v="35000"/>
  </r>
  <r>
    <d v="2018-04-12T00:00:00"/>
    <x v="7"/>
    <s v="Frais impression (2) copies  lettre au Ministère (appui cas abattage d'une panthère à Dabola)"/>
    <m/>
    <n v="7000"/>
  </r>
  <r>
    <d v="2018-04-13T00:00:00"/>
    <x v="1"/>
    <s v="Reçu deE19 pour reversement à la caisse reste argent pour enquête de terrain"/>
    <n v="203500"/>
    <m/>
  </r>
  <r>
    <d v="2018-04-13T00:00:00"/>
    <x v="8"/>
    <s v="Achat de (20)l de carburant véh perso pour son transport maison-bureau"/>
    <m/>
    <n v="160000"/>
  </r>
  <r>
    <d v="2018-04-13T00:00:00"/>
    <x v="5"/>
    <s v="Remboursement à surplus dépenses pour les enquêtes de terrain"/>
    <m/>
    <n v="38800"/>
  </r>
  <r>
    <d v="2018-04-16T00:00:00"/>
    <x v="8"/>
    <s v="Frais taxi moto bureau-DNEF pour l'établissement d'un programmende formation des agents de la faune"/>
    <m/>
    <n v="60000"/>
  </r>
  <r>
    <d v="2018-04-16T00:00:00"/>
    <x v="10"/>
    <s v="frais transport bureau-Coléah pour dépôt du reprojecteur pour la reparation"/>
    <m/>
    <n v="33000"/>
  </r>
  <r>
    <d v="2018-04-16T00:00:00"/>
    <x v="1"/>
    <s v="Chèque 01455116 Approvisionnement de ciasse"/>
    <n v="8500000"/>
    <m/>
  </r>
  <r>
    <d v="2018-04-16T00:00:00"/>
    <x v="1"/>
    <s v="Achat d'un carnet de reçus et (2) tubes d'encre liquide"/>
    <m/>
    <n v="85000"/>
  </r>
  <r>
    <d v="2018-04-16T00:00:00"/>
    <x v="1"/>
    <s v="Frais de reparation du retroprojecteur"/>
    <m/>
    <n v="300000"/>
  </r>
  <r>
    <d v="2018-04-16T00:00:00"/>
    <x v="5"/>
    <s v="Frais taxi moto bureau-centre ville (BPMG) pour rtrait et achat de carnets de reçu et encre lique"/>
    <m/>
    <n v="70000"/>
  </r>
  <r>
    <d v="2018-04-16T00:00:00"/>
    <x v="1"/>
    <s v="frais de fonctionnement Moné pour la semaine"/>
    <m/>
    <n v="150000"/>
  </r>
  <r>
    <d v="2018-04-16T00:00:00"/>
    <x v="9"/>
    <s v="Frais de fonctionnement Castro pour la semaine"/>
    <m/>
    <n v="150000"/>
  </r>
  <r>
    <d v="2018-04-16T00:00:00"/>
    <x v="3"/>
    <s v="Frais de fonctionnement Sessou pour la semaine"/>
    <m/>
    <n v="80000"/>
  </r>
  <r>
    <d v="2018-04-16T00:00:00"/>
    <x v="2"/>
    <s v="Frais de fonctionnement Tamba pour la semaine"/>
    <m/>
    <n v="50000"/>
  </r>
  <r>
    <d v="2018-04-16T00:00:00"/>
    <x v="4"/>
    <s v="Frais taxi moto bureau-DNAP pour dépôt de la convent et statu du Projet"/>
    <m/>
    <n v="70000"/>
  </r>
  <r>
    <d v="2018-04-16T00:00:00"/>
    <x v="4"/>
    <s v="Frais taxi moto bureau-DNAP pour l'optention de permis de visite des detenus"/>
    <m/>
    <n v="70000"/>
  </r>
  <r>
    <d v="2018-04-16T00:00:00"/>
    <x v="10"/>
    <s v="Frais de mission Chérif pour le suivi juridique cas peaux de python à Faranah"/>
    <m/>
    <n v="1012000"/>
  </r>
  <r>
    <d v="2018-04-16T00:00:00"/>
    <x v="11"/>
    <s v="Frais de mission E40 pour enquête à Kindia"/>
    <m/>
    <n v="836000"/>
  </r>
  <r>
    <d v="2018-04-16T00:00:00"/>
    <x v="4"/>
    <s v="Frais de fonctionnement Maïmouna Cissé pour la semaine"/>
    <m/>
    <n v="80000"/>
  </r>
  <r>
    <d v="2018-04-16T00:00:00"/>
    <x v="5"/>
    <s v="Frais de fonctionnement E37 pour la semaine"/>
    <m/>
    <n v="75000"/>
  </r>
  <r>
    <d v="2018-04-16T00:00:00"/>
    <x v="11"/>
    <s v="Frais de fonctionnement pour la semaine"/>
    <m/>
    <n v="75000"/>
  </r>
  <r>
    <d v="2018-04-16T00:00:00"/>
    <x v="13"/>
    <s v="Frais de fonctionnement pour la semaine"/>
    <m/>
    <n v="85000"/>
  </r>
  <r>
    <d v="2018-04-16T00:00:00"/>
    <x v="12"/>
    <s v="Frais de fonctionnement pour la semaine"/>
    <m/>
    <n v="115000"/>
  </r>
  <r>
    <d v="2018-04-16T00:00:00"/>
    <x v="7"/>
    <s v="Frais transport Cabinet Me SOVOGUI, Cour d'appel pour dépôt Signification de la Cédule cas Abdouramane et Fils"/>
    <m/>
    <n v="30000"/>
  </r>
  <r>
    <d v="2018-04-16T00:00:00"/>
    <x v="8"/>
    <s v="Achat de (20)l de carburant véh perso pour son transport maison-bureau"/>
    <m/>
    <n v="160000"/>
  </r>
  <r>
    <d v="2018-04-16T00:00:00"/>
    <x v="6"/>
    <s v="Achat de (4) paquets de sucre pour le bureau"/>
    <m/>
    <n v="64000"/>
  </r>
  <r>
    <d v="2018-04-16T00:00:00"/>
    <x v="1"/>
    <s v="Reçu de Castro pour reversement à la caisse reste argent pour la mission suivi juridique opération peaux de python à Faranah"/>
    <n v="1765500"/>
    <m/>
  </r>
  <r>
    <d v="2018-04-16T00:00:00"/>
    <x v="1"/>
    <s v="Achat d'un tube d'huile végétal pour le  bureau"/>
    <m/>
    <n v="20000"/>
  </r>
  <r>
    <d v="2018-04-17T00:00:00"/>
    <x v="6"/>
    <s v="Frais taxi moto bureau-centre (marché Niger) pour enquête"/>
    <m/>
    <n v="70000"/>
  </r>
  <r>
    <d v="2018-04-17T00:00:00"/>
    <x v="13"/>
    <s v="Transport bureau-Cité Enco5-Bonfi-Aviation marché-Matot-Enta marché pour enquête"/>
    <m/>
    <n v="33000"/>
  </r>
  <r>
    <d v="2018-04-17T00:00:00"/>
    <x v="1"/>
    <s v="Frais deplacement Thierno Ousmane Baldé soigneur cimpanzé pour enquête d'une chimpanzé"/>
    <m/>
    <n v="80000"/>
  </r>
  <r>
    <d v="2018-04-17T00:00:00"/>
    <x v="5"/>
    <s v="Frais taxi moto bureau-Hotimex (centre ville) pour achat d'un tube d'encre noir pour imprimante"/>
    <m/>
    <n v="70000"/>
  </r>
  <r>
    <d v="2018-04-17T00:00:00"/>
    <x v="2"/>
    <s v="Frais de mission couverture médiatique cas peaux depython à Faranah"/>
    <m/>
    <n v="647250"/>
  </r>
  <r>
    <d v="2018-04-17T00:00:00"/>
    <x v="9"/>
    <s v="Frais de mission pour visite de prison à Mamou"/>
    <m/>
    <n v="748000"/>
  </r>
  <r>
    <d v="2018-04-17T00:00:00"/>
    <x v="4"/>
    <s v="Frais taxi moto bureau-Cour d'appel pour suivi Audience cas Abdoulaye Sidibé et Fils"/>
    <m/>
    <n v="70000"/>
  </r>
  <r>
    <d v="2018-04-17T00:00:00"/>
    <x v="3"/>
    <s v="Frais taxi moto bureau-Cour d'appel pour suivi Audience cas Abdoulaye Sidibé et Fils"/>
    <m/>
    <n v="70000"/>
  </r>
  <r>
    <d v="2018-04-17T00:00:00"/>
    <x v="1"/>
    <s v="Achat de E-recharge (orange )pour l'équipe du bureau"/>
    <m/>
    <n v="400000"/>
  </r>
  <r>
    <d v="2018-04-18T00:00:00"/>
    <x v="1"/>
    <s v="Achat d'un tube d'encre noir pour imprimante, (1) paquet de de cartable, (1) paquet d'enveloppe A4"/>
    <m/>
    <n v="515000"/>
  </r>
  <r>
    <d v="2018-04-18T00:00:00"/>
    <x v="1"/>
    <s v="Achat d'un bidon de quilide de ménage, (1) bidon d'eau de javel, liquide de verselle, paquet liquide de toilette"/>
    <m/>
    <n v="150000"/>
  </r>
  <r>
    <d v="2018-04-18T00:00:00"/>
    <x v="1"/>
    <s v="Transport Maimouna Baldé pour achat des produits d'entretien bureau"/>
    <m/>
    <n v="10000"/>
  </r>
  <r>
    <d v="2018-04-18T00:00:00"/>
    <x v="1"/>
    <s v="Frais de fonctionnement Maïmouna Baldé  pour la semaine"/>
    <m/>
    <n v="70000"/>
  </r>
  <r>
    <d v="2018-04-18T00:00:00"/>
    <x v="1"/>
    <s v="Frais de reparation d'un ordinateur portable du département Investigation"/>
    <m/>
    <n v="500000"/>
  </r>
  <r>
    <d v="2018-04-18T00:00:00"/>
    <x v="6"/>
    <s v="Frais transport bueau-Coyah pour enquête"/>
    <m/>
    <n v="40000"/>
  </r>
  <r>
    <d v="2018-04-18T00:00:00"/>
    <x v="6"/>
    <s v="Frais de fonctionnement E19 pour la semaine"/>
    <m/>
    <n v="85000"/>
  </r>
  <r>
    <d v="2018-04-18T00:00:00"/>
    <x v="12"/>
    <s v="Transport bureau-Bambeto,T6, Marché Enta, marché Aviation A/R pour enquête"/>
    <m/>
    <n v="27000"/>
  </r>
  <r>
    <d v="2018-04-18T00:00:00"/>
    <x v="12"/>
    <s v="Remboursement à E20 les frais de transport du 09 au 13/04/2018"/>
    <m/>
    <n v="115000"/>
  </r>
  <r>
    <d v="2018-04-18T00:00:00"/>
    <x v="1"/>
    <s v="Achat de (10) paquets d'eau Coyah pour l'équipe du bureau"/>
    <m/>
    <n v="70000"/>
  </r>
  <r>
    <d v="2018-04-18T00:00:00"/>
    <x v="12"/>
    <s v="Achat d'une carte de recharge  Areeba pour enquête "/>
    <m/>
    <n v="5000"/>
  </r>
  <r>
    <d v="2018-04-18T00:00:00"/>
    <x v="13"/>
    <s v="Transport bureau-Bambeto, Sonfonia, Cimenterie Lansanaya Barrage  A/R pour enquête"/>
    <m/>
    <n v="22000"/>
  </r>
  <r>
    <d v="2018-04-18T00:00:00"/>
    <x v="13"/>
    <s v="Remboursement à E39  les frais de transport du 09 au 13/04/2018"/>
    <m/>
    <n v="85000"/>
  </r>
  <r>
    <d v="2018-04-18T00:00:00"/>
    <x v="13"/>
    <s v="Achat de (2) cartes de recharge Areeba et Cellcom pour enquête"/>
    <m/>
    <n v="10000"/>
  </r>
  <r>
    <d v="2018-04-18T00:00:00"/>
    <x v="5"/>
    <s v="Frais taxi moto bureau-centre ville (BPMG) pour retrait et achat de carnets de reçu et encre lique"/>
    <m/>
    <n v="70000"/>
  </r>
  <r>
    <d v="2018-04-18T00:00:00"/>
    <x v="2"/>
    <s v="Transfert/orange money de (1 000 000 fg) à Tamba pour couverture médiatique cas  peaux de pytohn à Faranah"/>
    <m/>
    <n v="1000000"/>
  </r>
  <r>
    <d v="2018-04-18T00:00:00"/>
    <x v="1"/>
    <s v="Frais de transfert/orange money de (1 000 000 fg) à Tamba pour couverture médiatique cas  peaux de pytohn à Faranah"/>
    <m/>
    <n v="20000"/>
  </r>
  <r>
    <d v="2018-04-19T00:00:00"/>
    <x v="1"/>
    <s v="Chèque 01455117 Approvisionnement de ciasse"/>
    <n v="12000000"/>
    <m/>
  </r>
  <r>
    <d v="2018-04-19T00:00:00"/>
    <x v="5"/>
    <s v="Frais de mission pour opération à Labé"/>
    <m/>
    <n v="6800000"/>
  </r>
  <r>
    <d v="2018-04-19T00:00:00"/>
    <x v="3"/>
    <s v="Frais de mission visite de prison à Kindia"/>
    <m/>
    <n v="198000"/>
  </r>
  <r>
    <d v="2018-04-19T00:00:00"/>
    <x v="5"/>
    <s v="Achat de (2) Clées USB de 8GO et 4GO"/>
    <m/>
    <n v="150000"/>
  </r>
  <r>
    <d v="2018-04-19T00:00:00"/>
    <x v="6"/>
    <s v="Trust building à E19 pour enquête"/>
    <m/>
    <n v="40000"/>
  </r>
  <r>
    <d v="2018-04-20T00:00:00"/>
    <x v="1"/>
    <s v="Reçu de E40 pour reversement à la caisse reste argent enquête à Kindia"/>
    <n v="271000"/>
    <m/>
  </r>
  <r>
    <d v="2018-04-20T00:00:00"/>
    <x v="1"/>
    <s v="Reçu de Chérif pour reversement à la caisse reste argent suivi juridique cas peaux de python à Faranah"/>
    <n v="128000"/>
    <m/>
  </r>
  <r>
    <d v="2018-04-20T00:00:00"/>
    <x v="8"/>
    <s v="Remboursement achat (20) l carb. Véh Perso du 18/04/2018 pour son transport maison-bureau"/>
    <m/>
    <n v="160000"/>
  </r>
  <r>
    <d v="2018-04-20T00:00:00"/>
    <x v="8"/>
    <s v="Achat de (20)l de carburant véh perso pour son transport maison-bureau"/>
    <m/>
    <n v="160000"/>
  </r>
  <r>
    <d v="2018-04-20T00:00:00"/>
    <x v="1"/>
    <s v="Achat de E-recharge (orange )pour l'équipe du bureau"/>
    <m/>
    <n v="400000"/>
  </r>
  <r>
    <d v="2018-04-20T00:00:00"/>
    <x v="11"/>
    <s v="Remboursement à E40 les frais de transport du 09 au 13/04/2018"/>
    <m/>
    <n v="75000"/>
  </r>
  <r>
    <d v="2018-04-20T00:00:00"/>
    <x v="10"/>
    <s v="Frais de fonctionnement Chérif pour la semaine"/>
    <m/>
    <n v="50000"/>
  </r>
  <r>
    <d v="2018-04-21T00:00:00"/>
    <x v="1"/>
    <s v="Transport maison-bureau pour samedi 21/04/2018"/>
    <m/>
    <n v="30000"/>
  </r>
  <r>
    <d v="2018-04-21T00:00:00"/>
    <x v="1"/>
    <s v="Paiement facture 0002 Assistance juridique  pour les frais de traitement de dossier du personnel au Fiscaliste"/>
    <m/>
    <n v="2400000"/>
  </r>
  <r>
    <d v="2018-04-21T00:00:00"/>
    <x v="5"/>
    <s v="Transfert/orange money de (1 500 000 fg) à E37  pour l'opération à Labé"/>
    <m/>
    <n v="1500000"/>
  </r>
  <r>
    <d v="2018-04-21T00:00:00"/>
    <x v="3"/>
    <s v="Versement à Sessou pour suivi juridique cas  peaux de panthère à Labé "/>
    <m/>
    <n v="700000"/>
  </r>
  <r>
    <d v="2018-04-21T00:00:00"/>
    <x v="1"/>
    <s v="Frais de transfert/orange money de (1 500 000 fg) à E37 opération à Labé"/>
    <m/>
    <n v="34000"/>
  </r>
  <r>
    <d v="2018-04-23T00:00:00"/>
    <x v="1"/>
    <s v="Chèque 01455118   Approvisionnement de caisse"/>
    <n v="10000000"/>
    <m/>
  </r>
  <r>
    <d v="2018-04-23T00:00:00"/>
    <x v="5"/>
    <s v="Frais taxi moto bureau-centre ville (BPMG) pour  dépôt lettre de virement salaire Avril 2018"/>
    <m/>
    <n v="70000"/>
  </r>
  <r>
    <d v="2018-04-23T00:00:00"/>
    <x v="10"/>
    <s v="Transport bureau-Eaux et Forêt AJ de l'Etat Cabinet Me SOVOGUI"/>
    <m/>
    <n v="70000"/>
  </r>
  <r>
    <d v="2018-04-23T00:00:00"/>
    <x v="6"/>
    <s v="Transport bureau-tanerie pour enquête "/>
    <m/>
    <n v="19000"/>
  </r>
  <r>
    <d v="2018-04-23T00:00:00"/>
    <x v="1"/>
    <s v="Frais de fonctionnement Moné pour la semaine"/>
    <m/>
    <n v="150000"/>
  </r>
  <r>
    <d v="2018-04-23T00:00:00"/>
    <x v="12"/>
    <s v="Frais taxi moto pour enquête"/>
    <m/>
    <n v="70000"/>
  </r>
  <r>
    <d v="2018-04-23T00:00:00"/>
    <x v="14"/>
    <s v="Frais taxi moto pour enquête"/>
    <m/>
    <n v="62000"/>
  </r>
  <r>
    <d v="2018-04-23T00:00:00"/>
    <x v="5"/>
    <s v="Transport bureau-Cabinet orange money pour dépôt à Sessou suivi juridique peaux de panthère Labé"/>
    <m/>
    <n v="5000"/>
  </r>
  <r>
    <d v="2018-04-23T00:00:00"/>
    <x v="4"/>
    <s v="Frais taxi moto bureau-Cabinet Me SOVOGUI pour rpaiement Bonus  pour suivi juridique cas Abattage d'une panthère à Dabola"/>
    <m/>
    <n v="70000"/>
  </r>
  <r>
    <d v="2018-04-23T00:00:00"/>
    <x v="4"/>
    <s v="Frais requisition numéro "/>
    <m/>
    <n v="180000"/>
  </r>
  <r>
    <d v="2018-04-23T00:00:00"/>
    <x v="3"/>
    <s v="Transfert/orange money à Sessou pour  opération à Labé"/>
    <m/>
    <n v="800000"/>
  </r>
  <r>
    <d v="2018-04-23T00:00:00"/>
    <x v="1"/>
    <s v="Frais transfert/orange money à Sessou pour  opération à Labé"/>
    <m/>
    <n v="12000"/>
  </r>
  <r>
    <d v="2018-04-23T00:00:00"/>
    <x v="1"/>
    <s v="Paiement Bonus de Me SOVOGUI pour le cas "/>
    <m/>
    <n v="1000000"/>
  </r>
  <r>
    <d v="2018-04-23T00:00:00"/>
    <x v="11"/>
    <s v="Achat de carburant pour les carburant pour les enquêtes  "/>
    <m/>
    <n v="240000"/>
  </r>
  <r>
    <d v="2018-04-23T00:00:00"/>
    <x v="8"/>
    <s v="Achat de (20)l de carburant véh perso pour son transport maison-bureau"/>
    <m/>
    <n v="160000"/>
  </r>
  <r>
    <d v="2018-04-23T00:00:00"/>
    <x v="12"/>
    <s v="Frais de fonctionnement E20 pour la semaine"/>
    <m/>
    <n v="115000"/>
  </r>
  <r>
    <d v="2018-04-23T00:00:00"/>
    <x v="4"/>
    <s v="Frais de fonctionnement Maïmouna pour la semaine"/>
    <m/>
    <n v="80000"/>
  </r>
  <r>
    <d v="2018-04-23T00:00:00"/>
    <x v="2"/>
    <s v="Frais de fonctionnement Tamba pour la semaine"/>
    <m/>
    <n v="50000"/>
  </r>
  <r>
    <d v="2018-04-24T00:00:00"/>
    <x v="10"/>
    <s v="Achat d'un Power Bank pour Abdoulaye Chérif Diallo"/>
    <m/>
    <n v="50000"/>
  </r>
  <r>
    <d v="2018-04-24T00:00:00"/>
    <x v="10"/>
    <s v="Frais taxi moto Chérif  bureau-centre ville pour suivi d'Audience au TPI de Kaloum"/>
    <m/>
    <n v="70000"/>
  </r>
  <r>
    <d v="2018-04-24T00:00:00"/>
    <x v="4"/>
    <s v="Frais taxi moto Maimouna bureau-centre ville pour suivi d'Audience au TPI de Kaloum"/>
    <m/>
    <n v="70000"/>
  </r>
  <r>
    <d v="2018-04-24T00:00:00"/>
    <x v="13"/>
    <s v="Frais de fonctionnement E39  pour la semaine "/>
    <m/>
    <n v="85000"/>
  </r>
  <r>
    <d v="2018-04-24T00:00:00"/>
    <x v="13"/>
    <s v="Transport bureau-Dubréka pour les enquêtes"/>
    <m/>
    <n v="60000"/>
  </r>
  <r>
    <d v="2018-04-24T00:00:00"/>
    <x v="12"/>
    <s v="Transport bureau-Coyah pour les enquêtes"/>
    <m/>
    <n v="70000"/>
  </r>
  <r>
    <d v="2018-04-24T00:00:00"/>
    <x v="5"/>
    <s v="Frais de fonctionnement E37  pour la semaine "/>
    <m/>
    <n v="75000"/>
  </r>
  <r>
    <d v="2018-04-24T00:00:00"/>
    <x v="9"/>
    <s v="Frais de fonctionnement Castro pour la semaine"/>
    <m/>
    <n v="150000"/>
  </r>
  <r>
    <d v="2018-04-24T00:00:00"/>
    <x v="10"/>
    <s v="Transfert  de crédit recharge orange pour connxion pour le suivi Audience cas Sierra"/>
    <m/>
    <n v="10000"/>
  </r>
  <r>
    <d v="2018-04-24T00:00:00"/>
    <x v="2"/>
    <s v="Versement à Tamba Bonus média cas verdict peaux de python Faranha, Arrestation de trafiquant peaux de panthère à Labé "/>
    <m/>
    <n v="700000"/>
  </r>
  <r>
    <d v="2018-04-24T00:00:00"/>
    <x v="1"/>
    <s v="Achat d'une pompe et accessoirs pour la reparation du forage à eau du bureau"/>
    <m/>
    <n v="2275000"/>
  </r>
  <r>
    <d v="2018-04-24T00:00:00"/>
    <x v="1"/>
    <s v="Achat de E-recharge (orange )pour l'équipe du bureau"/>
    <m/>
    <n v="400000"/>
  </r>
  <r>
    <d v="2018-04-25T00:00:00"/>
    <x v="6"/>
    <s v="Transport bureau-Matam-Afia pour enquête"/>
    <m/>
    <n v="16000"/>
  </r>
  <r>
    <d v="2018-04-25T00:00:00"/>
    <x v="9"/>
    <s v="Frais taxi moto bureau- DPJ (centre ville) pour requisition numéro Abou Mara"/>
    <m/>
    <n v="70000"/>
  </r>
  <r>
    <d v="2018-04-25T00:00:00"/>
    <x v="13"/>
    <s v="Achat de (2) carte de recharge Areeba et Cellcom pour appel de cible pour enquête"/>
    <m/>
    <n v="10000"/>
  </r>
  <r>
    <d v="2018-04-25T00:00:00"/>
    <x v="12"/>
    <s v="Transport bureau-Kagbelen-km36 A/R pour enquête"/>
    <m/>
    <n v="23000"/>
  </r>
  <r>
    <d v="2018-04-25T00:00:00"/>
    <x v="13"/>
    <s v="Transport bureau-Bonfi port pour enquête"/>
    <m/>
    <n v="17000"/>
  </r>
  <r>
    <d v="2018-04-25T00:00:00"/>
    <x v="6"/>
    <s v="Paiement Bonus à E19 pour l'opération peau de panthère à Labé"/>
    <m/>
    <n v="1800000"/>
  </r>
  <r>
    <d v="2018-04-25T00:00:00"/>
    <x v="8"/>
    <s v="Achat de (20)l de carburant véh perso pour son transport maison-bureau"/>
    <m/>
    <n v="160000"/>
  </r>
  <r>
    <d v="2018-04-26T00:00:00"/>
    <x v="6"/>
    <s v="Achat d'un Power Bank pour recharge de telephone d'enquête"/>
    <m/>
    <n v="100000"/>
  </r>
  <r>
    <d v="2018-04-26T00:00:00"/>
    <x v="10"/>
    <s v="Frais taxi moto A/R  bureau-DNEF pour récupération lettre de soutien Financier de GALF"/>
    <m/>
    <n v="60000"/>
  </r>
  <r>
    <d v="2018-04-26T00:00:00"/>
    <x v="13"/>
    <s v="Transport bureau-Port Boulbinet à Kaloum  (centre ville) pour enquête"/>
    <m/>
    <n v="25000"/>
  </r>
  <r>
    <d v="2018-04-26T00:00:00"/>
    <x v="6"/>
    <s v="Transport bureau-Mariador Palace-Kobaya pour enquête"/>
    <m/>
    <n v="21000"/>
  </r>
  <r>
    <d v="2018-04-26T00:00:00"/>
    <x v="6"/>
    <s v="Transfert de crédit à une Cible pour trust building"/>
    <m/>
    <n v="30000"/>
  </r>
  <r>
    <d v="2018-04-26T00:00:00"/>
    <x v="6"/>
    <s v="Frais transport Maison-bureau A/R (1) jour "/>
    <m/>
    <n v="17000"/>
  </r>
  <r>
    <d v="2018-04-26T00:00:00"/>
    <x v="4"/>
    <s v="Frais taxi moto Bureau-Chelerie (centre ville) pour Autorisation spéciale pour de mande de visite de prison"/>
    <m/>
    <n v="70000"/>
  </r>
  <r>
    <d v="2018-04-26T00:00:00"/>
    <x v="12"/>
    <s v="Transport bureau-Kobaya marché et Sonfonia marché pour enquête"/>
    <m/>
    <n v="20000"/>
  </r>
  <r>
    <d v="2018-04-26T00:00:00"/>
    <x v="12"/>
    <s v="Achat d'une carte de recharge  Areeba pour enquête "/>
    <m/>
    <n v="5000"/>
  </r>
  <r>
    <d v="2018-04-26T00:00:00"/>
    <x v="3"/>
    <s v="Achat de petit déjeuner pour le bureau"/>
    <m/>
    <n v="535000"/>
  </r>
  <r>
    <d v="2018-04-26T00:00:00"/>
    <x v="5"/>
    <s v="Achat d'un telephone Itel 5070 pour E40 pour enquête"/>
    <m/>
    <n v="125000"/>
  </r>
  <r>
    <d v="2018-04-26T00:00:00"/>
    <x v="5"/>
    <s v="Achat de carte de recharge areeba pour enquête pour E40"/>
    <m/>
    <n v="10000"/>
  </r>
  <r>
    <d v="2018-04-26T00:00:00"/>
    <x v="3"/>
    <s v="Frais taxi moto maison-Taouyah marché-Bureau pour achat de petits déjeuner pour le Bureau"/>
    <m/>
    <n v="30000"/>
  </r>
  <r>
    <d v="2018-04-26T00:00:00"/>
    <x v="3"/>
    <s v="Paiement Bonus de performance à Aïssatou SESSOU pour le mois d'Avril"/>
    <m/>
    <n v="400000"/>
  </r>
  <r>
    <d v="2018-04-26T00:00:00"/>
    <x v="7"/>
    <s v="Paiement Bonus de performance à Mamadou Saliou  BALDE pour le mois d'Avril"/>
    <m/>
    <n v="500000"/>
  </r>
  <r>
    <d v="2018-04-27T00:00:00"/>
    <x v="10"/>
    <s v="Frais taxi moto bureau-Eaux et Forêts pour recupération lettre de soutien"/>
    <m/>
    <n v="70000"/>
  </r>
  <r>
    <d v="2018-04-27T00:00:00"/>
    <x v="5"/>
    <s v="Achat de carte de recharge areeba pour enquête"/>
    <m/>
    <n v="20000"/>
  </r>
  <r>
    <d v="2018-04-30T00:00:00"/>
    <x v="10"/>
    <s v="Frais taxi moto bureau-Eaux et Forêts pour recupération lettre de soutien"/>
    <m/>
    <n v="70000"/>
  </r>
  <r>
    <d v="2018-04-30T00:00:00"/>
    <x v="13"/>
    <s v="Transport bureau-Kipé-Camayenne pour enquête"/>
    <m/>
    <n v="47000"/>
  </r>
  <r>
    <d v="2018-04-30T00:00:00"/>
    <x v="13"/>
    <s v="Achat d'un objet sculpté à une cible pour trust buildind"/>
    <m/>
    <n v="100000"/>
  </r>
  <r>
    <d v="2018-04-30T00:00:00"/>
    <x v="12"/>
    <s v="Transport bureau-marché Niger-Boulbinet  pour enquête "/>
    <m/>
    <n v="60000"/>
  </r>
  <r>
    <d v="2018-04-30T00:00:00"/>
    <x v="12"/>
    <s v="Achat de carte de recharge areeba pour enquête"/>
    <m/>
    <n v="5000"/>
  </r>
  <r>
    <d v="2018-04-30T00:00:00"/>
    <x v="5"/>
    <s v="Frais taxi moto bureau-belle vue (BPMG) pour un dépôt sur le compte"/>
    <m/>
    <n v="40000"/>
  </r>
  <r>
    <d v="2018-04-30T00:00:00"/>
    <x v="2"/>
    <s v="Frais de fonctionnement Tamba pour la semaine (4) jours"/>
    <m/>
    <n v="40000"/>
  </r>
  <r>
    <d v="2018-04-30T00:00:00"/>
    <x v="11"/>
    <s v="Frais de fonctionnement E40 pour la semaine (4) jours"/>
    <m/>
    <n v="60000"/>
  </r>
  <r>
    <d v="2018-04-30T00:00:00"/>
    <x v="13"/>
    <s v="Frais de fonctionnement E39  pour la semaine (4) jours"/>
    <m/>
    <n v="68000"/>
  </r>
  <r>
    <d v="2018-04-30T00:00:00"/>
    <x v="10"/>
    <s v="Frais de fonctionnement Chérif pour la semaine (4) jours"/>
    <m/>
    <n v="40000"/>
  </r>
  <r>
    <d v="2018-04-30T00:00:00"/>
    <x v="8"/>
    <s v="Achat de (20)l de carburant véh perso pour son transport maison-bureau"/>
    <m/>
    <n v="160000"/>
  </r>
  <r>
    <d v="2018-04-30T00:00:00"/>
    <x v="1"/>
    <s v="Frais de fonctionnement Moné pour la semaine"/>
    <m/>
    <n v="120000"/>
  </r>
  <r>
    <d v="2018-04-30T00:00:00"/>
    <x v="1"/>
    <s v="Paiement main d'œuvre Kerfala Camara pour l'entretien et arrogeage des fleures du bureau"/>
    <m/>
    <n v="100000"/>
  </r>
  <r>
    <d v="2018-04-30T00:00:00"/>
    <x v="1"/>
    <s v="Paiement salaire  Avril 2018 de Maïmouna BALDE pour l'entretien du bureau"/>
    <m/>
    <n v="500000"/>
  </r>
  <r>
    <d v="2018-04-30T00:00:00"/>
    <x v="1"/>
    <s v="Paiement Salaire Moné DORE Avril 2018"/>
    <m/>
    <n v="4313750"/>
  </r>
  <r>
    <d v="2018-04-30T00:00:00"/>
    <x v="4"/>
    <s v="Paiement Prime de stage  Maïmouna Cissé  Avril 2018"/>
    <m/>
    <n v="600000"/>
  </r>
  <r>
    <d v="2018-04-30T00:00:00"/>
    <x v="10"/>
    <s v="Paiement Prime de stage  Abdoulaye Chérif Diallo  Avril 2018"/>
    <m/>
    <n v="600000"/>
  </r>
  <r>
    <d v="2018-04-30T00:00:00"/>
    <x v="1"/>
    <s v="Achat de E-recharge (orange )pour l'équipe du bureau"/>
    <m/>
    <n v="400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03">
  <r>
    <d v="2018-04-01T00:00:00"/>
    <s v="Bonus Lieutenants Idrissa  Diop pour opération peaux de python à Faranah"/>
    <x v="0"/>
    <x v="0"/>
    <n v="250000"/>
    <s v="Castro"/>
    <x v="0"/>
    <s v="18/04/GALFPC451R07"/>
    <s v="Oui"/>
    <n v="27.777777777777779"/>
    <n v="9000"/>
  </r>
  <r>
    <d v="2018-04-01T00:00:00"/>
    <s v="Bonus caporal chef Saa Robert  Kamano pour opération peaux de python à Faranah"/>
    <x v="0"/>
    <x v="0"/>
    <n v="200000"/>
    <s v="Castro"/>
    <x v="0"/>
    <s v="18/04/GALFPC451R09"/>
    <s v="Oui"/>
    <n v="22.222222222222221"/>
    <n v="9000"/>
  </r>
  <r>
    <d v="2018-04-01T00:00:00"/>
    <s v="bonus caporal chef Lansana Camara  pour opération peaux de python à Faranah"/>
    <x v="0"/>
    <x v="0"/>
    <n v="200000"/>
    <s v="Castro"/>
    <x v="0"/>
    <s v="18/04/GALFPC451R09"/>
    <s v="Oui"/>
    <n v="22.222222222222221"/>
    <n v="9000"/>
  </r>
  <r>
    <d v="2018-04-01T00:00:00"/>
    <s v="Bonus Sous/Lieutenant  Sidiki Cissoko pour opération peaux de python à Faranah"/>
    <x v="0"/>
    <x v="0"/>
    <n v="200000"/>
    <s v="Castro"/>
    <x v="0"/>
    <s v="18/04/GALFPC451R10"/>
    <s v="Oui"/>
    <n v="22.222222222222221"/>
    <n v="9000"/>
  </r>
  <r>
    <d v="2018-04-01T00:00:00"/>
    <s v="Food Allowance Sékou Castro Kouroma"/>
    <x v="1"/>
    <x v="0"/>
    <n v="80000"/>
    <s v="Castro"/>
    <x v="0"/>
    <s v="18/04/GALFPC451R11"/>
    <s v="Oui"/>
    <n v="8.8888888888888893"/>
    <n v="9000"/>
  </r>
  <r>
    <d v="2018-04-01T00:00:00"/>
    <s v="Food Allowance Mamadou Saliou Baldé"/>
    <x v="1"/>
    <x v="0"/>
    <n v="80000"/>
    <s v="Castro"/>
    <x v="0"/>
    <s v="18/04/GALFPC451R12"/>
    <s v="Oui"/>
    <n v="8.8888888888888893"/>
    <n v="9000"/>
  </r>
  <r>
    <d v="2018-04-01T00:00:00"/>
    <s v="Food Allowance Abdoulaye Chérif Diallo"/>
    <x v="1"/>
    <x v="0"/>
    <n v="80000"/>
    <s v="Castro"/>
    <x v="0"/>
    <s v="18/04/GALFPC451R13"/>
    <s v="Oui"/>
    <n v="8.8888888888888893"/>
    <n v="9000"/>
  </r>
  <r>
    <d v="2018-04-01T00:00:00"/>
    <s v="Food Allowance "/>
    <x v="1"/>
    <x v="0"/>
    <n v="80000"/>
    <s v="Castro"/>
    <x v="0"/>
    <s v="18/04/GALFPC451R13"/>
    <s v="Oui"/>
    <n v="8.8888888888888893"/>
    <n v="9000"/>
  </r>
  <r>
    <d v="2018-04-01T00:00:00"/>
    <s v="Bonus Mamadou Saliou Baldé pour Opération Peaux de python à Faranah"/>
    <x v="0"/>
    <x v="0"/>
    <n v="250000"/>
    <s v="Castro"/>
    <x v="0"/>
    <s v="18/04/GALFPC451R14"/>
    <s v="Oui"/>
    <n v="27.777777777777779"/>
    <n v="9000"/>
  </r>
  <r>
    <d v="2018-04-01T00:00:00"/>
    <s v="Frais photocopie procès verbal"/>
    <x v="2"/>
    <x v="1"/>
    <n v="10000"/>
    <s v="Castro"/>
    <x v="0"/>
    <s v="18/04/GALFPC451R10"/>
    <s v="Oui"/>
    <n v="1.1111111111111112"/>
    <n v="9000"/>
  </r>
  <r>
    <d v="2018-04-01T00:00:00"/>
    <s v="Achat de manger pour le trafiquant"/>
    <x v="3"/>
    <x v="0"/>
    <n v="20000"/>
    <s v="Castro"/>
    <x v="0"/>
    <s v="18/04/GALFPC451R16"/>
    <s v="Oui"/>
    <n v="2.2222222222222223"/>
    <n v="9000"/>
  </r>
  <r>
    <d v="2018-04-01T00:00:00"/>
    <s v="Achat de manger pour le trafiquant"/>
    <x v="3"/>
    <x v="0"/>
    <n v="20000"/>
    <s v="Castro"/>
    <x v="0"/>
    <s v="18/04/GALFPC451R17"/>
    <s v="Oui"/>
    <n v="2.2222222222222223"/>
    <n v="9000"/>
  </r>
  <r>
    <d v="2018-04-01T00:00:00"/>
    <s v="Achat de carbrant pour véhicule d'opération"/>
    <x v="4"/>
    <x v="0"/>
    <n v="436000"/>
    <s v="Castro"/>
    <x v="0"/>
    <s v="18/04/GALFPC451R013327"/>
    <s v="Oui"/>
    <n v="48.444444444444443"/>
    <n v="9000"/>
  </r>
  <r>
    <d v="2018-04-01T00:00:00"/>
    <s v="Ration Journalière"/>
    <x v="1"/>
    <x v="2"/>
    <n v="80000"/>
    <s v="E37"/>
    <x v="0"/>
    <s v="18/04/GALFPC"/>
    <s v="Oui"/>
    <n v="8.8888888888888893"/>
    <n v="9000"/>
  </r>
  <r>
    <d v="2018-04-01T00:00:00"/>
    <s v="Taxi Hôtél-Marché AR"/>
    <x v="4"/>
    <x v="2"/>
    <n v="10000"/>
    <s v="E37"/>
    <x v="0"/>
    <s v="18/04/GALFPC"/>
    <s v="Oui"/>
    <n v="1.1111111111111112"/>
    <n v="9000"/>
  </r>
  <r>
    <d v="2018-04-01T00:00:00"/>
    <s v="Faranah-Conakry"/>
    <x v="4"/>
    <x v="2"/>
    <n v="115000"/>
    <s v="E37"/>
    <x v="0"/>
    <s v="18/04/GALFPC"/>
    <s v="Oui"/>
    <n v="12.777777777777779"/>
    <n v="9000"/>
  </r>
  <r>
    <d v="2018-04-01T00:00:00"/>
    <s v="Taxi moto Bureau -Ratoma du 29/03/2018"/>
    <x v="4"/>
    <x v="3"/>
    <n v="10000"/>
    <s v="Sessou"/>
    <x v="0"/>
    <s v="18/03/GALFPC450R01"/>
    <s v="Oui"/>
    <n v="1.1111111111111112"/>
    <n v="9000"/>
  </r>
  <r>
    <d v="2018-04-01T00:00:00"/>
    <s v="Taxi moto Ratoma -Bureau du 29/03/2018"/>
    <x v="4"/>
    <x v="3"/>
    <n v="15000"/>
    <s v="Sessou"/>
    <x v="0"/>
    <s v="18/03/GALFPC450R02"/>
    <s v="Oui"/>
    <n v="1.6666666666666667"/>
    <n v="9000"/>
  </r>
  <r>
    <d v="2018-04-01T00:00:00"/>
    <s v="Food allowence sessou à Dabola juivi juridique pour cas abbatage d'une panthère "/>
    <x v="1"/>
    <x v="3"/>
    <n v="80000"/>
    <s v="Sessou"/>
    <x v="0"/>
    <s v="18/03/GALFPC450R03"/>
    <s v="Oui"/>
    <n v="8.8888888888888893"/>
    <n v="9000"/>
  </r>
  <r>
    <d v="2018-04-01T00:00:00"/>
    <s v="achat de carnet de reçu du 30/03/2018"/>
    <x v="2"/>
    <x v="1"/>
    <n v="15000"/>
    <s v="Sessou"/>
    <x v="0"/>
    <s v="18/03/GALFPC450R04"/>
    <s v="Oui"/>
    <n v="1.6666666666666667"/>
    <n v="9000"/>
  </r>
  <r>
    <d v="2018-04-01T00:00:00"/>
    <s v="Transport Mamou -Dabola du 30/03/2018  pour suivi juridique cas abattage d'une panthère"/>
    <x v="4"/>
    <x v="3"/>
    <n v="50000"/>
    <s v="Sessou"/>
    <x v="0"/>
    <s v="18/03/GALFPC450R05"/>
    <s v="Oui"/>
    <n v="5.5555555555555554"/>
    <n v="9000"/>
  </r>
  <r>
    <d v="2018-04-01T00:00:00"/>
    <s v="Food allowence sessou du 31/03/2018 pour suivi juridique à Dabola cas abattage d'une panthère"/>
    <x v="1"/>
    <x v="3"/>
    <n v="80000"/>
    <s v="Sessou"/>
    <x v="0"/>
    <s v="18/03/GALFPC450R08"/>
    <s v="Oui"/>
    <n v="8.8888888888888893"/>
    <n v="9000"/>
  </r>
  <r>
    <d v="2018-04-01T00:00:00"/>
    <s v="Taxi moto l'hôtel-Eaux et Forets -Police -l'hôtel"/>
    <x v="4"/>
    <x v="3"/>
    <n v="15000"/>
    <s v="Sessou"/>
    <x v="0"/>
    <s v="18/03/GALFPC450R09"/>
    <s v="Oui"/>
    <n v="1.6666666666666667"/>
    <n v="9000"/>
  </r>
  <r>
    <d v="2018-04-01T00:00:00"/>
    <s v="Achat nourriture du 31/03/2018  pour le détenu cas abattage d'une panthère"/>
    <x v="3"/>
    <x v="3"/>
    <n v="20000"/>
    <s v="Sessou"/>
    <x v="0"/>
    <s v="18/03/GALFPC450R10"/>
    <s v="Oui"/>
    <n v="2.2222222222222223"/>
    <n v="9000"/>
  </r>
  <r>
    <d v="2018-04-01T00:00:00"/>
    <s v="food allowence sessou"/>
    <x v="1"/>
    <x v="3"/>
    <n v="80000"/>
    <s v="Sessou"/>
    <x v="0"/>
    <s v="18/03/GALFPC450R11"/>
    <s v="Oui"/>
    <n v="8.8888888888888893"/>
    <n v="9000"/>
  </r>
  <r>
    <d v="2018-04-01T00:00:00"/>
    <s v="taxi moto  l'hôtel -Eaux et Forêts-Police-l'hôtel -audition des prévenus et visite de prison"/>
    <x v="4"/>
    <x v="3"/>
    <n v="15000"/>
    <s v="Sessou"/>
    <x v="0"/>
    <s v="18/03/GALFPC450R13"/>
    <s v="Oui"/>
    <n v="1.6666666666666667"/>
    <n v="9000"/>
  </r>
  <r>
    <d v="2018-04-01T00:00:00"/>
    <s v="Frais de transport pour A/C Diallo - l'hôtel -Eaux et Forêts-Police-l'hôtel -audition des prévenus et visite de prison"/>
    <x v="4"/>
    <x v="3"/>
    <n v="15000"/>
    <s v="Sessou"/>
    <x v="0"/>
    <s v="18/03/GALFPC450R14"/>
    <s v="Oui"/>
    <n v="1.6666666666666667"/>
    <n v="9000"/>
  </r>
  <r>
    <d v="2018-04-01T00:00:00"/>
    <s v="Frais  taxi moto   A/C Diallo  l'hôtel -Eaux et Forêts-Police-l'hôtel -audition des prévenus et visite de prison"/>
    <x v="4"/>
    <x v="3"/>
    <n v="15000"/>
    <s v="Sessou"/>
    <x v="0"/>
    <s v="18/03/GALFPC450R15"/>
    <s v="Oui"/>
    <n v="1.6666666666666667"/>
    <n v="9000"/>
  </r>
  <r>
    <d v="2018-04-01T00:00:00"/>
    <s v="Achat nourriture pour le détenu"/>
    <x v="3"/>
    <x v="3"/>
    <n v="20000"/>
    <s v="Sessou"/>
    <x v="0"/>
    <s v="18/03/GALFPC450R16"/>
    <s v="Oui"/>
    <n v="2.2222222222222223"/>
    <n v="9000"/>
  </r>
  <r>
    <d v="2018-04-01T00:00:00"/>
    <s v="Bonus directeur Prefectorale des Eaux et Forets"/>
    <x v="0"/>
    <x v="0"/>
    <n v="200000"/>
    <s v="Sessou"/>
    <x v="0"/>
    <s v="18/03/GALFPC450R17"/>
    <s v="Oui"/>
    <n v="22.222222222222221"/>
    <n v="9000"/>
  </r>
  <r>
    <d v="2018-04-01T00:00:00"/>
    <s v="Bonus agent chargé des faune"/>
    <x v="0"/>
    <x v="0"/>
    <n v="200000"/>
    <s v="Sessou"/>
    <x v="0"/>
    <s v="18/03/GALFPC450R18"/>
    <s v="Oui"/>
    <n v="22.222222222222221"/>
    <n v="9000"/>
  </r>
  <r>
    <d v="2018-04-01T00:00:00"/>
    <s v="Bonus agent chargé des forêts"/>
    <x v="0"/>
    <x v="0"/>
    <n v="200000"/>
    <s v="Sessou"/>
    <x v="0"/>
    <s v="18/03/GALFPC450R19"/>
    <s v="Oui"/>
    <n v="22.222222222222221"/>
    <n v="9000"/>
  </r>
  <r>
    <d v="2018-04-01T00:00:00"/>
    <s v="Bonus cordinateur des conservateurs"/>
    <x v="0"/>
    <x v="0"/>
    <n v="200000"/>
    <s v="Sessou"/>
    <x v="0"/>
    <s v="18/03/GALFPC450R20"/>
    <s v="Oui"/>
    <n v="22.222222222222221"/>
    <n v="9000"/>
  </r>
  <r>
    <d v="2018-04-01T00:00:00"/>
    <s v="Bonus chef de section prefectorale des Eaux et Forêts"/>
    <x v="0"/>
    <x v="0"/>
    <n v="200000"/>
    <s v="Sessou"/>
    <x v="0"/>
    <s v="18/03/GALFPC450R21"/>
    <s v="Oui"/>
    <n v="22.222222222222221"/>
    <n v="9000"/>
  </r>
  <r>
    <d v="2018-04-01T00:00:00"/>
    <s v="frais  taxi moto, course urbaine pour la couverture médiatique sur l'affaire peaux de python à faranah"/>
    <x v="4"/>
    <x v="4"/>
    <n v="8000"/>
    <s v="Tamba"/>
    <x v="0"/>
    <s v="18/04/GALFPC474R09"/>
    <s v="Oui"/>
    <n v="0.88888888888888884"/>
    <n v="9000"/>
  </r>
  <r>
    <d v="2018-04-01T00:00:00"/>
    <s v="Taxi conakry-faranah(aller)"/>
    <x v="4"/>
    <x v="4"/>
    <n v="115000"/>
    <s v="Tamba"/>
    <x v="0"/>
    <s v="18/04/GALFPC474"/>
    <s v="Oui"/>
    <n v="12.777777777777779"/>
    <n v="9000"/>
  </r>
  <r>
    <d v="2018-04-01T00:00:00"/>
    <s v="Frais food allowance"/>
    <x v="1"/>
    <x v="4"/>
    <n v="80000"/>
    <s v="Tamba"/>
    <x v="0"/>
    <s v="18/04/GALFPC474R11"/>
    <s v="Oui"/>
    <n v="8.8888888888888893"/>
    <n v="9000"/>
  </r>
  <r>
    <d v="2018-04-02T00:00:00"/>
    <s v="Achat de manger pour le trafiquant"/>
    <x v="3"/>
    <x v="0"/>
    <n v="20000"/>
    <s v="Castro"/>
    <x v="0"/>
    <s v="18/04/GALFPC451R18"/>
    <s v="Oui"/>
    <n v="2.2222222222222223"/>
    <n v="9000"/>
  </r>
  <r>
    <d v="2018-04-02T00:00:00"/>
    <s v="Food Allowance Sékou Castro Kouroma"/>
    <x v="1"/>
    <x v="0"/>
    <n v="80000"/>
    <s v="Castro"/>
    <x v="0"/>
    <s v="18/04/GALFPC451R19"/>
    <s v="Oui"/>
    <n v="8.8888888888888893"/>
    <n v="9000"/>
  </r>
  <r>
    <d v="2018-04-02T00:00:00"/>
    <s v="Food Allowance Abdoulaye Chérif Diallo"/>
    <x v="1"/>
    <x v="0"/>
    <n v="80000"/>
    <s v="Castro"/>
    <x v="0"/>
    <s v="18/04/GALFPC451R20"/>
    <s v="Oui"/>
    <n v="8.8888888888888893"/>
    <n v="9000"/>
  </r>
  <r>
    <d v="2018-04-02T00:00:00"/>
    <s v="Achat de manger pour le trafiquant"/>
    <x v="3"/>
    <x v="0"/>
    <n v="20000"/>
    <s v="Castro"/>
    <x v="0"/>
    <s v="18/04/GALFPC451R21"/>
    <s v="Oui"/>
    <n v="2.2222222222222223"/>
    <n v="9000"/>
  </r>
  <r>
    <d v="2018-04-02T00:00:00"/>
    <s v="Food allowence sessou"/>
    <x v="1"/>
    <x v="3"/>
    <n v="80000"/>
    <s v="Sessou"/>
    <x v="0"/>
    <s v="18/03/GALFPC450R22"/>
    <s v="Oui"/>
    <n v="8.8888888888888893"/>
    <n v="9000"/>
  </r>
  <r>
    <d v="2018-04-02T00:00:00"/>
    <s v="Taxi moto  -Police (visite de prison)- SPEEF-(audition commandant)cyber (impression PV)l'hôtel -sessou"/>
    <x v="4"/>
    <x v="3"/>
    <n v="25000"/>
    <s v="Sessou"/>
    <x v="0"/>
    <s v="18/03/GALFPC468R23"/>
    <s v="Oui"/>
    <n v="2.7777777777777777"/>
    <n v="9000"/>
  </r>
  <r>
    <d v="2018-04-02T00:00:00"/>
    <s v="Frais taxi moto pour A/C Diallo Police -section prefectorale - l'hôtel"/>
    <x v="4"/>
    <x v="3"/>
    <n v="15000"/>
    <s v="Sessou"/>
    <x v="0"/>
    <s v="18/03/GALFPC468R24"/>
    <s v="Oui"/>
    <n v="1.6666666666666667"/>
    <n v="9000"/>
  </r>
  <r>
    <d v="2018-04-02T00:00:00"/>
    <s v="Frais saisi et  impression -photocophie soit transmis et cloture de transmission "/>
    <x v="2"/>
    <x v="1"/>
    <n v="30500"/>
    <s v="Sessou"/>
    <x v="0"/>
    <s v="18/03/GALFPC468F31"/>
    <s v="Oui"/>
    <n v="3.3888888888888888"/>
    <n v="9000"/>
  </r>
  <r>
    <d v="2018-04-02T00:00:00"/>
    <s v="Frais de photocophie PV et soit transmis et cloture de transmission"/>
    <x v="2"/>
    <x v="1"/>
    <n v="42000"/>
    <s v="Sessou"/>
    <x v="0"/>
    <s v="18/03/GALFPC468F01"/>
    <s v="Oui"/>
    <n v="4.666666666666667"/>
    <n v="9000"/>
  </r>
  <r>
    <d v="2018-04-02T00:00:00"/>
    <s v="Achat nourriture pour le détenu Fodé Kallo le matin"/>
    <x v="3"/>
    <x v="3"/>
    <n v="20000"/>
    <s v="Sessou"/>
    <x v="0"/>
    <s v="18/03/GALFPC468R27"/>
    <s v="Oui"/>
    <n v="2.2222222222222223"/>
    <n v="9000"/>
  </r>
  <r>
    <d v="2018-04-02T00:00:00"/>
    <s v="Achat nourriture pour le détenu Fodé Kallo le soir"/>
    <x v="3"/>
    <x v="3"/>
    <n v="20000"/>
    <s v="Sessou"/>
    <x v="0"/>
    <s v="18/03/GALFPC468R28"/>
    <s v="Oui"/>
    <n v="2.2222222222222223"/>
    <n v="9000"/>
  </r>
  <r>
    <d v="2018-04-02T00:00:00"/>
    <s v="Achat nourriture pour le détenu commanDANT SEKOU DARIO CAMARA"/>
    <x v="3"/>
    <x v="3"/>
    <n v="20000"/>
    <s v="Sessou"/>
    <x v="0"/>
    <s v="18/03/GALFPC468R29"/>
    <s v="Oui"/>
    <n v="2.2222222222222223"/>
    <n v="9000"/>
  </r>
  <r>
    <d v="2018-04-02T00:00:00"/>
    <s v="Frais de taxi moto, course urbaine pour la couverture médiatique cas peaux de python à Faranah"/>
    <x v="4"/>
    <x v="4"/>
    <n v="40000"/>
    <s v="Tamba"/>
    <x v="0"/>
    <s v="18/04/GALFPC474R10"/>
    <s v="Oui"/>
    <n v="4.4444444444444446"/>
    <n v="9000"/>
  </r>
  <r>
    <d v="2018-04-02T00:00:00"/>
    <s v="Frais food allowance"/>
    <x v="1"/>
    <x v="4"/>
    <n v="80000"/>
    <s v="Tamba"/>
    <x v="0"/>
    <s v="18/04/GALFPC474R12"/>
    <s v="Oui"/>
    <n v="8.8888888888888893"/>
    <n v="9000"/>
  </r>
  <r>
    <d v="2018-04-02T00:00:00"/>
    <s v="Achat de power bank pour recharge téléphone"/>
    <x v="2"/>
    <x v="4"/>
    <n v="100000"/>
    <s v="Tamba"/>
    <x v="0"/>
    <s v="18/04/GALFPC474F36"/>
    <s v="Oui"/>
    <n v="11.111111111111111"/>
    <n v="9000"/>
  </r>
  <r>
    <d v="2018-04-02T00:00:00"/>
    <s v="Hébergement (1) nuitée  à l'hotel firiya "/>
    <x v="1"/>
    <x v="4"/>
    <n v="200000"/>
    <s v="Tamba"/>
    <x v="0"/>
    <s v="18/04/GALFPC474F37"/>
    <s v="Oui"/>
    <n v="22.222222222222221"/>
    <n v="9000"/>
  </r>
  <r>
    <d v="2018-04-03T00:00:00"/>
    <s v="Achat de manger pour le trafiquant"/>
    <x v="3"/>
    <x v="0"/>
    <n v="20000"/>
    <s v="Castro"/>
    <x v="0"/>
    <s v="18/04/GALFPC451R22"/>
    <s v="Oui"/>
    <n v="2.2222222222222223"/>
    <n v="9000"/>
  </r>
  <r>
    <d v="2018-04-03T00:00:00"/>
    <s v="Food Allowance Abdoulaye Chérif Diallo"/>
    <x v="1"/>
    <x v="0"/>
    <n v="80000"/>
    <s v="Castro"/>
    <x v="0"/>
    <s v="18/04/GALFPC451R23"/>
    <s v="Oui"/>
    <n v="8.8888888888888893"/>
    <n v="9000"/>
  </r>
  <r>
    <d v="2018-04-03T00:00:00"/>
    <s v="Food Allowance Sékou Castro Kouroma"/>
    <x v="1"/>
    <x v="0"/>
    <n v="80000"/>
    <s v="Castro"/>
    <x v="0"/>
    <s v="18/04/GALFPC451R24"/>
    <s v="Oui"/>
    <n v="8.8888888888888893"/>
    <n v="9000"/>
  </r>
  <r>
    <d v="2018-04-03T00:00:00"/>
    <s v="Taxi bureau-maison"/>
    <x v="4"/>
    <x v="2"/>
    <n v="17000"/>
    <s v="E19"/>
    <x v="0"/>
    <s v="18/04/GALF"/>
    <s v="Oui"/>
    <n v="1.8888888888888888"/>
    <n v="9000"/>
  </r>
  <r>
    <d v="2018-04-03T00:00:00"/>
    <s v="Transport Maison-Bureau AR"/>
    <x v="4"/>
    <x v="2"/>
    <n v="15000"/>
    <s v="E37"/>
    <x v="0"/>
    <s v="18/04/GALFPC485"/>
    <s v="Oui"/>
    <n v="1.6666666666666667"/>
    <n v="9000"/>
  </r>
  <r>
    <d v="2018-04-03T00:00:00"/>
    <s v="Frais taxi  DNEF -Agent Judiciaire de l'Etat pour dépôt de lettre de constitution d'Avocat pour afaire Dabola et Faranh"/>
    <x v="4"/>
    <x v="5"/>
    <n v="30000"/>
    <s v="Saïdou"/>
    <x v="0"/>
    <s v="18/04/GALFR26"/>
    <s v="Oui"/>
    <n v="3.3333333333333335"/>
    <n v="9000"/>
  </r>
  <r>
    <d v="2018-04-03T00:00:00"/>
    <s v="Achat carburant pour transport maison-bureau"/>
    <x v="5"/>
    <x v="3"/>
    <n v="40000"/>
    <s v="Maïmouna"/>
    <x v="0"/>
    <s v="18/04/GALFPC476"/>
    <s v="Oui"/>
    <n v="4.4444444444444446"/>
    <n v="9000"/>
  </r>
  <r>
    <d v="2018-04-03T00:00:00"/>
    <s v="Frais de transfert/orange money de (600 000 fg) à Tamba pour cuverture médiatique  cas peaux de python à Faranah"/>
    <x v="6"/>
    <x v="1"/>
    <n v="20000"/>
    <s v="Moné"/>
    <x v="0"/>
    <s v="18/04/GALFPC478"/>
    <s v="Oui"/>
    <n v="2.2222222222222223"/>
    <n v="9000"/>
  </r>
  <r>
    <d v="2018-04-03T00:00:00"/>
    <s v="Frais de transfert/orange money de (1 150 000 fg) à l'Avocat pour suivi Audience cas abattage de panthère à Dabola"/>
    <x v="6"/>
    <x v="1"/>
    <n v="34000"/>
    <s v="Moné"/>
    <x v="0"/>
    <s v="18/04/GALFPC480"/>
    <s v="Oui"/>
    <n v="3.7777777777777777"/>
    <n v="9000"/>
  </r>
  <r>
    <d v="2018-04-03T00:00:00"/>
    <s v="Achat d'un paquet de rame "/>
    <x v="2"/>
    <x v="1"/>
    <n v="40000"/>
    <s v="Moné"/>
    <x v="0"/>
    <s v="18/04/GALFPC481"/>
    <s v="Oui"/>
    <n v="4.4444444444444446"/>
    <n v="9000"/>
  </r>
  <r>
    <d v="2018-04-03T00:00:00"/>
    <s v="Frais maind'œuvre Sadjo BAH Menuisier pour reparation porte porte bureau"/>
    <x v="7"/>
    <x v="1"/>
    <n v="50000"/>
    <s v="Moné"/>
    <x v="0"/>
    <s v="18/04/GALFPC482"/>
    <s v="Oui"/>
    <n v="5.5555555555555554"/>
    <n v="9000"/>
  </r>
  <r>
    <d v="2018-04-03T00:00:00"/>
    <s v="Achat d'une serrure de porte pour bureau"/>
    <x v="2"/>
    <x v="1"/>
    <n v="37000"/>
    <s v="Moné"/>
    <x v="0"/>
    <s v="18/04/GALFPC483"/>
    <s v="Oui"/>
    <n v="4.1111111111111107"/>
    <n v="9000"/>
  </r>
  <r>
    <d v="2018-04-03T00:00:00"/>
    <s v="Paiement frais de deplcement de  l'Avocat pour suivi Audience cas abattage de panthère à Dabola"/>
    <x v="4"/>
    <x v="1"/>
    <n v="1150000"/>
    <s v="Moné"/>
    <x v="0"/>
    <s v="18/04/GALFPC479"/>
    <s v="Oui"/>
    <n v="127.77777777777777"/>
    <n v="9000"/>
  </r>
  <r>
    <d v="2018-04-03T00:00:00"/>
    <s v="Frais d'hôtel pour 4 nuités sessou et 3 nuités pour A/C Diallo"/>
    <x v="1"/>
    <x v="3"/>
    <n v="1800000"/>
    <s v="Sessou"/>
    <x v="0"/>
    <s v="18/03/GALFPC468F00350"/>
    <s v="Oui"/>
    <n v="200"/>
    <n v="9000"/>
  </r>
  <r>
    <d v="2018-04-03T00:00:00"/>
    <s v="Taxi moto l'hôtel-Police -section Prefectorale des Eaux et Forets -l'hôtel "/>
    <x v="4"/>
    <x v="3"/>
    <n v="15000"/>
    <s v="Sessou"/>
    <x v="0"/>
    <s v="18/03/GALFPC468R30"/>
    <s v="Oui"/>
    <n v="1.6666666666666667"/>
    <n v="9000"/>
  </r>
  <r>
    <d v="2018-04-03T00:00:00"/>
    <s v="Frais taxi moto pour A/C Diallo Police -section prefectorale - l'hôtel"/>
    <x v="4"/>
    <x v="3"/>
    <n v="15000"/>
    <s v="Sessou"/>
    <x v="0"/>
    <s v="18/03/GALFPC468R32"/>
    <s v="Oui"/>
    <n v="1.6666666666666667"/>
    <n v="9000"/>
  </r>
  <r>
    <d v="2018-04-03T00:00:00"/>
    <s v="Frais d'impression photo detenus "/>
    <x v="2"/>
    <x v="1"/>
    <n v="17000"/>
    <s v="Sessou"/>
    <x v="0"/>
    <s v="18/03/GALFPC468F33"/>
    <s v="Oui"/>
    <n v="1.8888888888888888"/>
    <n v="9000"/>
  </r>
  <r>
    <d v="2018-04-03T00:00:00"/>
    <s v="Food allowence sessou"/>
    <x v="1"/>
    <x v="3"/>
    <n v="80000"/>
    <s v="Sessou"/>
    <x v="0"/>
    <s v="18/03/GALFPC468R33"/>
    <s v="Oui"/>
    <n v="8.8888888888888893"/>
    <n v="9000"/>
  </r>
  <r>
    <d v="2018-04-03T00:00:00"/>
    <s v="Paiement de bonus média pour le correspondant de www,guineews,org cas peaux de python "/>
    <x v="0"/>
    <x v="4"/>
    <n v="150000"/>
    <s v="Tamba"/>
    <x v="0"/>
    <s v="18/04/GALFPC474R14"/>
    <s v="Oui"/>
    <n v="16.666666666666668"/>
    <n v="9000"/>
  </r>
  <r>
    <d v="2018-04-03T00:00:00"/>
    <s v="Frais food allowance"/>
    <x v="1"/>
    <x v="4"/>
    <n v="80000"/>
    <s v="Tamba"/>
    <x v="0"/>
    <s v="18/04/GALFPC474R15"/>
    <s v="Oui"/>
    <n v="8.8888888888888893"/>
    <n v="9000"/>
  </r>
  <r>
    <d v="2018-04-03T00:00:00"/>
    <s v="Frais de taxi moto, course urbaine pour la couverture médiatique cas peaux de python à Faranah"/>
    <x v="4"/>
    <x v="4"/>
    <n v="22000"/>
    <s v="Tamba"/>
    <x v="0"/>
    <s v="18/04/GALFPC477R13"/>
    <s v="Oui"/>
    <n v="2.4444444444444446"/>
    <n v="9000"/>
  </r>
  <r>
    <d v="2018-04-03T00:00:00"/>
    <s v="Paiement de bonus média pour la table ronde avec la radio rurale de faranah sur l'affaire peaux de python et autres sujets relatifs à la criminalité faunique"/>
    <x v="0"/>
    <x v="4"/>
    <n v="250000"/>
    <s v="Tamba"/>
    <x v="0"/>
    <s v="18/04/GALFPC477R26"/>
    <s v="Oui"/>
    <n v="27.777777777777779"/>
    <n v="9000"/>
  </r>
  <r>
    <d v="2018-04-04T00:00:00"/>
    <s v="Paiement de signification de la Cédule de Citation du cas Abdouramane et Fils"/>
    <x v="8"/>
    <x v="3"/>
    <n v="300000"/>
    <s v="Baldé"/>
    <x v="0"/>
    <s v="18/04/GALFPC490"/>
    <s v="Oui"/>
    <n v="33.333333333333336"/>
    <n v="9000"/>
  </r>
  <r>
    <d v="2018-04-04T00:00:00"/>
    <s v="Frais transport Bureau-Cour d'Appel et dépôt accord d'engagement de l'Avocat cas Abdouramane et Filds"/>
    <x v="4"/>
    <x v="3"/>
    <n v="42000"/>
    <s v="Baldé"/>
    <x v="0"/>
    <s v="18/04/GALFPC492"/>
    <s v="Oui"/>
    <n v="4.666666666666667"/>
    <n v="9000"/>
  </r>
  <r>
    <d v="2018-04-04T00:00:00"/>
    <s v="Frais taxi moto bureau-centre ville-kountia A/R pour paiement honoraire Avocat et frais Huissier"/>
    <x v="4"/>
    <x v="3"/>
    <n v="90000"/>
    <s v="Baldé"/>
    <x v="0"/>
    <s v="18/04/GALFPC495"/>
    <s v="Oui"/>
    <n v="10"/>
    <n v="9000"/>
  </r>
  <r>
    <d v="2018-04-04T00:00:00"/>
    <s v="Food Allowance Abdoulaye Chérif Diallo"/>
    <x v="1"/>
    <x v="0"/>
    <n v="80000"/>
    <s v="Castro"/>
    <x v="0"/>
    <s v="18/04/GALFPC451R25"/>
    <s v="Oui"/>
    <n v="8.8888888888888893"/>
    <n v="9000"/>
  </r>
  <r>
    <d v="2018-04-04T00:00:00"/>
    <s v="Food Allowance Sékou Castro Kouroma"/>
    <x v="1"/>
    <x v="0"/>
    <n v="80000"/>
    <s v="Castro"/>
    <x v="0"/>
    <s v="18/04/GALFPC451R26"/>
    <s v="Oui"/>
    <n v="8.8888888888888893"/>
    <n v="9000"/>
  </r>
  <r>
    <d v="2018-04-04T00:00:00"/>
    <s v="Bonus Abdoulaye Chérif Diallo  pour Opération Peaux de python à Faranah"/>
    <x v="0"/>
    <x v="0"/>
    <n v="200000"/>
    <s v="Castro"/>
    <x v="0"/>
    <s v="18/04/GALFPC451R27"/>
    <s v="Oui"/>
    <n v="22.222222222222221"/>
    <n v="9000"/>
  </r>
  <r>
    <d v="2018-04-04T00:00:00"/>
    <s v="Bonus Sékou Castro Kourouma  pour Opération Peaux de python à Faranah"/>
    <x v="0"/>
    <x v="0"/>
    <n v="200000"/>
    <s v="Castro"/>
    <x v="0"/>
    <s v="18/04/GALFPC451R28"/>
    <s v="Oui"/>
    <n v="22.222222222222221"/>
    <n v="9000"/>
  </r>
  <r>
    <d v="2018-04-04T00:00:00"/>
    <s v="Frais transport Faranah-Mamou Abdoulaye Chérif Diallo"/>
    <x v="4"/>
    <x v="0"/>
    <n v="60000"/>
    <s v="Castro"/>
    <x v="0"/>
    <s v="18/04/GALFPC451TV"/>
    <s v="Oui"/>
    <n v="6.666666666666667"/>
    <n v="9000"/>
  </r>
  <r>
    <d v="2018-04-04T00:00:00"/>
    <s v="Frais transport Faranah-Mamou Sékou Castro Kourouma"/>
    <x v="4"/>
    <x v="0"/>
    <n v="60000"/>
    <s v="Castro"/>
    <x v="0"/>
    <s v="18/04/GALFPC451R"/>
    <s v="Oui"/>
    <n v="6.666666666666667"/>
    <n v="9000"/>
  </r>
  <r>
    <d v="2018-04-04T00:00:00"/>
    <s v="Frais transport Mamou-Conakry Abdoulaye Chérif Diallo"/>
    <x v="4"/>
    <x v="0"/>
    <n v="60000"/>
    <s v="Castro"/>
    <x v="0"/>
    <s v="18/04/GALFPC451R"/>
    <s v="Oui"/>
    <n v="6.666666666666667"/>
    <n v="9000"/>
  </r>
  <r>
    <d v="2018-04-04T00:00:00"/>
    <s v="Frais transport Mamou-Conakry Sékou Castro Kourouma"/>
    <x v="4"/>
    <x v="0"/>
    <n v="60000"/>
    <s v="Castro"/>
    <x v="0"/>
    <s v="18/04/GALFPC451TV"/>
    <s v="Oui"/>
    <n v="6.666666666666667"/>
    <n v="9000"/>
  </r>
  <r>
    <d v="2018-04-04T00:00:00"/>
    <s v="Frais d'hôtel Abdoulaye Chérif Diallo (5) nuitées à Faranah"/>
    <x v="1"/>
    <x v="0"/>
    <n v="1000000"/>
    <s v="Castro"/>
    <x v="0"/>
    <s v="18/04/GALFPC451F16"/>
    <s v="Oui"/>
    <n v="111.11111111111111"/>
    <n v="9000"/>
  </r>
  <r>
    <d v="2018-04-04T00:00:00"/>
    <s v="Frais d'hôtel Sékou Castro Kourouma  (5) nuitées à Faranah"/>
    <x v="1"/>
    <x v="0"/>
    <n v="1000000"/>
    <s v="Castro"/>
    <x v="0"/>
    <s v="18/04/GALFPC451F21"/>
    <s v="Oui"/>
    <n v="111.11111111111111"/>
    <n v="9000"/>
  </r>
  <r>
    <d v="2018-04-04T00:00:00"/>
    <s v="Frais d'hôtel Mamadou Saliou Baldé   (2) nuitées à Faranah"/>
    <x v="1"/>
    <x v="0"/>
    <n v="400000"/>
    <s v="Castro"/>
    <x v="0"/>
    <s v="18/04/GALFPC451F31"/>
    <s v="Oui"/>
    <n v="44.444444444444443"/>
    <n v="9000"/>
  </r>
  <r>
    <d v="2018-04-04T00:00:00"/>
    <s v="Achat de carbrant pour véhicule d'opération"/>
    <x v="4"/>
    <x v="0"/>
    <n v="540000"/>
    <s v="Castro"/>
    <x v="0"/>
    <s v="18/04/GALFPC451R"/>
    <s v="Oui"/>
    <n v="60"/>
    <n v="9000"/>
  </r>
  <r>
    <d v="2018-04-04T00:00:00"/>
    <s v="Frais impression document juridique"/>
    <x v="2"/>
    <x v="1"/>
    <n v="20000"/>
    <s v="Castro"/>
    <x v="0"/>
    <s v="18/04/GALFPC451R020"/>
    <s v="Oui"/>
    <n v="2.2222222222222223"/>
    <n v="9000"/>
  </r>
  <r>
    <d v="2018-04-04T00:00:00"/>
    <s v="Frais impression document juridique"/>
    <x v="2"/>
    <x v="1"/>
    <n v="42000"/>
    <s v="Castro"/>
    <x v="0"/>
    <s v="18/04/GALFPC451R"/>
    <s v="Oui"/>
    <n v="4.666666666666667"/>
    <n v="9000"/>
  </r>
  <r>
    <d v="2018-04-04T00:00:00"/>
    <s v="Paiement salaire E19 Mars 2018"/>
    <x v="9"/>
    <x v="2"/>
    <n v="1600000"/>
    <s v="E19"/>
    <x v="0"/>
    <s v="18/04/GALFPC488"/>
    <s v="Oui"/>
    <n v="177.77777777777777"/>
    <n v="9000"/>
  </r>
  <r>
    <d v="2018-04-04T00:00:00"/>
    <s v="Taxi bureau-maison"/>
    <x v="4"/>
    <x v="2"/>
    <n v="17000"/>
    <s v="E19"/>
    <x v="0"/>
    <s v="18/04/GALF"/>
    <s v="Oui"/>
    <n v="1.8888888888888888"/>
    <n v="9000"/>
  </r>
  <r>
    <d v="2018-04-04T00:00:00"/>
    <s v="Transport pour le dépôt orange Money"/>
    <x v="4"/>
    <x v="2"/>
    <n v="5000"/>
    <s v="E37"/>
    <x v="0"/>
    <s v="18/04/GALFPC484"/>
    <s v="Oui"/>
    <n v="0.55555555555555558"/>
    <n v="9000"/>
  </r>
  <r>
    <d v="2018-04-04T00:00:00"/>
    <s v="Transport Maison-Bureau AR"/>
    <x v="4"/>
    <x v="2"/>
    <n v="15000"/>
    <s v="E37"/>
    <x v="0"/>
    <s v="18/04/GALFPC"/>
    <s v="Oui"/>
    <n v="1.6666666666666667"/>
    <n v="9000"/>
  </r>
  <r>
    <d v="2018-04-04T00:00:00"/>
    <s v="Transport Bureau-Banque belle vue"/>
    <x v="4"/>
    <x v="2"/>
    <n v="40000"/>
    <s v="E37"/>
    <x v="0"/>
    <s v="18/04/GALFPC496"/>
    <s v="Oui"/>
    <n v="4.4444444444444446"/>
    <n v="9000"/>
  </r>
  <r>
    <d v="2018-04-04T00:00:00"/>
    <s v="Achat de (20)l de carburant véh perso pour son transport maison-bureau"/>
    <x v="4"/>
    <x v="5"/>
    <n v="160000"/>
    <s v="Saïdou"/>
    <x v="0"/>
    <s v="18/04/GALFR"/>
    <s v="Oui"/>
    <n v="17.777777777777779"/>
    <n v="9000"/>
  </r>
  <r>
    <d v="2018-04-04T00:00:00"/>
    <s v="Frais transport Bureau-Cour d'Appel pour retrait de la Cédule cas Abdouramane"/>
    <x v="5"/>
    <x v="3"/>
    <n v="47000"/>
    <s v="Maïmouna"/>
    <x v="0"/>
    <s v="18/04/GALFPC491"/>
    <s v="Oui"/>
    <n v="5.2222222222222223"/>
    <n v="9000"/>
  </r>
  <r>
    <d v="2018-04-04T00:00:00"/>
    <s v="Achat de E-recharge (orange )pour l'équipe du bureau"/>
    <x v="10"/>
    <x v="1"/>
    <n v="400000"/>
    <s v="Moné"/>
    <x v="0"/>
    <s v="18/04/GALFPC486"/>
    <s v="Oui"/>
    <n v="44.444444444444443"/>
    <n v="9000"/>
  </r>
  <r>
    <d v="2018-04-04T00:00:00"/>
    <s v="Achat de (5) chronos de classeurs, (100) chemises cartonnées et (2) post-it"/>
    <x v="2"/>
    <x v="1"/>
    <n v="115000"/>
    <s v="Moné"/>
    <x v="0"/>
    <s v="18/04/GALFPC487"/>
    <s v="Oui"/>
    <n v="12.777777777777779"/>
    <n v="9000"/>
  </r>
  <r>
    <d v="2018-04-04T00:00:00"/>
    <s v="Frais transfert/orange money à Tamba pour couverture médiatique cas abattage de panthère à Dabola"/>
    <x v="6"/>
    <x v="1"/>
    <n v="20000"/>
    <s v="Moné"/>
    <x v="0"/>
    <s v="18/04/GALFPC494"/>
    <s v="Oui"/>
    <n v="2.2222222222222223"/>
    <n v="9000"/>
  </r>
  <r>
    <d v="2018-04-04T00:00:00"/>
    <s v="Frais de fonctionnement de semaine (4) jours"/>
    <x v="4"/>
    <x v="1"/>
    <n v="120000"/>
    <s v="Moné"/>
    <x v="0"/>
    <s v="18/04/GALFPC497"/>
    <s v="Oui"/>
    <n v="13.333333333333334"/>
    <n v="9000"/>
  </r>
  <r>
    <d v="2018-04-04T00:00:00"/>
    <s v="Frais d'hôtel pour 1nuité sessou , 1nuité pour A/C Diallo"/>
    <x v="1"/>
    <x v="3"/>
    <n v="500000"/>
    <s v="Sessou"/>
    <x v="0"/>
    <s v="18/04/GALFPC475F00107"/>
    <s v="Oui"/>
    <n v="55.555555555555557"/>
    <n v="9000"/>
  </r>
  <r>
    <d v="2018-04-04T00:00:00"/>
    <s v="Food allowence sessou"/>
    <x v="1"/>
    <x v="3"/>
    <n v="80000"/>
    <s v="Sessou"/>
    <x v="0"/>
    <s v="18/04/GALFPC475R34"/>
    <s v="Oui"/>
    <n v="8.8888888888888893"/>
    <n v="9000"/>
  </r>
  <r>
    <d v="2018-04-04T00:00:00"/>
    <s v="Food allowence A/C Diallo"/>
    <x v="1"/>
    <x v="3"/>
    <n v="80000"/>
    <s v="Sessou"/>
    <x v="0"/>
    <s v="18/04/GALFPC475R35"/>
    <m/>
    <n v="8.8888888888888893"/>
    <n v="9000"/>
  </r>
  <r>
    <d v="2018-04-04T00:00:00"/>
    <s v="Taxi moto l'hôtel-Police -section Prefectorale des Eaux et Forets -tribunal (déferrement de Sadigou ) -gare routière "/>
    <x v="4"/>
    <x v="3"/>
    <n v="15000"/>
    <s v="Sessou"/>
    <x v="0"/>
    <s v="18/04/GALFPC475R36"/>
    <s v="Oui"/>
    <n v="1.6666666666666667"/>
    <n v="9000"/>
  </r>
  <r>
    <d v="2018-04-04T00:00:00"/>
    <s v="Frais A/C Diallo - taxi moto p l'hôtel-Police -section Prefectorale des Eaux et Forets -tribunal (déferrement de Sadigou ) -gare routière "/>
    <x v="4"/>
    <x v="3"/>
    <n v="15000"/>
    <s v="Sessou"/>
    <x v="0"/>
    <s v="18/04/GALFPC475R37"/>
    <s v="Oui"/>
    <n v="1.6666666666666667"/>
    <n v="9000"/>
  </r>
  <r>
    <d v="2018-04-04T00:00:00"/>
    <s v="Frais scannage des PV "/>
    <x v="2"/>
    <x v="1"/>
    <n v="83000"/>
    <s v="Sessou"/>
    <x v="0"/>
    <s v="18/04/GALFPC475F18"/>
    <s v="Oui"/>
    <n v="9.2222222222222214"/>
    <n v="9000"/>
  </r>
  <r>
    <d v="2018-04-04T00:00:00"/>
    <s v="Transport Dabola-Conakry"/>
    <x v="4"/>
    <x v="3"/>
    <n v="100000"/>
    <s v="Sessou"/>
    <x v="0"/>
    <s v="18/04/GALFPC475R340252"/>
    <s v="Oui"/>
    <n v="11.111111111111111"/>
    <n v="9000"/>
  </r>
  <r>
    <d v="2018-04-04T00:00:00"/>
    <s v="Taxi moto aeroport -ratoma "/>
    <x v="4"/>
    <x v="3"/>
    <n v="25000"/>
    <s v="Sessou"/>
    <x v="0"/>
    <s v="18/04/GALFPC475R38"/>
    <s v="Oui"/>
    <n v="2.7777777777777777"/>
    <n v="9000"/>
  </r>
  <r>
    <d v="2018-04-04T00:00:00"/>
    <s v="Frais taxi moto, course urbaine cas peaux de python pour la couverture médiatique"/>
    <x v="4"/>
    <x v="4"/>
    <n v="18000"/>
    <s v="Tamba"/>
    <x v="0"/>
    <s v="18/04/GALFPC477R16"/>
    <s v="Oui"/>
    <n v="2"/>
    <n v="9000"/>
  </r>
  <r>
    <d v="2018-04-04T00:00:00"/>
    <s v="frais food allowance"/>
    <x v="1"/>
    <x v="4"/>
    <n v="80000"/>
    <s v="Tamba"/>
    <x v="0"/>
    <s v="18/04/GALFPC477R18"/>
    <s v="Oui"/>
    <n v="8.8888888888888893"/>
    <n v="9000"/>
  </r>
  <r>
    <d v="2018-04-04T00:00:00"/>
    <s v="Paiement de bonus média pour interview sur l'affaire peaux de python et autres sujets de criminalité faunique sur la radio bambou fm"/>
    <x v="0"/>
    <x v="4"/>
    <n v="250000"/>
    <s v="Tamba"/>
    <x v="0"/>
    <s v="18/04/GALFPC477R03"/>
    <s v="Oui"/>
    <n v="27.777777777777779"/>
    <n v="9000"/>
  </r>
  <r>
    <d v="2018-04-04T00:00:00"/>
    <s v="Frais d'hébergement (2) nuitées à l'hotel bibush à faranah "/>
    <x v="1"/>
    <x v="4"/>
    <n v="400000"/>
    <s v="Tamba"/>
    <x v="0"/>
    <s v="18/04/GALFPC493F24"/>
    <s v="Oui"/>
    <n v="44.444444444444443"/>
    <n v="9000"/>
  </r>
  <r>
    <d v="2018-04-04T00:00:00"/>
    <s v="Frais pour impression de l'ordre de mission dabola"/>
    <x v="2"/>
    <x v="4"/>
    <n v="10000"/>
    <s v="Tamba"/>
    <x v="0"/>
    <s v="18/04/GALFPC493R24"/>
    <s v="Oui"/>
    <n v="1.1111111111111112"/>
    <n v="9000"/>
  </r>
  <r>
    <d v="2018-04-04T00:00:00"/>
    <s v="Paiement facture n°001663 Balde &amp; Freres pour les frais de location véhicule (3) jours  pour l'opération peaux de python à Faranah"/>
    <x v="4"/>
    <x v="1"/>
    <n v="2550000"/>
    <s v="BPMG GNF"/>
    <x v="0"/>
    <s v="18/04/GALFPQ28"/>
    <s v="Oui"/>
    <n v="283.33333333333331"/>
    <n v="9000"/>
  </r>
  <r>
    <d v="2018-04-04T00:00:00"/>
    <s v=" Paiement de la Caisse Nationnale de la Securité Sociale pour le  1er Trimestre 2018"/>
    <x v="9"/>
    <x v="1"/>
    <n v="3748827"/>
    <s v="BPMG GNF"/>
    <x v="0"/>
    <s v="18/04/GALFPQ29"/>
    <s v="Oui"/>
    <n v="398.85381423555697"/>
    <n v="9000"/>
  </r>
  <r>
    <d v="2018-04-04T00:00:00"/>
    <s v="Frais certification chèque pour le Paiement CNSS du 1er Trimestre 2018"/>
    <x v="9"/>
    <x v="1"/>
    <n v="56500"/>
    <s v="BPMG GNF"/>
    <x v="0"/>
    <s v="18/04/GALF"/>
    <s v="Oui"/>
    <n v="6.0112777955101606"/>
    <n v="9000"/>
  </r>
  <r>
    <d v="2018-04-04T00:00:00"/>
    <s v="Paiement  de la RTS pour le mois de Mars 2018"/>
    <x v="9"/>
    <x v="1"/>
    <n v="462500"/>
    <s v="BPMG GNF"/>
    <x v="0"/>
    <s v="18/04/GALFPQ30"/>
    <s v="Oui"/>
    <n v="51.388888888888886"/>
    <n v="9000"/>
  </r>
  <r>
    <d v="2018-04-04T00:00:00"/>
    <s v=" Frais de certification pour le  Paiement de la  RTS Mars 2018"/>
    <x v="9"/>
    <x v="1"/>
    <n v="56500"/>
    <s v="BPMG GNF"/>
    <x v="0"/>
    <s v="18/04/GALF"/>
    <s v="Oui"/>
    <n v="6.2777777777777777"/>
    <n v="9000"/>
  </r>
  <r>
    <d v="2018-04-04T00:00:00"/>
    <s v="Paiement  facture 395 et 396 SCPA-MOUNIR &amp; ASSOCIES pour Honoraire 25% de l'Avocat des cas peaux de python à Faranah et abattage de panthère à Dabola"/>
    <x v="8"/>
    <x v="3"/>
    <n v="3500000"/>
    <s v="BPMG GNF"/>
    <x v="0"/>
    <s v="18/04/GALFPQ31"/>
    <s v="Oui"/>
    <n v="388.88888888888891"/>
    <n v="9000"/>
  </r>
  <r>
    <d v="2018-04-05T00:00:00"/>
    <s v="Taxi bureau-maison"/>
    <x v="4"/>
    <x v="2"/>
    <n v="17000"/>
    <s v="E19"/>
    <x v="0"/>
    <s v="18/04/GALF"/>
    <s v="Oui"/>
    <n v="1.8888888888888888"/>
    <n v="9000"/>
  </r>
  <r>
    <d v="2018-04-05T00:00:00"/>
    <s v="Transport Maison-Bureau AR"/>
    <x v="4"/>
    <x v="2"/>
    <n v="15000"/>
    <s v="E37"/>
    <x v="0"/>
    <s v="18/04/GALFPC485"/>
    <s v="Oui"/>
    <n v="1.6666666666666667"/>
    <n v="9000"/>
  </r>
  <r>
    <d v="2018-04-05T00:00:00"/>
    <s v="Transport Bureau-Marché Kaporo pour achat de rames"/>
    <x v="4"/>
    <x v="2"/>
    <n v="12000"/>
    <s v="E37"/>
    <x v="0"/>
    <s v="18/04/GALFPC501"/>
    <s v="Oui"/>
    <n v="1.3333333333333333"/>
    <n v="9000"/>
  </r>
  <r>
    <d v="2018-04-05T00:00:00"/>
    <s v="Transport Bureau-Banque belle vue"/>
    <x v="4"/>
    <x v="2"/>
    <n v="13000"/>
    <s v="E37"/>
    <x v="0"/>
    <s v="18/04/GALFPC500"/>
    <s v="Oui"/>
    <n v="1.4444444444444444"/>
    <n v="9000"/>
  </r>
  <r>
    <d v="2018-04-05T00:00:00"/>
    <s v="Transport Bureau-EDG Taouya pour le payement de la facture"/>
    <x v="4"/>
    <x v="2"/>
    <n v="20000"/>
    <s v="E37"/>
    <x v="0"/>
    <s v="18/04/GALFPC503"/>
    <s v="Oui"/>
    <n v="2.2222222222222223"/>
    <n v="9000"/>
  </r>
  <r>
    <d v="2018-04-05T00:00:00"/>
    <s v="Paiement de Bonus à E37 pour l'opération peaux de python à Faranah"/>
    <x v="0"/>
    <x v="0"/>
    <n v="1800000"/>
    <s v="E37"/>
    <x v="0"/>
    <s v="18/04/GALFPC502"/>
    <s v="Oui"/>
    <n v="200"/>
    <n v="9000"/>
  </r>
  <r>
    <d v="2018-04-05T00:00:00"/>
    <s v="Frais taxi moto bureau-DNEF pour une emission avec la radio global fm sur l'afaire Dabola et Faranah"/>
    <x v="4"/>
    <x v="5"/>
    <n v="50000"/>
    <s v="Saïdou"/>
    <x v="0"/>
    <s v="18/04/GALFR28"/>
    <s v="Oui"/>
    <n v="5.5555555555555554"/>
    <n v="9000"/>
  </r>
  <r>
    <d v="2018-04-05T00:00:00"/>
    <s v="Frais transport du Journaliste ela radio global fm  après une emission sur l'afaire Dabola et Faranah"/>
    <x v="4"/>
    <x v="5"/>
    <n v="50000"/>
    <s v="Saïdou"/>
    <x v="0"/>
    <s v="18/04/GALFR29"/>
    <s v="Oui"/>
    <n v="5.5555555555555554"/>
    <n v="9000"/>
  </r>
  <r>
    <d v="2018-04-05T00:00:00"/>
    <s v="Frais taxi moto bureau-DNEF pour paiement Bonus de l'Agent de faune pour le suivi cas abattage d'une panthère à Dabola"/>
    <x v="5"/>
    <x v="3"/>
    <n v="60000"/>
    <s v="Maïmouna"/>
    <x v="0"/>
    <s v="18/04/GALFPC499"/>
    <s v="Oui"/>
    <n v="6.666666666666667"/>
    <n v="9000"/>
  </r>
  <r>
    <d v="2018-04-05T00:00:00"/>
    <s v="Achat de (4) paquets de rames"/>
    <x v="2"/>
    <x v="1"/>
    <n v="140000"/>
    <s v="Moné"/>
    <x v="0"/>
    <s v="18/04/GALFPC498"/>
    <s v="Oui"/>
    <n v="15.555555555555555"/>
    <n v="9000"/>
  </r>
  <r>
    <d v="2018-04-05T00:00:00"/>
    <s v="Paiement Bonus de l'Agent de faune pour le suivi du cas de l'abattage d'une panthère à Dabola"/>
    <x v="0"/>
    <x v="0"/>
    <n v="800000"/>
    <s v="Moné"/>
    <x v="0"/>
    <s v="18/04/GALFPC504"/>
    <s v="Oui"/>
    <n v="88.888888888888886"/>
    <n v="9000"/>
  </r>
  <r>
    <d v="2018-04-05T00:00:00"/>
    <s v="Frais food allowance"/>
    <x v="1"/>
    <x v="4"/>
    <n v="80000"/>
    <s v="Tamba"/>
    <x v="0"/>
    <s v="18/04/GALFPC493R19"/>
    <s v="Oui"/>
    <n v="8.8888888888888893"/>
    <n v="9000"/>
  </r>
  <r>
    <d v="2018-04-05T00:00:00"/>
    <s v="Frais de jus d'orange pour la DPEE/F Dabola et amis sur l'abattage de panthère "/>
    <x v="1"/>
    <x v="4"/>
    <n v="40000"/>
    <s v="Tamba"/>
    <x v="0"/>
    <s v="18/04/GALFPC493R20"/>
    <s v="Oui"/>
    <n v="4.4444444444444446"/>
    <n v="9000"/>
  </r>
  <r>
    <d v="2018-04-05T00:00:00"/>
    <s v="Frais de taxi moto, course urbaine pour la couverture médiatique cas abattage de panthère à dabola"/>
    <x v="4"/>
    <x v="4"/>
    <n v="28000"/>
    <s v="Tamba"/>
    <x v="0"/>
    <s v="18/04/GALFPC493R17"/>
    <s v="Oui"/>
    <n v="3.1111111111111112"/>
    <n v="9000"/>
  </r>
  <r>
    <d v="2018-04-05T00:00:00"/>
    <s v="Transport faranah Dabola"/>
    <x v="4"/>
    <x v="4"/>
    <n v="50000"/>
    <s v="Tamba"/>
    <x v="0"/>
    <s v="18/04/GALFPC493TV"/>
    <s v="Oui"/>
    <n v="5.5555555555555554"/>
    <n v="9000"/>
  </r>
  <r>
    <d v="2018-04-06T00:00:00"/>
    <s v="Transport Maison-Bureau Ar"/>
    <x v="4"/>
    <x v="2"/>
    <n v="15000"/>
    <s v="E37"/>
    <x v="0"/>
    <s v="18/04/GALFPC485"/>
    <s v="Oui"/>
    <n v="1.6666666666666667"/>
    <n v="9000"/>
  </r>
  <r>
    <d v="2018-04-06T00:00:00"/>
    <s v="Transport l'interview avec l'enquêteur au Pavé AR"/>
    <x v="4"/>
    <x v="2"/>
    <n v="10000"/>
    <s v="E37"/>
    <x v="0"/>
    <s v="18/04/GALF"/>
    <s v="Oui"/>
    <n v="1.1111111111111112"/>
    <n v="9000"/>
  </r>
  <r>
    <d v="2018-04-06T00:00:00"/>
    <s v="Achat de (20)l de carburant véh perso pour son transport maison-bureau"/>
    <x v="5"/>
    <x v="5"/>
    <n v="160000"/>
    <s v="Saïdou"/>
    <x v="0"/>
    <s v="18/04/GALFPC509"/>
    <s v="Oui"/>
    <n v="17.777777777777779"/>
    <n v="9000"/>
  </r>
  <r>
    <d v="2018-04-06T00:00:00"/>
    <s v="Achat de (20)l de carburant véh pour diverses du projet"/>
    <x v="5"/>
    <x v="5"/>
    <n v="160000"/>
    <s v="Saïdou"/>
    <x v="0"/>
    <s v="18/04/GALFR30"/>
    <s v="Oui"/>
    <n v="17.777777777777779"/>
    <n v="9000"/>
  </r>
  <r>
    <d v="2018-04-06T00:00:00"/>
    <s v="Paiement facture d'élécrticité pour mars 2018"/>
    <x v="11"/>
    <x v="1"/>
    <n v="118394"/>
    <s v="Moné"/>
    <x v="0"/>
    <s v="18/04/GALFPC505"/>
    <s v="Oui"/>
    <n v="13.154888888888889"/>
    <n v="9000"/>
  </r>
  <r>
    <d v="2018-04-06T00:00:00"/>
    <s v="Frais de transfert/orange money de (900 000 fg) pour la couverture médiatique cas Abattage d'une panthère à Dabola"/>
    <x v="6"/>
    <x v="1"/>
    <n v="20000"/>
    <s v="Moné"/>
    <x v="0"/>
    <s v="18/04/GALFPC507"/>
    <s v="Oui"/>
    <n v="2.2222222222222223"/>
    <n v="9000"/>
  </r>
  <r>
    <d v="2018-04-06T00:00:00"/>
    <s v="Taxi maison-bureau"/>
    <x v="4"/>
    <x v="3"/>
    <n v="16000"/>
    <s v="Sessou"/>
    <x v="0"/>
    <s v="18/04/GALF"/>
    <s v="Oui"/>
    <n v="1.7777777777777777"/>
    <n v="9000"/>
  </r>
  <r>
    <d v="2018-04-06T00:00:00"/>
    <s v="Frais de taxi moto, course urbaine pour la couverture médiatique cas abattage de panthère à dabola"/>
    <x v="4"/>
    <x v="4"/>
    <n v="23000"/>
    <s v="Tamba"/>
    <x v="0"/>
    <s v="18/04/GALFPC493R22"/>
    <s v="Oui"/>
    <n v="2.5555555555555554"/>
    <n v="9000"/>
  </r>
  <r>
    <d v="2018-04-06T00:00:00"/>
    <s v="Frais food allowance"/>
    <x v="1"/>
    <x v="4"/>
    <n v="80000"/>
    <s v="Tamba"/>
    <x v="0"/>
    <s v="18/04/GALFPC493R23"/>
    <s v="Oui"/>
    <n v="8.8888888888888893"/>
    <n v="9000"/>
  </r>
  <r>
    <d v="2018-04-06T00:00:00"/>
    <s v="Paiement des frais d'hébergement (2) nuitées à l'hotel Tinkisso"/>
    <x v="1"/>
    <x v="4"/>
    <n v="400000"/>
    <s v="Tamba"/>
    <x v="0"/>
    <s v="18/04/GALFPC493fF00121"/>
    <s v="Oui"/>
    <n v="44.444444444444443"/>
    <n v="9000"/>
  </r>
  <r>
    <d v="2018-04-06T00:00:00"/>
    <s v="Paiement bonus média pour les trois radios, radio rurale dabola centre, radio rurale de bissikrima et la radio rurale de dogomet sur la table ronde autour de l'abattage de panthère à konindou dans la préfecture de dabola"/>
    <x v="0"/>
    <x v="4"/>
    <n v="750000"/>
    <s v="Tamba"/>
    <x v="0"/>
    <s v="18/04/GALFPC506F20"/>
    <s v="Oui"/>
    <n v="83.333333333333329"/>
    <n v="9000"/>
  </r>
  <r>
    <d v="2018-04-06T00:00:00"/>
    <s v="Taxi dabola_conakry"/>
    <x v="4"/>
    <x v="4"/>
    <n v="100000"/>
    <s v="Tamba"/>
    <x v="0"/>
    <s v="18/04/GALFPC508TV"/>
    <s v="Oui"/>
    <n v="11.111111111111111"/>
    <n v="9000"/>
  </r>
  <r>
    <d v="2018-04-07T00:00:00"/>
    <s v="Frais de taxi moto à 5h 00 du matin pour la maison de retour sur dabola"/>
    <x v="4"/>
    <x v="4"/>
    <n v="10000"/>
    <s v="Tamba"/>
    <x v="0"/>
    <s v="18/04/GALFPC508F34"/>
    <s v="Oui"/>
    <n v="1.1111111111111112"/>
    <n v="9000"/>
  </r>
  <r>
    <d v="2018-04-08T00:00:00"/>
    <s v="Taxi moto maison- hamdalaye A/R -scane et envoye de la liste des espèces protégèes"/>
    <x v="4"/>
    <x v="3"/>
    <n v="20000"/>
    <s v="Sessou"/>
    <x v="0"/>
    <s v="18/04/GALFPC475"/>
    <s v="Oui"/>
    <n v="2.2222222222222223"/>
    <n v="9000"/>
  </r>
  <r>
    <d v="2018-04-08T00:00:00"/>
    <s v="Frais scannage de la liste des espèces protégées "/>
    <x v="2"/>
    <x v="1"/>
    <n v="10000"/>
    <s v="Sessou"/>
    <x v="0"/>
    <s v="18/04/GALFPC4752F001"/>
    <s v="Oui"/>
    <n v="1.1111111111111112"/>
    <n v="9000"/>
  </r>
  <r>
    <d v="2018-04-09T00:00:00"/>
    <s v="Frais de fonctionnement Castro pour la semaine"/>
    <x v="4"/>
    <x v="3"/>
    <n v="150000"/>
    <s v="Castro"/>
    <x v="0"/>
    <s v="18/04/GALFPC516F"/>
    <s v="Oui"/>
    <n v="16.666666666666668"/>
    <n v="9000"/>
  </r>
  <r>
    <d v="2018-04-09T00:00:00"/>
    <s v="Transport  bureau-restaurant Pavé pour interview des enqueteurs"/>
    <x v="4"/>
    <x v="3"/>
    <n v="10000"/>
    <s v="Castro"/>
    <x v="0"/>
    <s v="18/04/GALFPC521"/>
    <s v="Oui"/>
    <n v="1.1111111111111112"/>
    <n v="9000"/>
  </r>
  <r>
    <d v="2018-04-09T00:00:00"/>
    <s v="Frais taxi moto bureau-centre ville pour paiement Bonus pour requisition numéros cas peaux de python à Faranah"/>
    <x v="4"/>
    <x v="3"/>
    <n v="50000"/>
    <s v="Castro"/>
    <x v="0"/>
    <s v="18/04/GALFPC525"/>
    <s v="Oui"/>
    <n v="5.5555555555555554"/>
    <n v="9000"/>
  </r>
  <r>
    <d v="2018-04-09T00:00:00"/>
    <s v="Frais de fonctionnement Chérif pour la semaine"/>
    <x v="5"/>
    <x v="3"/>
    <n v="50000"/>
    <s v="Chérif"/>
    <x v="0"/>
    <s v="18/04/GALFPC519"/>
    <s v="Oui"/>
    <n v="5.5555555555555554"/>
    <n v="9000"/>
  </r>
  <r>
    <d v="2018-04-09T00:00:00"/>
    <s v="Transport E19 plus trust building à un e cible pour enquête au marché de  Gbessia et Bonfi"/>
    <x v="4"/>
    <x v="2"/>
    <n v="96000"/>
    <s v="E19"/>
    <x v="0"/>
    <s v="18/04/GALFPC514"/>
    <s v="Oui"/>
    <n v="10.666666666666666"/>
    <n v="9000"/>
  </r>
  <r>
    <d v="2018-04-09T00:00:00"/>
    <s v="Taxi bureau-maison"/>
    <x v="4"/>
    <x v="2"/>
    <n v="17000"/>
    <s v="E19"/>
    <x v="0"/>
    <s v="18/04/GALF"/>
    <s v="Oui"/>
    <n v="1.8888888888888888"/>
    <n v="9000"/>
  </r>
  <r>
    <d v="2018-04-09T00:00:00"/>
    <s v="Transport Maison-Bureau AR"/>
    <x v="4"/>
    <x v="2"/>
    <n v="15000"/>
    <s v="E37"/>
    <x v="0"/>
    <s v="18/04/GALFPC485"/>
    <s v="Oui"/>
    <n v="1.6666666666666667"/>
    <n v="9000"/>
  </r>
  <r>
    <d v="2018-04-09T00:00:00"/>
    <s v="Transport Bureau-Pavé AR"/>
    <x v="4"/>
    <x v="2"/>
    <n v="10000"/>
    <s v="E37"/>
    <x v="0"/>
    <s v="18/04/GALFPC520"/>
    <s v="Oui"/>
    <n v="1.1111111111111112"/>
    <n v="9000"/>
  </r>
  <r>
    <d v="2018-04-09T00:00:00"/>
    <s v="Achat de (20)l de carburant véh perso pour son transport maison-bureau"/>
    <x v="4"/>
    <x v="5"/>
    <n v="160000"/>
    <s v="Saïdou"/>
    <x v="0"/>
    <s v="18/04/GALFPC522"/>
    <s v="Oui"/>
    <n v="17.777777777777779"/>
    <n v="9000"/>
  </r>
  <r>
    <d v="2018-04-09T00:00:00"/>
    <s v="Frais taxi moto bureau-Cabinet Me SOVOGUI pour recupération des factures de frais de voyages pour les suivi Audiences"/>
    <x v="5"/>
    <x v="3"/>
    <n v="70000"/>
    <s v="Maïmouna"/>
    <x v="0"/>
    <s v="18/04/GALFPC515"/>
    <s v="Oui"/>
    <n v="7.7777777777777777"/>
    <n v="9000"/>
  </r>
  <r>
    <d v="2018-04-09T00:00:00"/>
    <s v="Frais de fonctionnement Maïmouna Cissé pour la semaine"/>
    <x v="5"/>
    <x v="3"/>
    <n v="80000"/>
    <s v="Maïmouna"/>
    <x v="0"/>
    <s v="18/04/GALFPC522"/>
    <s v="Oui"/>
    <n v="8.8888888888888893"/>
    <n v="9000"/>
  </r>
  <r>
    <d v="2018-04-09T00:00:00"/>
    <s v="Frais de fonctionnement  Maïmpouna pour la  semaine "/>
    <x v="4"/>
    <x v="1"/>
    <n v="70000"/>
    <s v="Moné"/>
    <x v="0"/>
    <s v="18/04/GALFPC513"/>
    <s v="Oui"/>
    <n v="7.7777777777777777"/>
    <n v="9000"/>
  </r>
  <r>
    <d v="2018-04-09T00:00:00"/>
    <s v="frais de fonctionnement Moné pour la semaine"/>
    <x v="4"/>
    <x v="1"/>
    <n v="150000"/>
    <s v="Moné"/>
    <x v="0"/>
    <s v="18/04/GALFPC524"/>
    <s v="Oui"/>
    <n v="16.666666666666668"/>
    <n v="9000"/>
  </r>
  <r>
    <d v="2018-04-09T00:00:00"/>
    <s v="Frais de deplacement de l'Avocat Me BAYO pour  le suivi juridique du cas peaux de python à Faranah"/>
    <x v="4"/>
    <x v="3"/>
    <n v="1100000"/>
    <s v="Moné"/>
    <x v="0"/>
    <s v="18/04/GALFPC527"/>
    <s v="Oui"/>
    <n v="122.22222222222223"/>
    <n v="9000"/>
  </r>
  <r>
    <d v="2018-04-09T00:00:00"/>
    <s v="Paiement reçu N° 02 UJAD frais de poubelle pour le ramassage d'ordure du bureau pour mars 2018"/>
    <x v="7"/>
    <x v="1"/>
    <n v="75000"/>
    <s v="Moné"/>
    <x v="0"/>
    <s v="18/04/GALFPC528"/>
    <s v="Oui"/>
    <n v="8.3333333333333339"/>
    <n v="9000"/>
  </r>
  <r>
    <d v="2018-04-09T00:00:00"/>
    <s v="Frais de deplacement de l'Avocat Me KABA pour  le suivi juridique du cas d'abattage d'une panthère à Dabola"/>
    <x v="4"/>
    <x v="3"/>
    <n v="1100000"/>
    <s v="Moné"/>
    <x v="0"/>
    <s v="18/04/GALFPC529"/>
    <s v="Oui"/>
    <n v="122.22222222222223"/>
    <n v="9000"/>
  </r>
  <r>
    <d v="2018-04-09T00:00:00"/>
    <s v="Taxi moto maison -bureau "/>
    <x v="4"/>
    <x v="3"/>
    <n v="10000"/>
    <s v="Sessou"/>
    <x v="0"/>
    <s v="18/04/GALFPC475"/>
    <s v="Oui"/>
    <n v="1.1111111111111112"/>
    <n v="9000"/>
  </r>
  <r>
    <d v="2018-04-09T00:00:00"/>
    <s v="Taxi moto bureau -gare routière Gomboya"/>
    <x v="4"/>
    <x v="3"/>
    <n v="45000"/>
    <s v="Sessou"/>
    <x v="0"/>
    <s v="18/04/GALFPC512R41"/>
    <s v="Oui"/>
    <n v="5"/>
    <n v="9000"/>
  </r>
  <r>
    <d v="2018-04-09T00:00:00"/>
    <s v="Transport Conakry- Dabola"/>
    <x v="4"/>
    <x v="3"/>
    <n v="100000"/>
    <s v="Sessou"/>
    <x v="0"/>
    <s v="18/04/GALFPC512TV"/>
    <s v="Oui"/>
    <n v="11.111111111111111"/>
    <n v="9000"/>
  </r>
  <r>
    <d v="2018-04-09T00:00:00"/>
    <s v="Food allowence pour 2 jours"/>
    <x v="1"/>
    <x v="3"/>
    <n v="160000"/>
    <s v="Sessou"/>
    <x v="0"/>
    <s v="18/04/GALFPC512R42"/>
    <s v="Oui"/>
    <n v="17.777777777777779"/>
    <n v="9000"/>
  </r>
  <r>
    <d v="2018-04-09T00:00:00"/>
    <s v="Taxi maison-bureau"/>
    <x v="4"/>
    <x v="4"/>
    <n v="10000"/>
    <s v="Tamba"/>
    <x v="0"/>
    <s v="18/04/GALFPC517"/>
    <s v="Oui"/>
    <n v="1.1111111111111112"/>
    <n v="9000"/>
  </r>
  <r>
    <d v="2018-04-10T00:00:00"/>
    <s v="Paiement bonus pour les frais de réquisition numéro cas peux de python"/>
    <x v="0"/>
    <x v="3"/>
    <n v="180000"/>
    <s v="Castro"/>
    <x v="0"/>
    <s v="18/04/GALFPC533"/>
    <s v="Oui"/>
    <n v="20"/>
    <n v="9000"/>
  </r>
  <r>
    <d v="2018-04-10T00:00:00"/>
    <s v="Transport Conakry-Mamou"/>
    <x v="4"/>
    <x v="3"/>
    <n v="60000"/>
    <s v="Chérif"/>
    <x v="0"/>
    <s v="18/04/GALFPC526"/>
    <s v="Oui"/>
    <n v="6.666666666666667"/>
    <n v="9000"/>
  </r>
  <r>
    <d v="2018-04-10T00:00:00"/>
    <s v="Achat d'un chargeur USB"/>
    <x v="2"/>
    <x v="1"/>
    <n v="20000"/>
    <s v="Chérif"/>
    <x v="0"/>
    <s v="18/04/GALFPC526"/>
    <s v="Oui"/>
    <n v="2.2222222222222223"/>
    <n v="9000"/>
  </r>
  <r>
    <d v="2018-04-10T00:00:00"/>
    <s v="Food allowance (1) jour pour suivi juridique cas peaux de python  à Faranah"/>
    <x v="1"/>
    <x v="3"/>
    <n v="80000"/>
    <s v="Chérif"/>
    <x v="0"/>
    <s v="18/04/GALFPC526"/>
    <s v="Oui"/>
    <n v="8.8888888888888893"/>
    <n v="9000"/>
  </r>
  <r>
    <d v="2018-04-10T00:00:00"/>
    <s v="Transport maison-gare routière "/>
    <x v="5"/>
    <x v="3"/>
    <n v="12000"/>
    <s v="Chérif"/>
    <x v="0"/>
    <s v="18/04/GALFPC526"/>
    <s v="Oui"/>
    <n v="1.3333333333333333"/>
    <n v="9000"/>
  </r>
  <r>
    <d v="2018-04-10T00:00:00"/>
    <s v="Transport Mamou-Faranah"/>
    <x v="4"/>
    <x v="3"/>
    <n v="60000"/>
    <s v="Chérif"/>
    <x v="0"/>
    <s v="18/04/GALFPC526"/>
    <s v="Oui"/>
    <n v="6.666666666666667"/>
    <n v="9000"/>
  </r>
  <r>
    <d v="2018-04-10T00:00:00"/>
    <s v="Taxi bureau-maison"/>
    <x v="4"/>
    <x v="2"/>
    <n v="17000"/>
    <s v="E19"/>
    <x v="0"/>
    <s v="18/04/GALF"/>
    <s v="Oui"/>
    <n v="1.8888888888888888"/>
    <n v="9000"/>
  </r>
  <r>
    <d v="2018-04-10T00:00:00"/>
    <s v="Transport Maison-Bureau AR"/>
    <x v="4"/>
    <x v="2"/>
    <n v="15000"/>
    <s v="E37"/>
    <x v="0"/>
    <s v="18/04/GALFPC518"/>
    <s v="Oui"/>
    <n v="1.6666666666666667"/>
    <n v="9000"/>
  </r>
  <r>
    <d v="2018-04-10T00:00:00"/>
    <s v="Achat de statut pour que le trafiquant puisse être repéré"/>
    <x v="12"/>
    <x v="2"/>
    <n v="180000"/>
    <s v="E37"/>
    <x v="0"/>
    <s v="18/04/GALFPC531"/>
    <s v="Oui"/>
    <n v="20"/>
    <n v="9000"/>
  </r>
  <r>
    <d v="2018-04-10T00:00:00"/>
    <s v="Transport Bureau-Kaloum pour achat d'une statue pour trust buildint avec un trafiquant"/>
    <x v="4"/>
    <x v="2"/>
    <n v="70000"/>
    <s v="E37"/>
    <x v="0"/>
    <s v="18/04/GALFPC532"/>
    <s v="Oui"/>
    <n v="7.7777777777777777"/>
    <n v="9000"/>
  </r>
  <r>
    <d v="2018-04-10T00:00:00"/>
    <s v="Achat de E-recharge (orange )pour l'équipe du bureau"/>
    <x v="10"/>
    <x v="1"/>
    <n v="400000"/>
    <s v="Moné"/>
    <x v="0"/>
    <s v="18/04/GALFPC534"/>
    <s v="Oui"/>
    <n v="44.444444444444443"/>
    <n v="9000"/>
  </r>
  <r>
    <d v="2018-04-10T00:00:00"/>
    <s v="Frais d'hotel pour (1) nuitée"/>
    <x v="1"/>
    <x v="3"/>
    <n v="250000"/>
    <s v="Sessou"/>
    <x v="0"/>
    <s v="18/04/GALFPC512F00503"/>
    <s v="Oui"/>
    <n v="27.777777777777779"/>
    <n v="9000"/>
  </r>
  <r>
    <d v="2018-04-10T00:00:00"/>
    <s v="Taxi moto l'hotel- tribunal-gare routière"/>
    <x v="4"/>
    <x v="3"/>
    <n v="15000"/>
    <s v="Sessou"/>
    <x v="0"/>
    <s v="18/04/GALFPC512R43"/>
    <s v="Oui"/>
    <n v="1.6666666666666667"/>
    <n v="9000"/>
  </r>
  <r>
    <d v="2018-04-10T00:00:00"/>
    <s v="Achat 2 placés pour le retour Dabola-Conakry"/>
    <x v="4"/>
    <x v="3"/>
    <n v="200000"/>
    <s v="Sessou"/>
    <x v="0"/>
    <s v="18/04/GALFPC512R2493126"/>
    <s v="Oui"/>
    <n v="22.222222222222221"/>
    <n v="9000"/>
  </r>
  <r>
    <d v="2018-04-10T00:00:00"/>
    <s v="Paiement bonus Abdoul Gadiny Barry chargé de faune"/>
    <x v="0"/>
    <x v="3"/>
    <n v="250000"/>
    <s v="Sessou"/>
    <x v="0"/>
    <s v="18/04/GALFPC530R44"/>
    <s v="Oui"/>
    <n v="27.777777777777779"/>
    <n v="9000"/>
  </r>
  <r>
    <d v="2018-04-10T00:00:00"/>
    <s v="Paiement bonus Ibrahima Sory Diallo Coordinateur des conservateurs de faune"/>
    <x v="0"/>
    <x v="3"/>
    <n v="250000"/>
    <s v="Sessou"/>
    <x v="0"/>
    <s v="18/04/GALFPC530R45"/>
    <s v="Oui"/>
    <n v="27.777777777777779"/>
    <n v="9000"/>
  </r>
  <r>
    <d v="2018-04-10T00:00:00"/>
    <s v="Taxi  aéroport -ratoma-matam -ratoma pour recuperation des dossiers juridique"/>
    <x v="4"/>
    <x v="3"/>
    <n v="60000"/>
    <s v="Sessou"/>
    <x v="0"/>
    <s v="18/04/GALFPC530R46"/>
    <s v="Oui"/>
    <n v="6.666666666666667"/>
    <n v="9000"/>
  </r>
  <r>
    <d v="2018-04-10T00:00:00"/>
    <s v="Taxi mason-bureau(aller retour)"/>
    <x v="4"/>
    <x v="4"/>
    <n v="10000"/>
    <s v="Tamba"/>
    <x v="0"/>
    <s v="18/04/GALFPC517"/>
    <s v="Oui"/>
    <n v="1.1111111111111112"/>
    <n v="9000"/>
  </r>
  <r>
    <d v="2018-04-11T00:00:00"/>
    <s v="Frais taxi moto bureau-maison centrale pour une visite de prison cas Sierra"/>
    <x v="4"/>
    <x v="3"/>
    <n v="70000"/>
    <s v="Castro"/>
    <x v="0"/>
    <s v="18/04/GALFPC536"/>
    <s v="Oui"/>
    <n v="7.7777777777777777"/>
    <n v="9000"/>
  </r>
  <r>
    <d v="2018-04-11T00:00:00"/>
    <s v="Frais taxi moto bureau-maison centrale pour une visite de prison pour le 12/04/2018"/>
    <x v="4"/>
    <x v="3"/>
    <n v="70000"/>
    <s v="Castro"/>
    <x v="0"/>
    <s v="18/04/GALFPC538"/>
    <s v="Oui"/>
    <n v="7.7777777777777777"/>
    <n v="9000"/>
  </r>
  <r>
    <d v="2018-04-11T00:00:00"/>
    <s v="Frais d'hôtel (1) nuitée à Faranah pour suivi juridique cas peaux de python"/>
    <x v="1"/>
    <x v="3"/>
    <n v="200000"/>
    <s v="Chérif"/>
    <x v="0"/>
    <s v="18/04/GALFPC526"/>
    <s v="Oui"/>
    <n v="22.222222222222221"/>
    <n v="9000"/>
  </r>
  <r>
    <d v="2018-04-11T00:00:00"/>
    <s v="Food allowance (1) jour pour suivi juridique cas peaux de python  à Faranah"/>
    <x v="1"/>
    <x v="3"/>
    <n v="80000"/>
    <s v="Chérif"/>
    <x v="0"/>
    <s v="18/04/GALFPC526"/>
    <s v="Oui"/>
    <n v="8.8888888888888893"/>
    <n v="9000"/>
  </r>
  <r>
    <d v="2018-04-11T00:00:00"/>
    <s v="Frais taxi urbain pour photocopie PV"/>
    <x v="4"/>
    <x v="3"/>
    <n v="15000"/>
    <s v="Chérif"/>
    <x v="0"/>
    <s v="18/04/GALFPC526"/>
    <s v="Oui"/>
    <n v="1.6666666666666667"/>
    <n v="9000"/>
  </r>
  <r>
    <d v="2018-04-11T00:00:00"/>
    <s v="Transport gare routière-maison retour suivi juridique cas peaux de python Faranah"/>
    <x v="4"/>
    <x v="3"/>
    <n v="20000"/>
    <s v="Chérif"/>
    <x v="0"/>
    <s v="18/04/GALFPC526"/>
    <s v="Oui"/>
    <n v="2.2222222222222223"/>
    <n v="9000"/>
  </r>
  <r>
    <d v="2018-04-11T00:00:00"/>
    <s v="Transport Faranah-Conakry"/>
    <x v="4"/>
    <x v="3"/>
    <n v="115000"/>
    <s v="Chérif"/>
    <x v="0"/>
    <s v="18/04/GALFPC526"/>
    <s v="Oui"/>
    <n v="12.777777777777779"/>
    <n v="9000"/>
  </r>
  <r>
    <d v="2018-04-11T00:00:00"/>
    <s v="Achat de produit pharmaceutique pour E19"/>
    <x v="9"/>
    <x v="6"/>
    <n v="293000"/>
    <s v="E19"/>
    <x v="0"/>
    <s v="18/04/GALFPC535"/>
    <s v="Oui"/>
    <n v="32.555555555555557"/>
    <n v="9000"/>
  </r>
  <r>
    <d v="2018-04-11T00:00:00"/>
    <s v="Frais de fonctionnement E19 pour la semaine"/>
    <x v="4"/>
    <x v="2"/>
    <n v="85000"/>
    <s v="E19"/>
    <x v="0"/>
    <s v="18/04/GALFPC543"/>
    <s v="Oui"/>
    <n v="9.4444444444444446"/>
    <n v="9000"/>
  </r>
  <r>
    <d v="2018-04-11T00:00:00"/>
    <s v="Frais de transport pour enquête journalière"/>
    <x v="4"/>
    <x v="2"/>
    <n v="40000"/>
    <s v="E20"/>
    <x v="0"/>
    <s v="18/04/GALFPC541"/>
    <s v="Oui"/>
    <n v="4.4444444444444446"/>
    <n v="9000"/>
  </r>
  <r>
    <d v="2018-04-11T00:00:00"/>
    <s v="Frais de transport pour enquête journalière"/>
    <x v="4"/>
    <x v="2"/>
    <n v="40000"/>
    <s v="E39"/>
    <x v="0"/>
    <s v="18/04/GALFPC542"/>
    <s v="Oui"/>
    <n v="4.4444444444444446"/>
    <n v="9000"/>
  </r>
  <r>
    <d v="2018-04-11T00:00:00"/>
    <s v="Frais de transport pour enquête journalière"/>
    <x v="4"/>
    <x v="2"/>
    <n v="80000"/>
    <s v="E40"/>
    <x v="0"/>
    <s v="18/04/GALFPC540"/>
    <s v="Oui"/>
    <n v="8.8888888888888893"/>
    <n v="9000"/>
  </r>
  <r>
    <d v="2018-04-11T00:00:00"/>
    <s v="Transport Maison-Bureau AR"/>
    <x v="4"/>
    <x v="2"/>
    <n v="15000"/>
    <s v="E37"/>
    <x v="0"/>
    <s v="18/04/GALFPC518"/>
    <s v="Oui"/>
    <n v="1.6666666666666667"/>
    <n v="9000"/>
  </r>
  <r>
    <d v="2018-04-11T00:00:00"/>
    <s v="Frais taxi moto bureau-maison centrale pour une visite de prison cas Sierra"/>
    <x v="5"/>
    <x v="3"/>
    <n v="70000"/>
    <s v="Maïmouna"/>
    <x v="0"/>
    <s v="18/04/GALFPC537"/>
    <s v="Oui"/>
    <n v="7.7777777777777777"/>
    <n v="9000"/>
  </r>
  <r>
    <d v="2018-04-11T00:00:00"/>
    <s v="Frais taxi moto bureau-maison centrale pour une visite de prison pour le 12/04/2018"/>
    <x v="5"/>
    <x v="3"/>
    <n v="70000"/>
    <s v="Maïmouna"/>
    <x v="0"/>
    <s v="18/04/GALFPC539"/>
    <s v="Oui"/>
    <n v="7.7777777777777777"/>
    <n v="9000"/>
  </r>
  <r>
    <d v="2018-04-11T00:00:00"/>
    <s v="Taxi mason-bureau(aller retour)"/>
    <x v="4"/>
    <x v="4"/>
    <n v="10000"/>
    <s v="Tamba"/>
    <x v="0"/>
    <s v="18/04/GALFPC517"/>
    <s v="Oui"/>
    <n v="1.1111111111111112"/>
    <n v="9000"/>
  </r>
  <r>
    <d v="2018-04-11T00:00:00"/>
    <s v="Transport bureau-radio pour parler de la panthère et irruption des Donzos à Dabola"/>
    <x v="4"/>
    <x v="4"/>
    <n v="40000"/>
    <s v="Tamba"/>
    <x v="0"/>
    <s v="18/04/GALFPC544"/>
    <s v="Oui"/>
    <n v="4.4444444444444446"/>
    <n v="9000"/>
  </r>
  <r>
    <d v="2018-04-12T00:00:00"/>
    <s v="Frais taxi moto retour après suivi juridique cas Lancinet Doumbouya et dépôt de la lettre d'appui au M.Justice du cas abattage d'une panthère à Dabola"/>
    <x v="4"/>
    <x v="3"/>
    <n v="35000"/>
    <s v="Baldé"/>
    <x v="0"/>
    <s v="18/04/GALFPC549"/>
    <s v="Oui"/>
    <n v="3.8888888888888888"/>
    <n v="9000"/>
  </r>
  <r>
    <d v="2018-04-12T00:00:00"/>
    <s v="Frais impression (2) copies  lettre au Ministère (appui cas abattage d'une panthère à Dabola)"/>
    <x v="2"/>
    <x v="1"/>
    <n v="7000"/>
    <s v="Baldé"/>
    <x v="0"/>
    <s v="18/04/GALFPC550"/>
    <s v="Oui"/>
    <n v="0.77777777777777779"/>
    <n v="9000"/>
  </r>
  <r>
    <d v="2018-04-12T00:00:00"/>
    <s v="Transport Maison-Bureau AR"/>
    <x v="4"/>
    <x v="2"/>
    <n v="15000"/>
    <s v="E37"/>
    <x v="0"/>
    <s v="18/04/GALFPC518"/>
    <s v="Oui"/>
    <n v="1.6666666666666667"/>
    <n v="9000"/>
  </r>
  <r>
    <d v="2018-04-12T00:00:00"/>
    <s v="Taxi maison-bureau"/>
    <x v="4"/>
    <x v="3"/>
    <n v="16000"/>
    <s v="Sessou"/>
    <x v="0"/>
    <s v="18/04/GALFPC562"/>
    <s v="Oui"/>
    <n v="1.7777777777777777"/>
    <n v="9000"/>
  </r>
  <r>
    <d v="2018-04-12T00:00:00"/>
    <s v="Paiment Bonus à Aïssatou Sessou pour le suivi juridique du cas abattage d'une panthère à Dabola"/>
    <x v="0"/>
    <x v="0"/>
    <n v="1500000"/>
    <s v="Sessou"/>
    <x v="0"/>
    <s v="18/04/GALFPC548"/>
    <s v="Oui"/>
    <n v="166.66666666666666"/>
    <n v="9000"/>
  </r>
  <r>
    <d v="2018-04-12T00:00:00"/>
    <s v="Taxi mason-bureau(aller retour)"/>
    <x v="4"/>
    <x v="4"/>
    <n v="10000"/>
    <s v="Tamba"/>
    <x v="0"/>
    <s v="18/04/GALFPC517"/>
    <s v="Oui"/>
    <n v="1.1111111111111112"/>
    <n v="9000"/>
  </r>
  <r>
    <d v="2018-04-13T00:00:00"/>
    <s v="Transport Maison-Bureau AR"/>
    <x v="4"/>
    <x v="2"/>
    <n v="15000"/>
    <s v="E37"/>
    <x v="0"/>
    <s v="18/04/GALFPC518"/>
    <s v="Oui"/>
    <n v="1.6666666666666667"/>
    <n v="9000"/>
  </r>
  <r>
    <d v="2018-04-13T00:00:00"/>
    <s v="Achat de (20)l de carburant véh perso pour son transport maison-bureau"/>
    <x v="4"/>
    <x v="5"/>
    <n v="160000"/>
    <s v="Saïdou"/>
    <x v="0"/>
    <s v="18/04/GALFPC552"/>
    <s v="Oui"/>
    <n v="17.777777777777779"/>
    <n v="9000"/>
  </r>
  <r>
    <d v="2018-04-13T00:00:00"/>
    <s v="Taxi maison-bureau"/>
    <x v="4"/>
    <x v="3"/>
    <n v="16000"/>
    <s v="Sessou"/>
    <x v="0"/>
    <s v="18/04/GALFPC562"/>
    <s v="Oui"/>
    <n v="1.7777777777777777"/>
    <n v="9000"/>
  </r>
  <r>
    <d v="2018-04-13T00:00:00"/>
    <s v="Paiement bonus media à la radio global fm pour cd de l'interview du DPEE/F de Dabola dans l'abattage panthère de dabola"/>
    <x v="0"/>
    <x v="4"/>
    <n v="100000"/>
    <s v="Tamba"/>
    <x v="0"/>
    <s v="18/04/GALFPC546R48"/>
    <s v="Oui"/>
    <n v="11.111111111111111"/>
    <n v="9000"/>
  </r>
  <r>
    <d v="2018-04-13T00:00:00"/>
    <s v="Paiement bonus media à la radio global fm pour cd de l'interview de Bella, Namory et Saidou sur la cites"/>
    <x v="0"/>
    <x v="4"/>
    <n v="210000"/>
    <s v="Tamba"/>
    <x v="0"/>
    <s v="18/04/GALFPC546R47"/>
    <s v="Oui"/>
    <n v="23.333333333333332"/>
    <n v="9000"/>
  </r>
  <r>
    <d v="2018-04-13T00:00:00"/>
    <s v="Paiement bonus media au site www,visionguinee,info cas donzos dans l'affaire dabola "/>
    <x v="0"/>
    <x v="4"/>
    <n v="100000"/>
    <s v="Tamba"/>
    <x v="0"/>
    <s v="18/04/GALFPC546R46"/>
    <s v="Oui"/>
    <n v="11.111111111111111"/>
    <n v="9000"/>
  </r>
  <r>
    <d v="2018-04-13T00:00:00"/>
    <s v="Paiement bonus media au site www,leverificateur,net  cas donzos dans l'affaire dabola "/>
    <x v="0"/>
    <x v="4"/>
    <n v="100000"/>
    <s v="Tamba"/>
    <x v="0"/>
    <s v="18/04/GALFPC546R45"/>
    <s v="Oui"/>
    <n v="11.111111111111111"/>
    <n v="9000"/>
  </r>
  <r>
    <d v="2018-04-13T00:00:00"/>
    <s v="Paiement bonus media au site www,ledeclic,info   cas donzos dans l'affaire abattage de panthère à  dabola "/>
    <x v="0"/>
    <x v="4"/>
    <n v="100000"/>
    <s v="Tamba"/>
    <x v="0"/>
    <s v="18/04/GALFPC546R44"/>
    <s v="Oui"/>
    <n v="11.111111111111111"/>
    <n v="9000"/>
  </r>
  <r>
    <d v="2018-04-13T00:00:00"/>
    <s v="Paiement bonus media au site www,guineematin,com    cas donzos dans l'affaire abattage de panthère à  dabola "/>
    <x v="0"/>
    <x v="4"/>
    <n v="100000"/>
    <s v="Tamba"/>
    <x v="0"/>
    <s v="18/04/GALFPC546R43"/>
    <s v="Oui"/>
    <n v="11.111111111111111"/>
    <n v="9000"/>
  </r>
  <r>
    <d v="2018-04-13T00:00:00"/>
    <s v="Paiement bonus media au site www,guineenews,org     cas  immixion des donzos dans l'affaire abattage de panthère à  dabola "/>
    <x v="0"/>
    <x v="4"/>
    <n v="100000"/>
    <s v="Tamba"/>
    <x v="0"/>
    <s v="18/04/GALFPC546R42"/>
    <s v="Oui"/>
    <n v="11.111111111111111"/>
    <n v="9000"/>
  </r>
  <r>
    <d v="2018-04-13T00:00:00"/>
    <s v="Paiement bonus media au site www,visionguinee,info    cas  abattage de panthère à dabola "/>
    <x v="0"/>
    <x v="4"/>
    <n v="100000"/>
    <s v="Tamba"/>
    <x v="0"/>
    <s v="18/04/GALFPC547R11"/>
    <s v="Oui"/>
    <n v="11.111111111111111"/>
    <n v="9000"/>
  </r>
  <r>
    <d v="2018-04-13T00:00:00"/>
    <s v="Paiement bonus media au site www,guineematin,com   cas  abattage de panthère à dabola "/>
    <x v="0"/>
    <x v="4"/>
    <n v="100000"/>
    <s v="Tamba"/>
    <x v="0"/>
    <s v="18/04/GALFPC547R10"/>
    <s v="Oui"/>
    <n v="11.111111111111111"/>
    <n v="9000"/>
  </r>
  <r>
    <d v="2018-04-13T00:00:00"/>
    <s v="Paiement bonus media au site www,ledeclic,info   cas  abattage de panthère à dabola "/>
    <x v="0"/>
    <x v="4"/>
    <n v="100000"/>
    <s v="Tamba"/>
    <x v="0"/>
    <s v="18/04/GALFPC547R09"/>
    <s v="Oui"/>
    <n v="11.111111111111111"/>
    <n v="9000"/>
  </r>
  <r>
    <d v="2018-04-13T00:00:00"/>
    <s v="Paiement bonus media au site www,lexpressguinee,com  cas  abattage de panthère à dabola "/>
    <x v="0"/>
    <x v="4"/>
    <n v="100000"/>
    <s v="Tamba"/>
    <x v="0"/>
    <s v="18/04/GALFPC547R08"/>
    <s v="Oui"/>
    <n v="11.111111111111111"/>
    <n v="9000"/>
  </r>
  <r>
    <d v="2018-04-13T00:00:00"/>
    <s v="Paiement bonus media au site www,bcmedia,org cas verdict sur l'ivoires de kamsar "/>
    <x v="0"/>
    <x v="4"/>
    <n v="100000"/>
    <s v="Tamba"/>
    <x v="0"/>
    <s v="18/04/GALFPC547R07"/>
    <s v="Oui"/>
    <n v="11.111111111111111"/>
    <n v="9000"/>
  </r>
  <r>
    <d v="2018-04-13T00:00:00"/>
    <s v="Paiement bonus media au journal '' Le Rassembleur '' cas céphalophe à conakry"/>
    <x v="0"/>
    <x v="4"/>
    <n v="100000"/>
    <s v="Tamba"/>
    <x v="0"/>
    <s v="18/04/GALFPC547R06"/>
    <s v="Oui"/>
    <n v="11.111111111111111"/>
    <n v="9000"/>
  </r>
  <r>
    <d v="2018-04-13T00:00:00"/>
    <s v="Paiement bonus media au journal '' Le Devoir du Peuple  '' cas céphalophe à conakry"/>
    <x v="0"/>
    <x v="4"/>
    <n v="100000"/>
    <s v="Tamba"/>
    <x v="0"/>
    <s v="18/04/GALFPC547R05"/>
    <s v="Oui"/>
    <n v="11.111111111111111"/>
    <n v="9000"/>
  </r>
  <r>
    <d v="2018-04-13T00:00:00"/>
    <s v="Paiement bonus media au journal '' L'Indexeur   '' cas céphalophe à conakry"/>
    <x v="0"/>
    <x v="4"/>
    <n v="100000"/>
    <s v="Tamba"/>
    <x v="0"/>
    <s v="18/04/GALFPC547R04"/>
    <s v="Oui"/>
    <n v="11.111111111111111"/>
    <n v="9000"/>
  </r>
  <r>
    <d v="2018-04-13T00:00:00"/>
    <s v="Paiement bonus media au journal '' L'Indépendant  '' cas céphalophe à conakry"/>
    <x v="0"/>
    <x v="4"/>
    <n v="100000"/>
    <s v="Tamba"/>
    <x v="0"/>
    <s v="18/04/GALFPC547R03"/>
    <s v="Oui"/>
    <n v="11.111111111111111"/>
    <n v="9000"/>
  </r>
  <r>
    <d v="2018-04-13T00:00:00"/>
    <s v="Paiement bonus media au site www,lemidiguinee,com cas arrestation de trafiquant de peaux de python à faranah"/>
    <x v="0"/>
    <x v="4"/>
    <n v="100000"/>
    <s v="Tamba"/>
    <x v="0"/>
    <s v="18/04/GALFPC547R02"/>
    <s v="Oui"/>
    <n v="11.111111111111111"/>
    <n v="9000"/>
  </r>
  <r>
    <d v="2018-04-13T00:00:00"/>
    <s v="Paiement bonus media au site www,visionguinee,info cas arrestation de trafiquant de peaux de python à faranah"/>
    <x v="0"/>
    <x v="4"/>
    <n v="100000"/>
    <s v="Tamba"/>
    <x v="0"/>
    <s v="18/04/GALFPC547R01"/>
    <s v="Oui"/>
    <n v="11.111111111111111"/>
    <n v="9000"/>
  </r>
  <r>
    <d v="2018-04-13T00:00:00"/>
    <s v="Paiement bonus media au site www,guineematin,com  cas arrestation de trafiquant de peaux de python à faranah"/>
    <x v="0"/>
    <x v="4"/>
    <n v="100000"/>
    <s v="Tamba"/>
    <x v="0"/>
    <s v="18/04/GALFPC547R50"/>
    <s v="Oui"/>
    <n v="11.111111111111111"/>
    <n v="9000"/>
  </r>
  <r>
    <d v="2018-04-13T00:00:00"/>
    <s v="Paiement bonus media au site www,ledeclic,info  cas arrestation de trafiquant de peaux de python à faranah"/>
    <x v="0"/>
    <x v="4"/>
    <n v="100000"/>
    <s v="Tamba"/>
    <x v="0"/>
    <s v="18/04/GALFPC547R49"/>
    <s v="Oui"/>
    <n v="11.111111111111111"/>
    <n v="9000"/>
  </r>
  <r>
    <d v="2018-04-14T00:00:00"/>
    <s v="Taxi maison-bureau"/>
    <x v="4"/>
    <x v="3"/>
    <n v="16000"/>
    <s v="Sessou"/>
    <x v="0"/>
    <s v="18/04/GALFPC562"/>
    <s v="Oui"/>
    <n v="1.7777777777777777"/>
    <n v="9000"/>
  </r>
  <r>
    <d v="2018-04-16T00:00:00"/>
    <s v="Frais transport Cabinet Me SOVOGUI, Cour d'appel pour dépôt Signification de la Cédule cas Abdouramane et Fils"/>
    <x v="4"/>
    <x v="3"/>
    <n v="30000"/>
    <s v="Baldé"/>
    <x v="0"/>
    <s v="18/04/GALFPC573"/>
    <s v="Oui"/>
    <n v="3.3333333333333335"/>
    <n v="9000"/>
  </r>
  <r>
    <d v="2018-04-16T00:00:00"/>
    <s v="Frais de fonctionnement Castro pour la semaine"/>
    <x v="4"/>
    <x v="3"/>
    <n v="150000"/>
    <s v="Castro"/>
    <x v="0"/>
    <s v="18/04/GALFPC561"/>
    <s v="Oui"/>
    <n v="16.666666666666668"/>
    <n v="9000"/>
  </r>
  <r>
    <d v="2018-04-16T00:00:00"/>
    <s v="Frais transport bureau-Coléah pour dépôt du reprojecteur pour la reparation"/>
    <x v="4"/>
    <x v="3"/>
    <n v="33000"/>
    <s v="Chérif"/>
    <x v="0"/>
    <s v="18/04/GALFPC555"/>
    <s v="Oui"/>
    <n v="3.6666666666666665"/>
    <n v="9000"/>
  </r>
  <r>
    <d v="2018-04-16T00:00:00"/>
    <s v="Achat de (4) paquets de sucre pour le bureau"/>
    <x v="9"/>
    <x v="6"/>
    <n v="64000"/>
    <s v="E19"/>
    <x v="0"/>
    <s v="18/04/GALFPC575"/>
    <s v="Oui"/>
    <n v="7.1111111111111107"/>
    <n v="9000"/>
  </r>
  <r>
    <d v="2018-04-16T00:00:00"/>
    <s v="Frais de fonctionnement pour la semaine"/>
    <x v="4"/>
    <x v="2"/>
    <n v="115000"/>
    <s v="E20"/>
    <x v="0"/>
    <s v="18/04/GALFPC572"/>
    <s v="Oui"/>
    <n v="12.777777777777779"/>
    <n v="9000"/>
  </r>
  <r>
    <d v="2018-04-16T00:00:00"/>
    <s v="Frais de fonctionnement pour la semaine"/>
    <x v="4"/>
    <x v="2"/>
    <n v="85000"/>
    <s v="E39"/>
    <x v="0"/>
    <s v="18/04/GALFPC571"/>
    <s v="Oui"/>
    <n v="9.4444444444444446"/>
    <n v="9000"/>
  </r>
  <r>
    <d v="2018-04-16T00:00:00"/>
    <s v="Frais de fonctionnement pour la semaine"/>
    <x v="4"/>
    <x v="2"/>
    <n v="75000"/>
    <s v="E40"/>
    <x v="0"/>
    <s v="18/04/GALFPC570"/>
    <s v="Oui"/>
    <n v="8.3333333333333339"/>
    <n v="9000"/>
  </r>
  <r>
    <d v="2018-04-16T00:00:00"/>
    <s v="Transport Conakry-Kindia A/R pour enquête"/>
    <x v="4"/>
    <x v="2"/>
    <n v="50000"/>
    <s v="E40"/>
    <x v="0"/>
    <s v="18/04/GALFPC567TV"/>
    <s v="Oui"/>
    <n v="5.5555555555555554"/>
    <n v="9000"/>
  </r>
  <r>
    <d v="2018-04-16T00:00:00"/>
    <s v="Transport Maison-Bureau AR"/>
    <x v="4"/>
    <x v="2"/>
    <n v="15000"/>
    <s v="E37"/>
    <x v="0"/>
    <s v="18/04/GALFPC518"/>
    <s v="Oui"/>
    <n v="1.6666666666666667"/>
    <n v="9000"/>
  </r>
  <r>
    <d v="2018-04-16T00:00:00"/>
    <s v="Transport l'interview avec l'enquêteur au Pavé AR"/>
    <x v="4"/>
    <x v="2"/>
    <n v="30000"/>
    <s v="E37"/>
    <x v="0"/>
    <s v="18/04/GALF"/>
    <s v="Oui"/>
    <n v="3.3333333333333335"/>
    <n v="9000"/>
  </r>
  <r>
    <d v="2018-04-16T00:00:00"/>
    <s v="Transport Bureau-Kaloum à la Banque"/>
    <x v="4"/>
    <x v="2"/>
    <n v="70000"/>
    <s v="E37"/>
    <x v="0"/>
    <s v="18/04/GALFPC559"/>
    <s v="Oui"/>
    <n v="7.7777777777777777"/>
    <n v="9000"/>
  </r>
  <r>
    <d v="2018-04-16T00:00:00"/>
    <s v="Frais taxi moto bureau-DNEF pour l'établissement d'un programmende formation des agents de la faune"/>
    <x v="4"/>
    <x v="5"/>
    <n v="60000"/>
    <s v="Saïdou"/>
    <x v="0"/>
    <s v="18/04/GALFPC554"/>
    <s v="Oui"/>
    <n v="6.666666666666667"/>
    <n v="9000"/>
  </r>
  <r>
    <d v="2018-04-16T00:00:00"/>
    <s v="Achat de (20)l de carburant véh perso pour son transport maison-bureau"/>
    <x v="4"/>
    <x v="5"/>
    <n v="160000"/>
    <s v="Saïdou"/>
    <x v="0"/>
    <s v="18/04/GALFPC574"/>
    <s v="Oui"/>
    <n v="17.777777777777779"/>
    <n v="9000"/>
  </r>
  <r>
    <d v="2018-04-16T00:00:00"/>
    <s v="Frais taxi moto bureau-DNAP pour dépôt de la convent et statu du Projet"/>
    <x v="5"/>
    <x v="3"/>
    <n v="70000"/>
    <s v="Maïmouna"/>
    <x v="0"/>
    <s v="18/04/GALFPC564"/>
    <s v="Oui"/>
    <n v="7.7777777777777777"/>
    <n v="9000"/>
  </r>
  <r>
    <d v="2018-04-16T00:00:00"/>
    <s v="Frais taxi moto bureau-DNAP pour l'optention de permis de visite des detenus"/>
    <x v="5"/>
    <x v="3"/>
    <n v="70000"/>
    <s v="Maïmouna"/>
    <x v="0"/>
    <s v="18/04/GALFPC565"/>
    <s v="Oui"/>
    <n v="7.7777777777777777"/>
    <n v="9000"/>
  </r>
  <r>
    <d v="2018-04-16T00:00:00"/>
    <s v="Frais de fonctionnement Maïmouna Cissé pour la semaine"/>
    <x v="5"/>
    <x v="3"/>
    <n v="80000"/>
    <s v="Maïmouna"/>
    <x v="0"/>
    <s v="18/04/GALFPC568"/>
    <s v="Oui"/>
    <n v="8.8888888888888893"/>
    <n v="9000"/>
  </r>
  <r>
    <d v="2018-04-16T00:00:00"/>
    <s v="Achat d'un paquet de carnet de reçus et (2) tubes d'encre liquide"/>
    <x v="2"/>
    <x v="1"/>
    <n v="85000"/>
    <s v="Moné"/>
    <x v="0"/>
    <s v="18/04/GALFPC557"/>
    <s v="Oui"/>
    <n v="9.4444444444444446"/>
    <n v="9000"/>
  </r>
  <r>
    <d v="2018-04-16T00:00:00"/>
    <s v="Frais de reparation du retroprojecteur"/>
    <x v="7"/>
    <x v="1"/>
    <n v="300000"/>
    <s v="Moné"/>
    <x v="0"/>
    <s v="18/04/GALFPC558"/>
    <s v="Oui"/>
    <n v="33.333333333333336"/>
    <n v="9000"/>
  </r>
  <r>
    <d v="2018-04-16T00:00:00"/>
    <s v="Frais de fonctionnement Moné pour la semaine"/>
    <x v="4"/>
    <x v="1"/>
    <n v="150000"/>
    <s v="Moné"/>
    <x v="0"/>
    <s v="18/04/GALFPC560"/>
    <s v="Oui"/>
    <n v="16.666666666666668"/>
    <n v="9000"/>
  </r>
  <r>
    <d v="2018-04-16T00:00:00"/>
    <s v="Achat d'un tube d'huile végétal pour le  bureau"/>
    <x v="2"/>
    <x v="1"/>
    <n v="20000"/>
    <s v="Moné"/>
    <x v="0"/>
    <s v="18/04/GALFPC577"/>
    <s v="Oui"/>
    <n v="2.2222222222222223"/>
    <n v="9000"/>
  </r>
  <r>
    <d v="2018-04-16T00:00:00"/>
    <s v="Taxi maison-bureau"/>
    <x v="4"/>
    <x v="3"/>
    <n v="16000"/>
    <s v="Sessou"/>
    <x v="0"/>
    <s v="18/04/GALFPC562"/>
    <s v="Oui"/>
    <n v="1.7777777777777777"/>
    <n v="9000"/>
  </r>
  <r>
    <d v="2018-04-16T00:00:00"/>
    <s v="Taxi maison-bureau(aller et retour)"/>
    <x v="4"/>
    <x v="4"/>
    <n v="10000"/>
    <s v="Tamba"/>
    <x v="0"/>
    <s v="18/04/GALFPC563"/>
    <s v="Oui"/>
    <n v="1.1111111111111112"/>
    <n v="9000"/>
  </r>
  <r>
    <d v="2018-04-17T00:00:00"/>
    <s v="Transport Conakry-Mamou"/>
    <x v="4"/>
    <x v="3"/>
    <n v="60000"/>
    <s v="Castro"/>
    <x v="0"/>
    <s v="18/04/GALFPC583"/>
    <s v="Oui"/>
    <n v="6.666666666666667"/>
    <n v="9000"/>
  </r>
  <r>
    <d v="2018-04-17T00:00:00"/>
    <s v="Food Allowance (1) jour Sékou Castro Kourouma à Mamou"/>
    <x v="1"/>
    <x v="3"/>
    <n v="80000"/>
    <s v="Castro"/>
    <x v="0"/>
    <s v="18/04/GALFPC583"/>
    <s v="Oui"/>
    <n v="8.8888888888888893"/>
    <n v="9000"/>
  </r>
  <r>
    <d v="2018-04-17T00:00:00"/>
    <s v="Transport Conakry-Mamou-Faranah suivi juridique peaux de python"/>
    <x v="4"/>
    <x v="3"/>
    <n v="120000"/>
    <s v="Chérif"/>
    <x v="0"/>
    <s v="18/04/GALFPC566"/>
    <s v="Oui"/>
    <n v="13.333333333333334"/>
    <n v="9000"/>
  </r>
  <r>
    <d v="2018-04-17T00:00:00"/>
    <s v="Transport maison-gare routière "/>
    <x v="4"/>
    <x v="3"/>
    <n v="10000"/>
    <s v="Chérif"/>
    <x v="0"/>
    <s v="18/04/GALFPC566R1"/>
    <s v="Oui"/>
    <n v="1.1111111111111112"/>
    <n v="9000"/>
  </r>
  <r>
    <d v="2018-04-17T00:00:00"/>
    <s v="Food allowance (1) jour pour suivi juridique cas peaux de python  à Faranah"/>
    <x v="1"/>
    <x v="3"/>
    <n v="80000"/>
    <s v="Chérif"/>
    <x v="0"/>
    <s v="18/04/GALFPC566R2"/>
    <s v="Oui"/>
    <n v="8.8888888888888893"/>
    <n v="9000"/>
  </r>
  <r>
    <d v="2018-04-17T00:00:00"/>
    <s v="Transport gare routière hôtel"/>
    <x v="4"/>
    <x v="3"/>
    <n v="5000"/>
    <s v="Chérif"/>
    <x v="0"/>
    <s v="18/04/GALFPC566R3"/>
    <s v="Oui"/>
    <n v="0.55555555555555558"/>
    <n v="9000"/>
  </r>
  <r>
    <d v="2018-04-17T00:00:00"/>
    <s v="Achat d'une carte de recharge orange pour connexio"/>
    <x v="10"/>
    <x v="3"/>
    <n v="10000"/>
    <s v="Chérif"/>
    <x v="0"/>
    <s v="18/04/GALFPC566"/>
    <s v="Oui"/>
    <n v="1.1111111111111112"/>
    <n v="9000"/>
  </r>
  <r>
    <d v="2018-04-17T00:00:00"/>
    <s v="Frais taxi moto bureau-centre (marché Niger) pour enquête"/>
    <x v="4"/>
    <x v="2"/>
    <n v="70000"/>
    <s v="E19"/>
    <x v="0"/>
    <s v="18/04/GALFPC578"/>
    <s v="Oui"/>
    <n v="7.7777777777777777"/>
    <n v="9000"/>
  </r>
  <r>
    <d v="2018-04-17T00:00:00"/>
    <s v="Transport bureau-Cité Enco5-Bonfi-Aviation marché-Matot-Enta marché pour enquête"/>
    <x v="4"/>
    <x v="2"/>
    <n v="33000"/>
    <s v="E39"/>
    <x v="0"/>
    <s v="18/04/GALFPC579"/>
    <s v="Oui"/>
    <n v="3.6666666666666665"/>
    <n v="9000"/>
  </r>
  <r>
    <d v="2018-04-17T00:00:00"/>
    <s v="Frais taxi moto pour enquête"/>
    <x v="4"/>
    <x v="2"/>
    <n v="10000"/>
    <s v="E40"/>
    <x v="0"/>
    <s v="18/04/GALFPC567R7"/>
    <s v="Oui"/>
    <n v="1.1111111111111112"/>
    <n v="9000"/>
  </r>
  <r>
    <d v="2018-04-17T00:00:00"/>
    <s v="Achat de déjeuner pour enquête à Kindia"/>
    <x v="1"/>
    <x v="2"/>
    <n v="30000"/>
    <s v="E40"/>
    <x v="0"/>
    <s v="18/04/GALFPC567R4"/>
    <s v="Oui"/>
    <n v="3.3333333333333335"/>
    <n v="9000"/>
  </r>
  <r>
    <d v="2018-04-17T00:00:00"/>
    <s v="Achat de dîner "/>
    <x v="1"/>
    <x v="2"/>
    <n v="35000"/>
    <s v="E40"/>
    <x v="0"/>
    <s v="18/04/GALFPC567R5"/>
    <s v="Oui"/>
    <n v="3.8888888888888888"/>
    <n v="9000"/>
  </r>
  <r>
    <d v="2018-04-17T00:00:00"/>
    <s v="Frais taxi moto pour enquête"/>
    <x v="4"/>
    <x v="2"/>
    <n v="10000"/>
    <s v="E40"/>
    <x v="0"/>
    <s v="18/04/GALFPC567R6"/>
    <s v="Oui"/>
    <n v="1.1111111111111112"/>
    <n v="9000"/>
  </r>
  <r>
    <d v="2018-04-17T00:00:00"/>
    <s v="Frais taxi moto maison-gare routière"/>
    <x v="4"/>
    <x v="2"/>
    <n v="10000"/>
    <s v="E40"/>
    <x v="0"/>
    <s v="18/04/GALFPC567R1"/>
    <s v="Oui"/>
    <n v="1.1111111111111112"/>
    <n v="9000"/>
  </r>
  <r>
    <d v="2018-04-17T00:00:00"/>
    <s v="Frais taxi moto gare routière-hôtel"/>
    <x v="4"/>
    <x v="2"/>
    <n v="15000"/>
    <s v="E40"/>
    <x v="0"/>
    <s v="18/04/GALFPC567R2"/>
    <s v="Oui"/>
    <n v="1.6666666666666667"/>
    <n v="9000"/>
  </r>
  <r>
    <d v="2018-04-17T00:00:00"/>
    <s v="Achat de sandwiche et jus"/>
    <x v="1"/>
    <x v="2"/>
    <n v="15000"/>
    <s v="E40"/>
    <x v="0"/>
    <s v="18/04/GALFPC567R3"/>
    <s v="Oui"/>
    <n v="1.6666666666666667"/>
    <n v="9000"/>
  </r>
  <r>
    <d v="2018-04-17T00:00:00"/>
    <s v="Transport Maison-Bureau AR"/>
    <x v="4"/>
    <x v="2"/>
    <n v="15000"/>
    <s v="E37"/>
    <x v="0"/>
    <s v="18/04/GALFPC569"/>
    <s v="Oui"/>
    <n v="1.6666666666666667"/>
    <n v="9000"/>
  </r>
  <r>
    <d v="2018-04-17T00:00:00"/>
    <s v="Transport Bureau-en ville pour achat cartouche d'encre "/>
    <x v="4"/>
    <x v="2"/>
    <n v="70000"/>
    <s v="E37"/>
    <x v="0"/>
    <s v="18/04/GALFPC581"/>
    <s v="Oui"/>
    <n v="7.7777777777777777"/>
    <n v="9000"/>
  </r>
  <r>
    <d v="2018-04-17T00:00:00"/>
    <s v="Frais taxi moto bureau-Cour d'appel pour suivi Audience cas Abdoulaye Sidibé et Fils"/>
    <x v="5"/>
    <x v="3"/>
    <n v="70000"/>
    <s v="Maïmouna"/>
    <x v="0"/>
    <s v="18/04/GALFPC584"/>
    <s v="Oui"/>
    <n v="7.7777777777777777"/>
    <n v="9000"/>
  </r>
  <r>
    <d v="2018-04-17T00:00:00"/>
    <s v="Frais deplacement Thierno Ousmane Baldé soigneur cimpanzé pour enquête d'un chimpanzé"/>
    <x v="4"/>
    <x v="1"/>
    <n v="80000"/>
    <s v="Moné"/>
    <x v="0"/>
    <s v="18/04/GALFPC580"/>
    <s v="Oui"/>
    <n v="8.8888888888888893"/>
    <n v="9000"/>
  </r>
  <r>
    <d v="2018-04-17T00:00:00"/>
    <s v="Achat de E-recharge (orange )pour l'équipe du bureau"/>
    <x v="10"/>
    <x v="1"/>
    <n v="400000"/>
    <s v="Moné"/>
    <x v="0"/>
    <s v="18/04/GALFPC586"/>
    <s v="Oui"/>
    <n v="44.444444444444443"/>
    <n v="9000"/>
  </r>
  <r>
    <d v="2018-04-17T00:00:00"/>
    <s v="Taxi maison-bureau"/>
    <x v="4"/>
    <x v="3"/>
    <n v="16000"/>
    <s v="Sessou"/>
    <x v="0"/>
    <s v="18/04/GALFPC562"/>
    <s v="Oui"/>
    <n v="1.7777777777777777"/>
    <n v="9000"/>
  </r>
  <r>
    <d v="2018-04-17T00:00:00"/>
    <s v="Frais taxi moto bureau-Cour d'appel pour suivi Audience cas Abdoulaye Sidibé et Fils"/>
    <x v="4"/>
    <x v="3"/>
    <n v="70000"/>
    <s v="Sessou"/>
    <x v="0"/>
    <s v="18/04/GALFPC585"/>
    <s v="Oui"/>
    <n v="7.7777777777777777"/>
    <n v="9000"/>
  </r>
  <r>
    <d v="2018-04-17T00:00:00"/>
    <s v="Taxi maison -bureau(aller et retour)"/>
    <x v="4"/>
    <x v="4"/>
    <n v="10000"/>
    <s v="Tamba"/>
    <x v="0"/>
    <s v="18/04/GALFPC563"/>
    <s v="Oui"/>
    <n v="1.1111111111111112"/>
    <n v="9000"/>
  </r>
  <r>
    <d v="2018-04-18T00:00:00"/>
    <s v="Transport Conakry-Mamou"/>
    <x v="4"/>
    <x v="3"/>
    <n v="60000"/>
    <s v="Castro"/>
    <x v="0"/>
    <s v="18/04/GALFPC583"/>
    <s v="Oui"/>
    <n v="6.666666666666667"/>
    <n v="9000"/>
  </r>
  <r>
    <d v="2018-04-18T00:00:00"/>
    <s v="Food Allowance"/>
    <x v="1"/>
    <x v="3"/>
    <n v="80000"/>
    <s v="Castro"/>
    <x v="0"/>
    <s v="18/04/GALFPC583"/>
    <s v="Oui"/>
    <n v="8.8888888888888893"/>
    <n v="9000"/>
  </r>
  <r>
    <d v="2018-04-18T00:00:00"/>
    <s v="Frais d'hôtel (1) nuitée à Mamou"/>
    <x v="1"/>
    <x v="3"/>
    <n v="150000"/>
    <s v="Castro"/>
    <x v="0"/>
    <s v="18/04/GALFPC583"/>
    <s v="Oui"/>
    <n v="16.666666666666668"/>
    <n v="9000"/>
  </r>
  <r>
    <d v="2018-04-18T00:00:00"/>
    <s v="Transport retour Faranah-Conakry après suivi juridique peaux de python"/>
    <x v="4"/>
    <x v="3"/>
    <n v="120000"/>
    <s v="Chérif"/>
    <x v="0"/>
    <s v="18/04/GALFPC566"/>
    <s v="Oui"/>
    <n v="13.333333333333334"/>
    <n v="9000"/>
  </r>
  <r>
    <d v="2018-04-18T00:00:00"/>
    <s v="Frais d'hôtel (1) nuitée à Faranah pour suivi juridique cas peaux de python"/>
    <x v="1"/>
    <x v="3"/>
    <n v="200000"/>
    <s v="Chérif"/>
    <x v="0"/>
    <s v="18/04/GALFPC566F02"/>
    <s v="Oui"/>
    <n v="22.222222222222221"/>
    <n v="9000"/>
  </r>
  <r>
    <d v="2018-04-18T00:00:00"/>
    <s v="Food allowance (1) jour pour suivi juridique cas peaux de python  à Faranah"/>
    <x v="1"/>
    <x v="3"/>
    <n v="80000"/>
    <s v="Chérif"/>
    <x v="0"/>
    <s v="18/04/GALFPC566R4"/>
    <s v="Oui"/>
    <n v="8.8888888888888893"/>
    <n v="9000"/>
  </r>
  <r>
    <d v="2018-04-18T00:00:00"/>
    <s v="Frais taxi hôtel-Tribunal Faranah-gare routière"/>
    <x v="4"/>
    <x v="3"/>
    <n v="14000"/>
    <s v="Chérif"/>
    <x v="0"/>
    <s v="18/04/GALFPC566R5"/>
    <s v="Oui"/>
    <n v="1.5555555555555556"/>
    <n v="9000"/>
  </r>
  <r>
    <d v="2018-04-18T00:00:00"/>
    <s v="Frais transport bueau-Coyah pour enquête"/>
    <x v="4"/>
    <x v="2"/>
    <n v="40000"/>
    <s v="E19"/>
    <x v="0"/>
    <s v="18/04/GALFPC592"/>
    <s v="Oui"/>
    <n v="4.4444444444444446"/>
    <n v="9000"/>
  </r>
  <r>
    <d v="2018-04-18T00:00:00"/>
    <s v="Frais de fonctionnement E19 pour la semaine"/>
    <x v="4"/>
    <x v="2"/>
    <n v="85000"/>
    <s v="E19"/>
    <x v="0"/>
    <s v="18/04/GALFPC593"/>
    <s v="Oui"/>
    <n v="9.4444444444444446"/>
    <n v="9000"/>
  </r>
  <r>
    <d v="2018-04-18T00:00:00"/>
    <s v="Transport bureau-Bambeto,T6, Marché Enta, marché Aviation A/R pour enquête"/>
    <x v="4"/>
    <x v="2"/>
    <n v="27000"/>
    <s v="E20"/>
    <x v="0"/>
    <s v="18/04/GALFPC594"/>
    <s v="Oui"/>
    <n v="3"/>
    <n v="9000"/>
  </r>
  <r>
    <d v="2018-04-18T00:00:00"/>
    <s v="Frais fonctionnement de  E20 les pour la date  du 09 au 13/04/2018"/>
    <x v="4"/>
    <x v="2"/>
    <n v="115000"/>
    <s v="E20"/>
    <x v="0"/>
    <s v="18/04/GALFPC595"/>
    <s v="Oui"/>
    <n v="12.777777777777779"/>
    <n v="9000"/>
  </r>
  <r>
    <d v="2018-04-18T00:00:00"/>
    <s v="Achat d'une carte de recharge  Areeba pour enquête "/>
    <x v="10"/>
    <x v="2"/>
    <n v="5000"/>
    <s v="E20"/>
    <x v="0"/>
    <s v="18/04/GALFPC597"/>
    <s v="Oui"/>
    <n v="0.55555555555555558"/>
    <n v="9000"/>
  </r>
  <r>
    <d v="2018-04-18T00:00:00"/>
    <s v="Transport bureau-Bambeto, Sonfonia, Cimenterie Lansanaya Barrage  A/R pour enquête"/>
    <x v="4"/>
    <x v="2"/>
    <n v="22000"/>
    <s v="E39"/>
    <x v="0"/>
    <s v="18/04/GALFPC598"/>
    <s v="Oui"/>
    <n v="2.4444444444444446"/>
    <n v="9000"/>
  </r>
  <r>
    <d v="2018-04-18T00:00:00"/>
    <s v="Frais de fonctionnement de  E39  pour la date  du 09 au 13/04/2018"/>
    <x v="4"/>
    <x v="2"/>
    <n v="85000"/>
    <s v="E39"/>
    <x v="0"/>
    <s v="18/04/GALFPC599"/>
    <s v="Oui"/>
    <n v="9.4444444444444446"/>
    <n v="9000"/>
  </r>
  <r>
    <d v="2018-04-18T00:00:00"/>
    <s v="Achat de (2) cartes de recharge Areeba et Cellcom pour enquête"/>
    <x v="10"/>
    <x v="2"/>
    <n v="10000"/>
    <s v="E39"/>
    <x v="0"/>
    <s v="18/04/GALFPC600"/>
    <s v="Oui"/>
    <n v="1.1111111111111112"/>
    <n v="9000"/>
  </r>
  <r>
    <d v="2018-04-18T00:00:00"/>
    <s v="Achat de déjeuner pour enquête à Kindia"/>
    <x v="1"/>
    <x v="2"/>
    <n v="20000"/>
    <s v="E40"/>
    <x v="0"/>
    <s v="18/04/GALFPC567R10"/>
    <s v="Oui"/>
    <n v="2.2222222222222223"/>
    <n v="9000"/>
  </r>
  <r>
    <d v="2018-04-18T00:00:00"/>
    <s v="Achat d'eau et de jus "/>
    <x v="1"/>
    <x v="2"/>
    <n v="15000"/>
    <s v="E40"/>
    <x v="0"/>
    <s v="18/04/GALFPC567R11"/>
    <s v="Oui"/>
    <n v="1.6666666666666667"/>
    <n v="9000"/>
  </r>
  <r>
    <d v="2018-04-18T00:00:00"/>
    <s v="Achat de dîner "/>
    <x v="1"/>
    <x v="2"/>
    <n v="30000"/>
    <s v="E40"/>
    <x v="0"/>
    <s v="18/04/GALFPC567R12"/>
    <s v="Oui"/>
    <n v="3.3333333333333335"/>
    <n v="9000"/>
  </r>
  <r>
    <d v="2018-04-18T00:00:00"/>
    <s v="Frais taxi moto pour enquête"/>
    <x v="4"/>
    <x v="2"/>
    <n v="10000"/>
    <s v="E40"/>
    <x v="0"/>
    <s v="18/04/GALFPC567R8"/>
    <s v="Oui"/>
    <n v="1.1111111111111112"/>
    <n v="9000"/>
  </r>
  <r>
    <d v="2018-04-18T00:00:00"/>
    <s v="Achat de petit déjeuner pour enquête à Kindia"/>
    <x v="1"/>
    <x v="2"/>
    <n v="15000"/>
    <s v="E40"/>
    <x v="0"/>
    <s v="18/04/GALFPC567R9"/>
    <s v="Oui"/>
    <n v="1.6666666666666667"/>
    <n v="9000"/>
  </r>
  <r>
    <d v="2018-04-18T00:00:00"/>
    <s v="Frais d'hôtel (1) nuitée à Kindia"/>
    <x v="1"/>
    <x v="2"/>
    <n v="300000"/>
    <s v="E40"/>
    <x v="0"/>
    <s v="18/04/GALFPC567F18"/>
    <s v="Oui"/>
    <n v="33.333333333333336"/>
    <n v="9000"/>
  </r>
  <r>
    <d v="2018-04-18T00:00:00"/>
    <s v="Transport Maison-Bureau AR"/>
    <x v="4"/>
    <x v="2"/>
    <n v="15000"/>
    <s v="E37"/>
    <x v="0"/>
    <s v="18/04/GALFPC569"/>
    <s v="Oui"/>
    <n v="1.6666666666666667"/>
    <n v="9000"/>
  </r>
  <r>
    <d v="2018-04-18T00:00:00"/>
    <s v="Achat d'un tube d'encre noir pour imprimante, (1) paquet de de cartable, (1) paquet d'enveloppe A4"/>
    <x v="2"/>
    <x v="1"/>
    <n v="515000"/>
    <s v="Moné"/>
    <x v="0"/>
    <s v="18/04/GALFPC587"/>
    <s v="Oui"/>
    <n v="57.222222222222221"/>
    <n v="9000"/>
  </r>
  <r>
    <d v="2018-04-18T00:00:00"/>
    <s v="Achat d'un bidon de quilide de ménage, (1) bidon d'eau de javel, liquide de verselle, paquet liquide de toilette"/>
    <x v="2"/>
    <x v="1"/>
    <n v="150000"/>
    <s v="Moné"/>
    <x v="0"/>
    <s v="18/04/GALFPC588"/>
    <s v="Oui"/>
    <n v="16.666666666666668"/>
    <n v="9000"/>
  </r>
  <r>
    <d v="2018-04-18T00:00:00"/>
    <s v="Transport Maimouna Baldé pour achat des produits d'entretien bureau"/>
    <x v="4"/>
    <x v="1"/>
    <n v="10000"/>
    <s v="Moné"/>
    <x v="0"/>
    <s v="18/04/GALFPC589"/>
    <s v="Oui"/>
    <n v="1.1111111111111112"/>
    <n v="9000"/>
  </r>
  <r>
    <d v="2018-04-18T00:00:00"/>
    <s v="Frais de fonctionnement Maïmouna Baldé  pour la semaine"/>
    <x v="4"/>
    <x v="1"/>
    <n v="70000"/>
    <s v="Moné"/>
    <x v="0"/>
    <s v="18/04/GALFPC590"/>
    <s v="Oui"/>
    <n v="7.7777777777777777"/>
    <n v="9000"/>
  </r>
  <r>
    <d v="2018-04-18T00:00:00"/>
    <s v="Frais de reparation d'un ordinateur portable du département Investigation"/>
    <x v="7"/>
    <x v="1"/>
    <n v="500000"/>
    <s v="Moné"/>
    <x v="0"/>
    <s v="18/04/GALFPC591"/>
    <s v="Oui"/>
    <n v="55.555555555555557"/>
    <n v="9000"/>
  </r>
  <r>
    <d v="2018-04-18T00:00:00"/>
    <s v="Achat de (10) paquets d'eau Coyah pour l'équipe du bureau"/>
    <x v="9"/>
    <x v="6"/>
    <n v="70000"/>
    <s v="Moné"/>
    <x v="0"/>
    <s v="18/04/GALFPC596"/>
    <s v="Oui"/>
    <n v="7.7777777777777777"/>
    <n v="9000"/>
  </r>
  <r>
    <d v="2018-04-18T00:00:00"/>
    <s v="Frais de transfert/orange money de (1 000 000 fg) à Tamba pour couverture médiatique cas  peaux de pytohn à Faranah"/>
    <x v="6"/>
    <x v="1"/>
    <n v="20000"/>
    <s v="Moné"/>
    <x v="0"/>
    <s v="18/04/GALFPC603"/>
    <s v="Oui"/>
    <n v="2.2222222222222223"/>
    <n v="9000"/>
  </r>
  <r>
    <d v="2018-04-18T00:00:00"/>
    <s v="Taxi maison-bureau"/>
    <x v="4"/>
    <x v="3"/>
    <n v="16000"/>
    <s v="Sessou"/>
    <x v="0"/>
    <s v="18/04/GALFPC562"/>
    <s v="Oui"/>
    <n v="1.7777777777777777"/>
    <n v="9000"/>
  </r>
  <r>
    <d v="2018-04-18T00:00:00"/>
    <s v="Frais de taxi moto, course urbaine pour la couverture médiatique cas verdict peaux de python de faranah"/>
    <x v="4"/>
    <x v="4"/>
    <n v="14500"/>
    <s v="Tamba"/>
    <x v="0"/>
    <s v="18/04/GALFPC582R33"/>
    <s v="Oui"/>
    <n v="1.6111111111111112"/>
    <n v="9000"/>
  </r>
  <r>
    <d v="2018-04-18T00:00:00"/>
    <s v="frais food allowance"/>
    <x v="1"/>
    <x v="4"/>
    <n v="80000"/>
    <s v="Tamba"/>
    <x v="0"/>
    <s v="18/04/GALFPC582R32"/>
    <s v="Oui"/>
    <n v="8.8888888888888893"/>
    <n v="9000"/>
  </r>
  <r>
    <d v="2018-04-18T00:00:00"/>
    <s v="Transport conakry-faranah pour la mission de couverture médiatique cas verdict peaux de python"/>
    <x v="4"/>
    <x v="4"/>
    <n v="115000"/>
    <s v="Tamba"/>
    <x v="0"/>
    <s v="18/04/GALFPC582TV"/>
    <s v="Oui"/>
    <n v="12.777777777777779"/>
    <n v="9000"/>
  </r>
  <r>
    <d v="2018-04-19T00:00:00"/>
    <s v="Achat de (2) draps de lit, des effets de toillettes pour le detenu"/>
    <x v="3"/>
    <x v="3"/>
    <n v="300000"/>
    <s v="Castro"/>
    <x v="0"/>
    <s v="18/04/GALFPC583"/>
    <s v="Oui"/>
    <n v="33.333333333333336"/>
    <n v="9000"/>
  </r>
  <r>
    <d v="2018-04-19T00:00:00"/>
    <s v="Frais d'hôtel (1) nuitée à Faranah pour suivi juridique cas peaux de python"/>
    <x v="1"/>
    <x v="3"/>
    <n v="150000"/>
    <s v="Chérif"/>
    <x v="0"/>
    <s v="18/04/GALFPC566F10"/>
    <s v="Oui"/>
    <n v="16.666666666666668"/>
    <n v="9000"/>
  </r>
  <r>
    <d v="2018-04-19T00:00:00"/>
    <s v="Food allowance (1) jour pour suivi juridique cas peaux de python  à Faranah"/>
    <x v="1"/>
    <x v="3"/>
    <n v="80000"/>
    <s v="Chérif"/>
    <x v="0"/>
    <s v="18/04/GALFPC566R6"/>
    <s v="Oui"/>
    <n v="8.8888888888888893"/>
    <n v="9000"/>
  </r>
  <r>
    <d v="2018-04-19T00:00:00"/>
    <s v="Transport hôtel-gare routière -maison"/>
    <x v="4"/>
    <x v="3"/>
    <n v="15000"/>
    <s v="Chérif"/>
    <x v="0"/>
    <s v="18/04/GALFPC566R7"/>
    <s v="Oui"/>
    <n v="1.6666666666666667"/>
    <n v="9000"/>
  </r>
  <r>
    <d v="2018-04-19T00:00:00"/>
    <s v="Trust building à E19 pour enquête"/>
    <x v="12"/>
    <x v="2"/>
    <n v="40000"/>
    <s v="E19"/>
    <x v="0"/>
    <s v="18/04/GALFPC608"/>
    <s v="Oui"/>
    <n v="4.4444444444444446"/>
    <n v="9000"/>
  </r>
  <r>
    <d v="2018-04-19T00:00:00"/>
    <s v="Transport Maison-Bureau AR"/>
    <x v="4"/>
    <x v="2"/>
    <n v="15000"/>
    <s v="E37"/>
    <x v="0"/>
    <s v="18/04/GALFPC569"/>
    <s v="Oui"/>
    <n v="1.6666666666666667"/>
    <n v="9000"/>
  </r>
  <r>
    <d v="2018-04-19T00:00:00"/>
    <s v="Transport Bureau-Banque belle vue"/>
    <x v="4"/>
    <x v="2"/>
    <n v="70000"/>
    <s v="E37"/>
    <x v="0"/>
    <s v="18/04/GALFPC601"/>
    <s v="Oui"/>
    <n v="7.7777777777777777"/>
    <n v="9000"/>
  </r>
  <r>
    <d v="2018-04-19T00:00:00"/>
    <s v="Achat de carburant pour la mission à labé"/>
    <x v="4"/>
    <x v="2"/>
    <n v="312000"/>
    <s v="E37"/>
    <x v="0"/>
    <s v="18/04/GALFPC605R20"/>
    <s v="Oui"/>
    <n v="34.666666666666664"/>
    <n v="9000"/>
  </r>
  <r>
    <d v="2018-04-19T00:00:00"/>
    <s v="Ration Journalière à E37"/>
    <x v="1"/>
    <x v="2"/>
    <n v="80000"/>
    <s v="E37"/>
    <x v="0"/>
    <s v="18/04/GALFPC605R01"/>
    <s v="Oui"/>
    <n v="8.8888888888888893"/>
    <n v="9000"/>
  </r>
  <r>
    <d v="2018-04-19T00:00:00"/>
    <s v="Ration Journalière à E19"/>
    <x v="1"/>
    <x v="2"/>
    <n v="80000"/>
    <s v="E37"/>
    <x v="0"/>
    <s v="18/04/GALFPC605R05"/>
    <s v="Oui"/>
    <n v="8.8888888888888893"/>
    <n v="9000"/>
  </r>
  <r>
    <d v="2018-04-19T00:00:00"/>
    <s v="Ration Journalière à Baldé"/>
    <x v="1"/>
    <x v="2"/>
    <n v="80000"/>
    <s v="E37"/>
    <x v="0"/>
    <s v="18/04/GALFPC605R04"/>
    <s v="Oui"/>
    <n v="8.8888888888888893"/>
    <n v="9000"/>
  </r>
  <r>
    <d v="2018-04-19T00:00:00"/>
    <s v="Ration Journalière à Sessou"/>
    <x v="1"/>
    <x v="2"/>
    <n v="80000"/>
    <s v="E37"/>
    <x v="0"/>
    <s v="18/04/GALFPC605R02"/>
    <s v="Oui"/>
    <n v="8.8888888888888893"/>
    <n v="9000"/>
  </r>
  <r>
    <d v="2018-04-19T00:00:00"/>
    <s v="Ration Journalière à A:C Alpha oumar Diallo"/>
    <x v="1"/>
    <x v="2"/>
    <n v="80000"/>
    <s v="E37"/>
    <x v="0"/>
    <s v="18/04/GALFPC605R06"/>
    <s v="Oui"/>
    <n v="8.8888888888888893"/>
    <n v="9000"/>
  </r>
  <r>
    <d v="2018-04-19T00:00:00"/>
    <s v="Frais d'hôtel (5) nuitées pour l'équipe  à Labé"/>
    <x v="1"/>
    <x v="2"/>
    <n v="1500000"/>
    <s v="E37"/>
    <x v="0"/>
    <s v="18/04/GALFPC605 F13"/>
    <s v="Oui"/>
    <n v="166.66666666666666"/>
    <n v="9000"/>
  </r>
  <r>
    <d v="2018-04-19T00:00:00"/>
    <s v="Transport Bureau-Maison AR"/>
    <x v="4"/>
    <x v="2"/>
    <n v="20000"/>
    <s v="E37"/>
    <x v="0"/>
    <s v="18/04/GALFPC605R03"/>
    <s v="Oui"/>
    <n v="2.2222222222222223"/>
    <n v="9000"/>
  </r>
  <r>
    <d v="2018-04-19T00:00:00"/>
    <s v="Achat de (2) Clées USB de 8GO et 4GO"/>
    <x v="2"/>
    <x v="1"/>
    <n v="150000"/>
    <s v="E37"/>
    <x v="0"/>
    <s v="18/04/GALFPC607"/>
    <s v="Oui"/>
    <n v="16.666666666666668"/>
    <n v="9000"/>
  </r>
  <r>
    <d v="2018-04-19T00:00:00"/>
    <s v="Taxi maison-bureau"/>
    <x v="4"/>
    <x v="3"/>
    <n v="16000"/>
    <s v="Sessou"/>
    <x v="0"/>
    <s v="18/04/GALFPC562"/>
    <s v="Oui"/>
    <n v="1.7777777777777777"/>
    <n v="9000"/>
  </r>
  <r>
    <d v="2018-04-19T00:00:00"/>
    <s v="Frais taxi moto, course urbaine cas verdict peaux de python pour la couverture médiatique"/>
    <x v="4"/>
    <x v="4"/>
    <n v="42000"/>
    <s v="Tamba"/>
    <x v="0"/>
    <s v="18/04/GALFPC582R34"/>
    <s v="Oui"/>
    <n v="4.666666666666667"/>
    <n v="9000"/>
  </r>
  <r>
    <d v="2018-04-19T00:00:00"/>
    <s v="Frais food allowance"/>
    <x v="1"/>
    <x v="4"/>
    <n v="80000"/>
    <s v="Tamba"/>
    <x v="0"/>
    <s v="18/04/GALFPC582R35"/>
    <s v="Oui"/>
    <n v="8.8888888888888893"/>
    <n v="9000"/>
  </r>
  <r>
    <d v="2018-04-19T00:00:00"/>
    <s v="Frais de jus avec une ronde de journalistes locaux et correspondants regionaux pour information générale sur le projet galf à faranah"/>
    <x v="1"/>
    <x v="4"/>
    <n v="40000"/>
    <s v="Tamba"/>
    <x v="0"/>
    <s v="18/04/GALFPC582R36"/>
    <s v="Oui"/>
    <n v="4.4444444444444446"/>
    <n v="9000"/>
  </r>
  <r>
    <d v="2018-04-19T00:00:00"/>
    <s v="Bonus média à www,guineews,org pour cas verdict peaux de python au tpi de faranah"/>
    <x v="0"/>
    <x v="4"/>
    <n v="100000"/>
    <s v="Tamba"/>
    <x v="0"/>
    <s v="18/04/GALFPC582R37"/>
    <s v="Oui"/>
    <n v="11.111111111111111"/>
    <n v="9000"/>
  </r>
  <r>
    <d v="2018-04-19T00:00:00"/>
    <s v="Bonus média à la radio bambou fm  pour interview de l'officier média sur le  cas verdict peaux de python au tpi de faranah"/>
    <x v="0"/>
    <x v="4"/>
    <n v="250000"/>
    <s v="Tamba"/>
    <x v="0"/>
    <s v="18/04/GALFPC582R06"/>
    <s v="Oui"/>
    <n v="27.777777777777779"/>
    <n v="9000"/>
  </r>
  <r>
    <d v="2018-04-20T00:00:00"/>
    <s v="Frais de fonctionnement Chérif pour la semaine"/>
    <x v="4"/>
    <x v="3"/>
    <n v="50000"/>
    <s v="Chérif"/>
    <x v="0"/>
    <s v="18/04/GALFPC615"/>
    <s v="Oui"/>
    <n v="5.5555555555555554"/>
    <n v="9000"/>
  </r>
  <r>
    <d v="2018-04-20T00:00:00"/>
    <s v="Frais de fonctionnement de  E40 pour la date  du 09 au 13/04/2018"/>
    <x v="4"/>
    <x v="2"/>
    <n v="75000"/>
    <s v="E40"/>
    <x v="0"/>
    <s v="18/04/GALFPC614"/>
    <s v="Oui"/>
    <n v="8.3333333333333339"/>
    <n v="9000"/>
  </r>
  <r>
    <d v="2018-04-20T00:00:00"/>
    <s v="Ration Journalière à E37"/>
    <x v="1"/>
    <x v="2"/>
    <n v="160000"/>
    <s v="E37"/>
    <x v="0"/>
    <s v="18/04/GALFPC605R07"/>
    <s v="Oui"/>
    <n v="17.777777777777779"/>
    <n v="9000"/>
  </r>
  <r>
    <d v="2018-04-20T00:00:00"/>
    <s v="Ration Journalière à E19"/>
    <x v="1"/>
    <x v="2"/>
    <n v="160000"/>
    <s v="E37"/>
    <x v="0"/>
    <s v="18/04/GALFPC605R08"/>
    <s v="Oui"/>
    <n v="17.777777777777779"/>
    <n v="9000"/>
  </r>
  <r>
    <d v="2018-04-20T00:00:00"/>
    <s v="Ration Journalière à Baldé"/>
    <x v="1"/>
    <x v="2"/>
    <n v="160000"/>
    <s v="E37"/>
    <x v="0"/>
    <s v="18/04/GALFPC605R09"/>
    <s v="Oui"/>
    <n v="17.777777777777779"/>
    <n v="9000"/>
  </r>
  <r>
    <d v="2018-04-20T00:00:00"/>
    <s v="Ration Journalière à Sessou"/>
    <x v="1"/>
    <x v="2"/>
    <n v="160000"/>
    <s v="E37"/>
    <x v="0"/>
    <s v="18/04/GALFPC605R09"/>
    <s v="Oui"/>
    <n v="17.777777777777779"/>
    <n v="9000"/>
  </r>
  <r>
    <d v="2018-04-20T00:00:00"/>
    <s v="Ration Journalière à A:C Alpha oumar Diallo"/>
    <x v="1"/>
    <x v="2"/>
    <n v="160000"/>
    <s v="E37"/>
    <x v="0"/>
    <s v="18/04/GALFPC605R06"/>
    <s v="Oui"/>
    <n v="17.777777777777779"/>
    <n v="9000"/>
  </r>
  <r>
    <d v="2018-04-20T00:00:00"/>
    <s v="Frais d'hôtel (5) nuitées pour l'équipe  à Labé"/>
    <x v="1"/>
    <x v="2"/>
    <n v="1500000"/>
    <s v="E37"/>
    <x v="0"/>
    <s v="18/04/GALFPC605 F13"/>
    <s v="Oui"/>
    <n v="166.66666666666666"/>
    <n v="9000"/>
  </r>
  <r>
    <d v="2018-04-20T00:00:00"/>
    <s v="Achat Jus lors du réperage des lieux d'opération"/>
    <x v="12"/>
    <x v="2"/>
    <n v="50000"/>
    <s v="E37"/>
    <x v="0"/>
    <s v="18/04/GALFPC605R12"/>
    <s v="Oui"/>
    <n v="5.5555555555555554"/>
    <n v="9000"/>
  </r>
  <r>
    <d v="2018-04-20T00:00:00"/>
    <s v="Remboursement achat (20) l carb. Véh Perso du 18/04/2018 pour son transport maison-bureau"/>
    <x v="4"/>
    <x v="5"/>
    <n v="160000"/>
    <s v="Saïdou"/>
    <x v="0"/>
    <s v="18/04/GALFPC611"/>
    <s v="Oui"/>
    <n v="17.777777777777779"/>
    <n v="9000"/>
  </r>
  <r>
    <d v="2018-04-20T00:00:00"/>
    <s v="Achat de (20)l de carburant véh perso pour son transport maison-bureau"/>
    <x v="4"/>
    <x v="5"/>
    <n v="160000"/>
    <s v="Saïdou"/>
    <x v="0"/>
    <s v="18/04/GALFPC612"/>
    <s v="Oui"/>
    <n v="17.777777777777779"/>
    <n v="9000"/>
  </r>
  <r>
    <d v="2018-04-20T00:00:00"/>
    <s v="Achat de E-recharge (orange )pour l'équipe du bureau"/>
    <x v="10"/>
    <x v="1"/>
    <n v="400000"/>
    <s v="Moné"/>
    <x v="0"/>
    <s v="18/04/GALFPC613"/>
    <s v="Oui"/>
    <n v="44.444444444444443"/>
    <n v="9000"/>
  </r>
  <r>
    <d v="2018-04-20T00:00:00"/>
    <s v="Frais de food allowance "/>
    <x v="1"/>
    <x v="4"/>
    <n v="80000"/>
    <s v="Tamba"/>
    <x v="0"/>
    <s v="18/04/GALFPC602R41"/>
    <s v="Oui"/>
    <n v="8.8888888888888893"/>
    <n v="9000"/>
  </r>
  <r>
    <d v="2018-04-20T00:00:00"/>
    <s v="Frais de taxi moto, course urbaine pour la médiatisation cas verdict peaux de python"/>
    <x v="4"/>
    <x v="4"/>
    <n v="26000"/>
    <s v="Tamba"/>
    <x v="0"/>
    <s v="18/04/GALFPC602"/>
    <s v="Oui"/>
    <n v="2.8888888888888888"/>
    <n v="9000"/>
  </r>
  <r>
    <d v="2018-04-20T00:00:00"/>
    <s v="Frais d'hébergement à l'hotel bibush à faranah "/>
    <x v="1"/>
    <x v="4"/>
    <n v="400000"/>
    <s v="Tamba"/>
    <x v="0"/>
    <s v="18/04/GALFPC602F22"/>
    <s v="Oui"/>
    <n v="44.444444444444443"/>
    <n v="9000"/>
  </r>
  <r>
    <d v="2018-04-20T00:00:00"/>
    <s v="Bonus média radio rurale de faranah sur le magasine réalisé avec le responsable des programme sur le verdict du tpi dans l'affaire peaux de python"/>
    <x v="0"/>
    <x v="4"/>
    <n v="250000"/>
    <s v="Tamba"/>
    <x v="0"/>
    <s v="18/04/GALFPC602R20"/>
    <s v="Oui"/>
    <n v="27.777777777777779"/>
    <n v="9000"/>
  </r>
  <r>
    <d v="2018-04-20T00:00:00"/>
    <s v="Transport faranah - conakry "/>
    <x v="4"/>
    <x v="4"/>
    <n v="115000"/>
    <s v="Tamba"/>
    <x v="0"/>
    <s v="18/04/GALFPC602"/>
    <s v="Oui"/>
    <n v="12.777777777777779"/>
    <n v="9000"/>
  </r>
  <r>
    <d v="2018-04-20T00:00:00"/>
    <s v="Frais déplacement taxi moto de sangoyah à 00 h du matin au lieu d'accident de circulation pour la maison de retour à faranah"/>
    <x v="4"/>
    <x v="4"/>
    <n v="40000"/>
    <s v="Tamba"/>
    <x v="0"/>
    <s v="18/04/GALFPC602R40"/>
    <s v="Oui"/>
    <n v="4.4444444444444446"/>
    <n v="9000"/>
  </r>
  <r>
    <d v="2018-04-21T00:00:00"/>
    <s v="Transport d'E19 Pita-Conakry"/>
    <x v="4"/>
    <x v="2"/>
    <n v="90000"/>
    <s v="E37"/>
    <x v="0"/>
    <s v="18/04/GALFPC605TV"/>
    <s v="Oui"/>
    <n v="10"/>
    <n v="9000"/>
  </r>
  <r>
    <d v="2018-04-21T00:00:00"/>
    <s v="Transport D'E19 De Tinkisso-Aéroport AR"/>
    <x v="4"/>
    <x v="2"/>
    <n v="10000"/>
    <s v="E37"/>
    <x v="0"/>
    <s v="18/04/GALFPC618R14"/>
    <s v="Oui"/>
    <n v="1.1111111111111112"/>
    <n v="9000"/>
  </r>
  <r>
    <d v="2018-04-21T00:00:00"/>
    <s v="Bonus d' Agent Alpha Oumar Diallo"/>
    <x v="0"/>
    <x v="2"/>
    <n v="300000"/>
    <s v="E37"/>
    <x v="0"/>
    <s v="18/04/GALFPC618R15"/>
    <s v="Oui"/>
    <n v="33.333333333333336"/>
    <n v="9000"/>
  </r>
  <r>
    <d v="2018-04-21T00:00:00"/>
    <s v="Bonus d' Agent de la Police Elhadj Ibrahim  Diallo"/>
    <x v="0"/>
    <x v="2"/>
    <n v="250000"/>
    <s v="E37"/>
    <x v="0"/>
    <s v="18/04/GALFPC618R17"/>
    <s v="Oui"/>
    <n v="27.777777777777779"/>
    <n v="9000"/>
  </r>
  <r>
    <d v="2018-04-21T00:00:00"/>
    <s v="Bonus d'agent de la police Sekou Somparé"/>
    <x v="0"/>
    <x v="2"/>
    <n v="250000"/>
    <s v="E37"/>
    <x v="0"/>
    <s v="18/04/GALFPC618R16"/>
    <s v="Oui"/>
    <n v="27.777777777777779"/>
    <n v="9000"/>
  </r>
  <r>
    <d v="2018-04-21T00:00:00"/>
    <s v="Bonus d'agent des eaux et Forets Beavogui zaou"/>
    <x v="0"/>
    <x v="2"/>
    <n v="250000"/>
    <s v="E37"/>
    <x v="0"/>
    <s v="18/04/GALFPC618R18"/>
    <s v="Oui"/>
    <n v="27.777777777777779"/>
    <n v="9000"/>
  </r>
  <r>
    <d v="2018-04-21T00:00:00"/>
    <s v="Bonus d'agent des eaux et Forets Diallo Mamadou Chérif"/>
    <x v="0"/>
    <x v="2"/>
    <n v="250000"/>
    <s v="E37"/>
    <x v="0"/>
    <s v="18/04/GALFPC618R19"/>
    <s v="Oui"/>
    <n v="27.777777777777779"/>
    <n v="9000"/>
  </r>
  <r>
    <d v="2018-04-21T00:00:00"/>
    <s v="Bonus d'agent des eaux et Forets"/>
    <x v="0"/>
    <x v="0"/>
    <n v="150000"/>
    <s v="E37"/>
    <x v="0"/>
    <s v="18/04/GALFPC605R20"/>
    <s v="Oui"/>
    <n v="16.666666666666668"/>
    <n v="9000"/>
  </r>
  <r>
    <d v="2018-04-21T00:00:00"/>
    <s v="Transport d'E37 Hôtel-en ville-Gare routière tougué-Dogora-Marché AR"/>
    <x v="4"/>
    <x v="2"/>
    <n v="25000"/>
    <s v="E37"/>
    <x v="0"/>
    <s v="18/04/GALFPC605R21"/>
    <s v="Oui"/>
    <n v="2.7777777777777777"/>
    <n v="9000"/>
  </r>
  <r>
    <d v="2018-04-21T00:00:00"/>
    <s v="Achat de Carburant pour le deuxième vehicule à Labé pour l'opération"/>
    <x v="4"/>
    <x v="2"/>
    <n v="200000"/>
    <s v="E37"/>
    <x v="0"/>
    <s v="18/04/GALFPC605R30"/>
    <s v="Oui"/>
    <n v="22.222222222222221"/>
    <n v="9000"/>
  </r>
  <r>
    <d v="2018-04-21T00:00:00"/>
    <s v="Frais d'hôtel (4) nuitées pour l'équipe  à Labé"/>
    <x v="1"/>
    <x v="2"/>
    <n v="1200000"/>
    <s v="E37"/>
    <x v="0"/>
    <s v="18/04/GALFPC605 F13"/>
    <s v="Oui"/>
    <n v="133.33333333333334"/>
    <n v="9000"/>
  </r>
  <r>
    <d v="2018-04-21T00:00:00"/>
    <s v="Achat Carburant pour la voiture louée dans le cadre du retour à conakry"/>
    <x v="4"/>
    <x v="2"/>
    <n v="480000"/>
    <s v="E37"/>
    <x v="0"/>
    <s v="18/04/GALFPC605R26"/>
    <s v="Oui"/>
    <n v="53.333333333333336"/>
    <n v="9000"/>
  </r>
  <r>
    <d v="2018-04-21T00:00:00"/>
    <s v="Achat jus au lieu de l'opération"/>
    <x v="12"/>
    <x v="2"/>
    <n v="10000"/>
    <s v="E37"/>
    <x v="0"/>
    <s v="18/04/GALFPC605R24"/>
    <s v="Oui"/>
    <n v="1.1111111111111112"/>
    <n v="9000"/>
  </r>
  <r>
    <d v="2018-04-21T00:00:00"/>
    <s v="Achat sandwich au lieu d'opération"/>
    <x v="12"/>
    <x v="0"/>
    <n v="10000"/>
    <s v="E37"/>
    <x v="0"/>
    <s v="18/04/GALFPC605R25"/>
    <s v="Oui"/>
    <n v="1.1111111111111112"/>
    <n v="9000"/>
  </r>
  <r>
    <d v="2018-04-21T00:00:00"/>
    <s v="Photocopie du PV"/>
    <x v="2"/>
    <x v="1"/>
    <n v="57000"/>
    <s v="E37"/>
    <x v="0"/>
    <s v="18/04/GALFPC605R26"/>
    <s v="Oui"/>
    <n v="6.333333333333333"/>
    <n v="9000"/>
  </r>
  <r>
    <d v="2018-04-21T00:00:00"/>
    <s v="Transport maison-bureau pour samedi 21/04/2018"/>
    <x v="4"/>
    <x v="1"/>
    <n v="30000"/>
    <s v="Moné"/>
    <x v="0"/>
    <s v="18/04/GALFPC616"/>
    <s v="Oui"/>
    <n v="3.3333333333333335"/>
    <n v="9000"/>
  </r>
  <r>
    <d v="2018-04-21T00:00:00"/>
    <s v="Paiement au Fiscaliste pour les frais de traitement de dossier du personnel"/>
    <x v="9"/>
    <x v="1"/>
    <n v="2400000"/>
    <s v="Moné"/>
    <x v="0"/>
    <s v="18/04/GALFPC617"/>
    <s v="Oui"/>
    <n v="266.66666666666669"/>
    <n v="9000"/>
  </r>
  <r>
    <d v="2018-04-21T00:00:00"/>
    <s v="Frais de transfert/orange money de (1 500 000 fg) à E37 opération à Labé"/>
    <x v="6"/>
    <x v="1"/>
    <n v="34000"/>
    <s v="Moné"/>
    <x v="0"/>
    <s v="18/04/GALFPC619"/>
    <s v="Oui"/>
    <n v="3.7777777777777777"/>
    <n v="9000"/>
  </r>
  <r>
    <d v="2018-04-21T00:00:00"/>
    <s v="Achat nourriture pour le detenu Mamadou ciré Barry"/>
    <x v="3"/>
    <x v="3"/>
    <n v="31000"/>
    <s v="Sessou"/>
    <x v="0"/>
    <s v="18/04/GALFPC619T01"/>
    <s v="Oui"/>
    <n v="3.4444444444444446"/>
    <n v="9000"/>
  </r>
  <r>
    <d v="2018-04-21T00:00:00"/>
    <s v="Taxi moto hotel -Tinkisso-CMIS-hotel pour visite de prison "/>
    <x v="4"/>
    <x v="3"/>
    <n v="30000"/>
    <s v="Sessou"/>
    <x v="0"/>
    <s v="18/04/GALFPC619R15"/>
    <s v="Oui"/>
    <n v="3.3333333333333335"/>
    <n v="9000"/>
  </r>
  <r>
    <d v="2018-04-22T00:00:00"/>
    <s v="Food allowence "/>
    <x v="1"/>
    <x v="3"/>
    <n v="80000"/>
    <s v="Sessou"/>
    <x v="0"/>
    <s v="18/04/GALFPC619R02"/>
    <s v="Oui"/>
    <n v="8.8888888888888893"/>
    <n v="9000"/>
  </r>
  <r>
    <d v="2018-04-22T00:00:00"/>
    <s v="Achat food détenu MAMADOU Ciré Barry"/>
    <x v="3"/>
    <x v="3"/>
    <n v="35000"/>
    <s v="Sessou"/>
    <x v="0"/>
    <s v="18/04/GALFPC619R03"/>
    <s v="Oui"/>
    <n v="3.8888888888888888"/>
    <n v="9000"/>
  </r>
  <r>
    <d v="2018-04-22T00:00:00"/>
    <s v="Taxi moto hotel -cyber -Tinkisso-CMIS-hotel pour visite de prison "/>
    <x v="4"/>
    <x v="3"/>
    <n v="30000"/>
    <s v="Sessou"/>
    <x v="0"/>
    <s v="18/04/GALFPC619R04"/>
    <s v="Oui"/>
    <n v="3.3333333333333335"/>
    <n v="9000"/>
  </r>
  <r>
    <d v="2018-04-22T00:00:00"/>
    <s v="Achat food détenu MAMADOU Ciré Barry"/>
    <x v="3"/>
    <x v="3"/>
    <n v="28500"/>
    <s v="Sessou"/>
    <x v="0"/>
    <s v="18/04/GALFPC619R05"/>
    <s v="Oui"/>
    <n v="3.1666666666666665"/>
    <n v="9000"/>
  </r>
  <r>
    <d v="2018-04-23T00:00:00"/>
    <s v="Transport bureau-Eaux et Forêt AJ de l'Etat Cabinet Me SOVOGUI"/>
    <x v="4"/>
    <x v="3"/>
    <n v="70000"/>
    <s v="Chérif"/>
    <x v="0"/>
    <s v="18/04/GALFPC622"/>
    <s v="Oui"/>
    <n v="7.7777777777777777"/>
    <n v="9000"/>
  </r>
  <r>
    <d v="2018-04-23T00:00:00"/>
    <s v="Transport bureau-tanerie pour enquête "/>
    <x v="4"/>
    <x v="2"/>
    <n v="19000"/>
    <s v="E19"/>
    <x v="0"/>
    <s v="18/04/GALFPC623"/>
    <s v="Oui"/>
    <n v="2.1111111111111112"/>
    <n v="9000"/>
  </r>
  <r>
    <d v="2018-04-23T00:00:00"/>
    <s v="Frais taxi moto pour enquête"/>
    <x v="4"/>
    <x v="2"/>
    <n v="70000"/>
    <s v="E20"/>
    <x v="0"/>
    <s v="18/04/GALFPC625"/>
    <s v="Oui"/>
    <n v="7.7777777777777777"/>
    <n v="9000"/>
  </r>
  <r>
    <d v="2018-04-23T00:00:00"/>
    <s v="Frais de fonctionnement E20 pour la semaine"/>
    <x v="4"/>
    <x v="2"/>
    <n v="115000"/>
    <s v="E20"/>
    <x v="0"/>
    <s v="18/04/GALFPC635"/>
    <s v="Oui"/>
    <n v="12.777777777777779"/>
    <n v="9000"/>
  </r>
  <r>
    <d v="2018-04-23T00:00:00"/>
    <s v="Frais taxi moto pour enquête"/>
    <x v="4"/>
    <x v="2"/>
    <n v="62000"/>
    <s v="E39"/>
    <x v="0"/>
    <s v="18/04/GALFPC626"/>
    <s v="Oui"/>
    <n v="6.8888888888888893"/>
    <n v="9000"/>
  </r>
  <r>
    <d v="2018-04-23T00:00:00"/>
    <s v="Achat de carburant pour les carburant pour les enquêtes  "/>
    <x v="4"/>
    <x v="2"/>
    <n v="240000"/>
    <s v="E40"/>
    <x v="0"/>
    <s v="18/04/GALFPC633"/>
    <s v="Oui"/>
    <n v="26.666666666666668"/>
    <n v="9000"/>
  </r>
  <r>
    <d v="2018-04-23T00:00:00"/>
    <s v="Achat de 3 Clés USB de 4GB"/>
    <x v="2"/>
    <x v="1"/>
    <n v="165000"/>
    <s v="E37"/>
    <x v="0"/>
    <s v="18/04/GALFPC618R35"/>
    <s v="Oui"/>
    <n v="18.333333333333332"/>
    <n v="9000"/>
  </r>
  <r>
    <d v="2018-04-23T00:00:00"/>
    <s v="Transport Maison-Bureau AR"/>
    <x v="4"/>
    <x v="2"/>
    <n v="15000"/>
    <s v="E37"/>
    <x v="0"/>
    <s v="18/04/GALFPC645"/>
    <s v="Oui"/>
    <n v="1.6666666666666667"/>
    <n v="9000"/>
  </r>
  <r>
    <d v="2018-04-23T00:00:00"/>
    <s v="Transport Bureau-Kaloum à la Banque"/>
    <x v="4"/>
    <x v="2"/>
    <n v="70000"/>
    <s v="E37"/>
    <x v="0"/>
    <s v="18/04/GALFPC622"/>
    <s v="Oui"/>
    <n v="7.7777777777777777"/>
    <n v="9000"/>
  </r>
  <r>
    <d v="2018-04-23T00:00:00"/>
    <s v="Transport bureau-Cabinet orange money pour dépôt à Sessou suivi juridique peaux de panthère Labé"/>
    <x v="4"/>
    <x v="2"/>
    <n v="5000"/>
    <s v="E37"/>
    <x v="0"/>
    <s v="18/04/GALFPC628"/>
    <s v="Oui"/>
    <n v="0.55555555555555558"/>
    <n v="9000"/>
  </r>
  <r>
    <d v="2018-04-23T00:00:00"/>
    <s v="Achat de (20)l de carburant véh perso pour son transport maison-bureau"/>
    <x v="4"/>
    <x v="5"/>
    <n v="160000"/>
    <s v="Saïdou"/>
    <x v="0"/>
    <s v="18/04/GALFPC635"/>
    <s v="Oui"/>
    <n v="17.777777777777779"/>
    <n v="9000"/>
  </r>
  <r>
    <d v="2018-04-23T00:00:00"/>
    <s v="Frais taxi moto bureau-Cabinet Me SOVOGUI pour rpaiement Bonus  pour suivi juridique cas Abattage d'une panthère à Dabola"/>
    <x v="5"/>
    <x v="3"/>
    <n v="70000"/>
    <s v="Maïmouna"/>
    <x v="0"/>
    <s v="18/04/GALFPC628"/>
    <s v="Oui"/>
    <n v="7.7777777777777777"/>
    <n v="9000"/>
  </r>
  <r>
    <d v="2018-04-23T00:00:00"/>
    <s v="Paiement bonus pour requisition numéro trafiquant"/>
    <x v="0"/>
    <x v="3"/>
    <n v="180000"/>
    <s v="Maïmouna"/>
    <x v="0"/>
    <s v="18/04/GALFPC629"/>
    <s v="Oui"/>
    <n v="20"/>
    <n v="9000"/>
  </r>
  <r>
    <d v="2018-04-23T00:00:00"/>
    <s v="Frais de fonctionnement Maïmouna pour la semaine"/>
    <x v="5"/>
    <x v="3"/>
    <n v="80000"/>
    <s v="Maïmouna"/>
    <x v="0"/>
    <s v="18/04/GALFPC636"/>
    <s v="Oui"/>
    <n v="8.8888888888888893"/>
    <n v="9000"/>
  </r>
  <r>
    <d v="2018-04-23T00:00:00"/>
    <s v="Frais de fonctionnement Moné pour la semaine"/>
    <x v="4"/>
    <x v="1"/>
    <n v="150000"/>
    <s v="Moné"/>
    <x v="0"/>
    <s v="18/04/GALFPC624"/>
    <s v="Oui"/>
    <n v="16.666666666666668"/>
    <n v="9000"/>
  </r>
  <r>
    <d v="2018-04-23T00:00:00"/>
    <s v="Frais transfert/orange money à Sessou pour  opération à Labé"/>
    <x v="6"/>
    <x v="1"/>
    <n v="12000"/>
    <s v="Moné"/>
    <x v="0"/>
    <s v="18/04/GALFPC631"/>
    <s v="Oui"/>
    <n v="1.3333333333333333"/>
    <n v="9000"/>
  </r>
  <r>
    <d v="2018-04-23T00:00:00"/>
    <s v="Paiement Bonus de Me SOVOGUI pour le cas "/>
    <x v="0"/>
    <x v="3"/>
    <n v="1000000"/>
    <s v="Moné"/>
    <x v="0"/>
    <s v="18/04/GALFPC632"/>
    <s v="Oui"/>
    <n v="111.11111111111111"/>
    <n v="9000"/>
  </r>
  <r>
    <d v="2018-04-23T00:00:00"/>
    <s v="Food allowence (1) jour"/>
    <x v="1"/>
    <x v="3"/>
    <n v="80000"/>
    <s v="Sessou"/>
    <x v="0"/>
    <s v="18/04/GALFPC619R06"/>
    <s v="Oui"/>
    <n v="8.8888888888888893"/>
    <n v="9000"/>
  </r>
  <r>
    <d v="2018-04-23T00:00:00"/>
    <s v="Achat nourriture pour détenu"/>
    <x v="3"/>
    <x v="3"/>
    <n v="28500"/>
    <s v="Sessou"/>
    <x v="0"/>
    <s v="18/04/GALFPC619R08"/>
    <s v="Oui"/>
    <n v="3.1666666666666665"/>
    <n v="9000"/>
  </r>
  <r>
    <d v="2018-04-23T00:00:00"/>
    <s v="Taxi moto hotel-CMIS-(visite de prison)-cyber (saisi et impression et photocophie)-section des Eaux et Forets -TPI (deferrement)"/>
    <x v="4"/>
    <x v="3"/>
    <n v="35000"/>
    <s v="Sessou"/>
    <x v="0"/>
    <s v="18/04/GALFPC619R09"/>
    <s v="Oui"/>
    <n v="3.8888888888888888"/>
    <n v="9000"/>
  </r>
  <r>
    <d v="2018-04-23T00:00:00"/>
    <s v="Frais de Saisi ,impression en couleur  et photocophie document juridique"/>
    <x v="2"/>
    <x v="1"/>
    <n v="28500"/>
    <s v="Sessou"/>
    <x v="0"/>
    <s v="18/04/GALFPC619F01"/>
    <s v="Oui"/>
    <n v="3.1666666666666665"/>
    <n v="9000"/>
  </r>
  <r>
    <d v="2018-04-23T00:00:00"/>
    <s v="Achat carburant pour le deferrement"/>
    <x v="4"/>
    <x v="3"/>
    <n v="160000"/>
    <s v="Sessou"/>
    <x v="0"/>
    <s v="18/04/GALFPC619R25"/>
    <s v="Oui"/>
    <n v="17.777777777777779"/>
    <n v="9000"/>
  </r>
  <r>
    <d v="2018-04-23T00:00:00"/>
    <s v="Impression analyse juridique "/>
    <x v="2"/>
    <x v="1"/>
    <n v="25000"/>
    <s v="Sessou"/>
    <x v="0"/>
    <s v="18/04/GALFPC619R14"/>
    <s v="Oui"/>
    <n v="2.7777777777777777"/>
    <n v="9000"/>
  </r>
  <r>
    <d v="2018-04-23T00:00:00"/>
    <s v="Taxi maison-bureau(aller et retour)"/>
    <x v="4"/>
    <x v="4"/>
    <n v="10000"/>
    <s v="Tamba"/>
    <x v="0"/>
    <s v="18/04/GALFPC563"/>
    <s v="Oui"/>
    <n v="1.1111111111111112"/>
    <n v="9000"/>
  </r>
  <r>
    <d v="2018-04-23T00:00:00"/>
    <s v="Paiement 25% Honoraire  Avocat cas abattage d'une panthère à Dabola"/>
    <x v="8"/>
    <x v="3"/>
    <n v="1750000"/>
    <s v="BPMG GNF"/>
    <x v="0"/>
    <s v="18/04/GALFPQ38"/>
    <s v="Oui"/>
    <n v="194.44444444444446"/>
    <n v="9000"/>
  </r>
  <r>
    <d v="2018-04-23T00:00:00"/>
    <s v="Salaire Aïssatou KEITA Avril/2018"/>
    <x v="9"/>
    <x v="2"/>
    <n v="1525000"/>
    <s v="BPMG GNF"/>
    <x v="0"/>
    <s v="18/04/GALF"/>
    <s v="Oui"/>
    <n v="169.44444444444446"/>
    <n v="9000"/>
  </r>
  <r>
    <d v="2018-04-23T00:00:00"/>
    <s v="Salaire Tamba Fatou Oularé avril/2018"/>
    <x v="9"/>
    <x v="4"/>
    <n v="2613750"/>
    <s v="BPMG GNF"/>
    <x v="0"/>
    <s v="18/04/GALF"/>
    <s v="Oui"/>
    <n v="290.41666666666669"/>
    <n v="9000"/>
  </r>
  <r>
    <d v="2018-04-23T00:00:00"/>
    <s v="Salaire Sekou Castro Kourouma  avril/2018"/>
    <x v="9"/>
    <x v="3"/>
    <n v="2913750"/>
    <s v="BPMG GNF"/>
    <x v="0"/>
    <s v="18/04/GALF"/>
    <s v="Oui"/>
    <n v="323.75"/>
    <n v="9000"/>
  </r>
  <r>
    <d v="2018-04-23T00:00:00"/>
    <s v="Salaire Mamadou Saliou Baldé  avril/2018"/>
    <x v="9"/>
    <x v="3"/>
    <n v="2213750"/>
    <s v="BPMG GNF"/>
    <x v="0"/>
    <s v="18/04/GALF"/>
    <s v="Oui"/>
    <n v="245.97222222222223"/>
    <n v="9000"/>
  </r>
  <r>
    <d v="2018-04-23T00:00:00"/>
    <s v="Salaire Aissatou Sessou avril/2018"/>
    <x v="9"/>
    <x v="3"/>
    <n v="2213750"/>
    <s v="BPMG GNF"/>
    <x v="0"/>
    <s v="18/04/GALF"/>
    <s v="Oui"/>
    <n v="245.97222222222223"/>
    <n v="9000"/>
  </r>
  <r>
    <d v="2018-04-23T00:00:00"/>
    <s v="Salaire Amadou Oury Diallo avril/2018"/>
    <x v="9"/>
    <x v="2"/>
    <n v="1910000"/>
    <s v="BPMG GNF"/>
    <x v="0"/>
    <s v="18/04/GALF"/>
    <s v="Oui"/>
    <n v="212.22222222222223"/>
    <n v="9000"/>
  </r>
  <r>
    <d v="2018-04-23T00:00:00"/>
    <s v="Salaire Odette Kamano avril/2018"/>
    <x v="9"/>
    <x v="3"/>
    <n v="2613750"/>
    <s v="BPMG GNF"/>
    <x v="0"/>
    <s v="18/04/GALF"/>
    <s v="Oui"/>
    <n v="290.41666666666669"/>
    <n v="9000"/>
  </r>
  <r>
    <d v="2018-04-24T00:00:00"/>
    <s v="Frais de fonctionnement Castro pour la semaine"/>
    <x v="4"/>
    <x v="3"/>
    <n v="150000"/>
    <s v="Castro"/>
    <x v="0"/>
    <s v="18/04/GALFPC583"/>
    <s v="Oui"/>
    <n v="16.666666666666668"/>
    <n v="9000"/>
  </r>
  <r>
    <d v="2018-04-24T00:00:00"/>
    <s v="Achat d'un Power Bank"/>
    <x v="2"/>
    <x v="1"/>
    <n v="50000"/>
    <s v="Chérif"/>
    <x v="0"/>
    <s v="18/04/GALFPC638"/>
    <s v="Oui"/>
    <n v="5.5555555555555554"/>
    <n v="9000"/>
  </r>
  <r>
    <d v="2018-04-24T00:00:00"/>
    <s v="Frais taxi moto Chérif  bureau-centre ville pour suivi d'Audience au TPI de Kaloum"/>
    <x v="4"/>
    <x v="3"/>
    <n v="70000"/>
    <s v="Chérif"/>
    <x v="0"/>
    <s v="18/04/GALFPC639"/>
    <s v="Oui"/>
    <n v="7.7777777777777777"/>
    <n v="9000"/>
  </r>
  <r>
    <d v="2018-04-24T00:00:00"/>
    <s v="Transfert  de crédit recharge orange pour connxion pour le suivi Audience cas Sierra"/>
    <x v="10"/>
    <x v="3"/>
    <n v="10000"/>
    <s v="Chérif"/>
    <x v="0"/>
    <s v="18/04/GALFPC646"/>
    <s v="Oui"/>
    <n v="1.1111111111111112"/>
    <n v="9000"/>
  </r>
  <r>
    <d v="2018-04-24T00:00:00"/>
    <s v="Transport bureau-Coyah pour les enquêtes"/>
    <x v="4"/>
    <x v="2"/>
    <n v="70000"/>
    <s v="E20"/>
    <x v="0"/>
    <s v="18/04/GALFPC643"/>
    <s v="Oui"/>
    <n v="7.7777777777777777"/>
    <n v="9000"/>
  </r>
  <r>
    <d v="2018-04-24T00:00:00"/>
    <s v="Frais de fonctionnement E39  pour la semaine "/>
    <x v="4"/>
    <x v="2"/>
    <n v="85000"/>
    <s v="E39"/>
    <x v="0"/>
    <s v="18/04/GALFPC641"/>
    <s v="Oui"/>
    <n v="9.4444444444444446"/>
    <n v="9000"/>
  </r>
  <r>
    <d v="2018-04-24T00:00:00"/>
    <s v="Transport bureau-Dubréka pour les enquêtes"/>
    <x v="4"/>
    <x v="2"/>
    <n v="60000"/>
    <s v="E39"/>
    <x v="0"/>
    <s v="18/04/GALFPC642"/>
    <s v="Oui"/>
    <n v="6.666666666666667"/>
    <n v="9000"/>
  </r>
  <r>
    <d v="2018-04-24T00:00:00"/>
    <s v="Transport Maison-Bureau AR"/>
    <x v="4"/>
    <x v="2"/>
    <n v="15000"/>
    <s v="E37"/>
    <x v="0"/>
    <s v="18/04/GALFPC645"/>
    <s v="Oui"/>
    <n v="1.6666666666666667"/>
    <n v="9000"/>
  </r>
  <r>
    <d v="2018-04-24T00:00:00"/>
    <s v="Frais taxi moto Maimouna bureau-centre ville pour suivi d'Audience au TPI de Kaloum"/>
    <x v="5"/>
    <x v="3"/>
    <n v="70000"/>
    <s v="Maïmouna"/>
    <x v="0"/>
    <s v="18/04/GALFPC640"/>
    <s v="Oui"/>
    <n v="7.7777777777777777"/>
    <n v="9000"/>
  </r>
  <r>
    <d v="2018-04-24T00:00:00"/>
    <s v="Achat d'une pompe et accessoirs pour la reparation du forage à eau du bureau"/>
    <x v="2"/>
    <x v="1"/>
    <n v="2275000"/>
    <s v="Moné"/>
    <x v="0"/>
    <s v="18/04/GALFPC648"/>
    <s v="Oui"/>
    <n v="252.77777777777777"/>
    <n v="9000"/>
  </r>
  <r>
    <d v="2018-04-24T00:00:00"/>
    <s v="Achat de E-recharge (orange )pour l'équipe du bureau"/>
    <x v="10"/>
    <x v="1"/>
    <n v="400000"/>
    <s v="Moné"/>
    <x v="0"/>
    <s v="18/04/GALFPC649"/>
    <s v="Oui"/>
    <n v="44.444444444444443"/>
    <n v="9000"/>
  </r>
  <r>
    <d v="2018-04-24T00:00:00"/>
    <s v="Food allowence "/>
    <x v="1"/>
    <x v="3"/>
    <n v="80000"/>
    <s v="Sessou"/>
    <x v="0"/>
    <s v="18/04/GALFPC619F11"/>
    <s v="Oui"/>
    <n v="8.8888888888888893"/>
    <n v="9000"/>
  </r>
  <r>
    <d v="2018-04-24T00:00:00"/>
    <s v="Frais d'hotel pour 2 nuitées"/>
    <x v="1"/>
    <x v="3"/>
    <n v="600000"/>
    <s v="Sessou"/>
    <x v="0"/>
    <s v="18/04/GALFPC619F17"/>
    <s v="Oui"/>
    <n v="66.666666666666671"/>
    <n v="9000"/>
  </r>
  <r>
    <d v="2018-04-24T00:00:00"/>
    <s v="Taxi moto hotel-cyber (coorection et impression analyse juridque)-TPI (depôt analyse juridique)-gare routière"/>
    <x v="4"/>
    <x v="3"/>
    <n v="25000"/>
    <s v="Sessou"/>
    <x v="0"/>
    <s v="18/04/GALFPC619R12"/>
    <s v="Oui"/>
    <n v="2.7777777777777777"/>
    <n v="9000"/>
  </r>
  <r>
    <d v="2018-04-24T00:00:00"/>
    <s v="Impression analyse juridique "/>
    <x v="2"/>
    <x v="1"/>
    <n v="28500"/>
    <s v="Sessou"/>
    <x v="0"/>
    <s v="18/04/GALFPC619"/>
    <s v="Oui"/>
    <n v="3.1666666666666665"/>
    <n v="9000"/>
  </r>
  <r>
    <d v="2018-04-24T00:00:00"/>
    <s v="Impression en couleur document juridique"/>
    <x v="2"/>
    <x v="1"/>
    <n v="13500"/>
    <s v="Sessou"/>
    <x v="0"/>
    <s v="18/04/GALFPC619F02"/>
    <s v="Oui"/>
    <n v="1.5"/>
    <n v="9000"/>
  </r>
  <r>
    <d v="2018-04-24T00:00:00"/>
    <s v="transport labé -conakry"/>
    <x v="4"/>
    <x v="3"/>
    <n v="95000"/>
    <s v="Sessou"/>
    <x v="0"/>
    <s v="18/04/GALFPC619TV"/>
    <s v="Oui"/>
    <n v="10.555555555555555"/>
    <n v="9000"/>
  </r>
  <r>
    <d v="2018-04-24T00:00:00"/>
    <s v="Taxi moto bembeto-ratoma"/>
    <x v="4"/>
    <x v="3"/>
    <n v="40000"/>
    <s v="Sessou"/>
    <x v="0"/>
    <s v="18/04/GALFPC619R13"/>
    <s v="Oui"/>
    <n v="4.4444444444444446"/>
    <n v="9000"/>
  </r>
  <r>
    <d v="2018-04-24T00:00:00"/>
    <s v="Taxi maison-bureau(aller et retour)"/>
    <x v="4"/>
    <x v="4"/>
    <n v="10000"/>
    <s v="Tamba"/>
    <x v="0"/>
    <s v="18/04/GALFPC563"/>
    <s v="Oui"/>
    <n v="1.1111111111111112"/>
    <n v="9000"/>
  </r>
  <r>
    <d v="2018-04-24T00:00:00"/>
    <s v="Paiement facture n°004 B.S.P.S pour la  sécuritédu du  bureau pour le mois avril 2018 "/>
    <x v="7"/>
    <x v="1"/>
    <n v="2000000"/>
    <s v="BPMG GNF"/>
    <x v="0"/>
    <s v="18/04/GALFPQ41"/>
    <s v="Oui"/>
    <n v="222.22222222222223"/>
    <n v="9000"/>
  </r>
  <r>
    <d v="2018-04-24T00:00:00"/>
    <s v="Paiement facture n°001667 pour les  frais de location de véhicule pour  (3) jours pour opération à Labé"/>
    <x v="4"/>
    <x v="1"/>
    <n v="2550000"/>
    <s v="BPMG GNF"/>
    <x v="0"/>
    <s v="18/04/GALFPQ41"/>
    <s v="Oui"/>
    <n v="283.33333333333331"/>
    <n v="9000"/>
  </r>
  <r>
    <d v="2018-04-25T00:00:00"/>
    <s v="Frais taxi moto bureau- DPJ (centre ville) pour requisition numéro Abou Mara"/>
    <x v="4"/>
    <x v="3"/>
    <n v="70000"/>
    <s v="Castro"/>
    <x v="0"/>
    <s v="18/04/GALFPC652"/>
    <s v="Oui"/>
    <n v="7.7777777777777777"/>
    <n v="9000"/>
  </r>
  <r>
    <d v="2018-04-25T00:00:00"/>
    <s v="Transport bureau-Matam-Afia pour enquête"/>
    <x v="4"/>
    <x v="2"/>
    <n v="16000"/>
    <s v="E19"/>
    <x v="0"/>
    <s v="18/04/GALFPC650"/>
    <s v="Oui"/>
    <n v="1.7777777777777777"/>
    <n v="9000"/>
  </r>
  <r>
    <d v="2018-04-25T00:00:00"/>
    <s v="Paiement Bonus à E19 pour l'opération peau de panthère à Labé"/>
    <x v="0"/>
    <x v="0"/>
    <n v="1800000"/>
    <s v="E19"/>
    <x v="0"/>
    <s v="18/04/GALFPC655"/>
    <s v="Oui"/>
    <n v="200"/>
    <n v="9000"/>
  </r>
  <r>
    <d v="2018-04-25T00:00:00"/>
    <s v="Transport bureau-Kagbelen-km36 A/R pour enquête"/>
    <x v="4"/>
    <x v="2"/>
    <n v="23000"/>
    <s v="E20"/>
    <x v="0"/>
    <s v="18/04/GALFPC653"/>
    <s v="Oui"/>
    <n v="2.5555555555555554"/>
    <n v="9000"/>
  </r>
  <r>
    <d v="2018-04-25T00:00:00"/>
    <s v="Achat de (2) carte de recharge Areeba et Cellcom pour appel de cible pour enquête"/>
    <x v="10"/>
    <x v="2"/>
    <n v="10000"/>
    <s v="E39"/>
    <x v="0"/>
    <s v="18/04/GALFPC652"/>
    <s v="Oui"/>
    <n v="1.1111111111111112"/>
    <n v="9000"/>
  </r>
  <r>
    <d v="2018-04-25T00:00:00"/>
    <s v="Transport bureau-Bonfi port pour enquête"/>
    <x v="4"/>
    <x v="2"/>
    <n v="17000"/>
    <s v="E39"/>
    <x v="0"/>
    <s v="18/04/GALFPC654"/>
    <s v="Oui"/>
    <n v="1.8888888888888888"/>
    <n v="9000"/>
  </r>
  <r>
    <d v="2018-04-25T00:00:00"/>
    <s v="Transport Maison-Bureau AR"/>
    <x v="4"/>
    <x v="2"/>
    <n v="15000"/>
    <s v="E37"/>
    <x v="0"/>
    <s v="18/04/GALFPC645"/>
    <s v="Oui"/>
    <n v="1.6666666666666667"/>
    <n v="9000"/>
  </r>
  <r>
    <d v="2018-04-25T00:00:00"/>
    <s v="Achat de (20)l de carburant véh perso pour son transport maison-bureau"/>
    <x v="4"/>
    <x v="5"/>
    <n v="160000"/>
    <s v="Saïdou"/>
    <x v="0"/>
    <s v="18/04/GALFPC657"/>
    <s v="Oui"/>
    <n v="17.777777777777779"/>
    <n v="9000"/>
  </r>
  <r>
    <d v="2018-04-25T00:00:00"/>
    <s v="Paiement de bonus média au site www,soleilfguinee,net cas abattage de panthère à dabola"/>
    <x v="0"/>
    <x v="4"/>
    <n v="100000"/>
    <s v="Tamba"/>
    <x v="0"/>
    <s v="18/04/GALFPC648R18"/>
    <s v="Oui"/>
    <n v="11.111111111111111"/>
    <n v="9000"/>
  </r>
  <r>
    <d v="2018-04-25T00:00:00"/>
    <s v="Paiement de bonus média au site www,guineenews,org  cas abattage de panthère à labé"/>
    <x v="0"/>
    <x v="4"/>
    <n v="100000"/>
    <s v="Tamba"/>
    <x v="0"/>
    <s v="18/04/GALFPC648R18"/>
    <s v="Oui"/>
    <n v="11.111111111111111"/>
    <n v="9000"/>
  </r>
  <r>
    <d v="2018-04-25T00:00:00"/>
    <s v="Paiement de bonus média au site www,ledeclic,info  cas abattage de panthère à labé"/>
    <x v="0"/>
    <x v="4"/>
    <n v="100000"/>
    <s v="Tamba"/>
    <x v="0"/>
    <s v="18/04/GALFPC648R16"/>
    <s v="Oui"/>
    <n v="11.111111111111111"/>
    <n v="9000"/>
  </r>
  <r>
    <d v="2018-04-25T00:00:00"/>
    <s v="Paiement de bonus média au site www,ledclic,info cas verdict du cas peaux python à faranah"/>
    <x v="0"/>
    <x v="4"/>
    <n v="100000"/>
    <s v="Tamba"/>
    <x v="0"/>
    <s v="18/04/GALFPC648R15"/>
    <s v="Oui"/>
    <n v="11.111111111111111"/>
    <n v="9000"/>
  </r>
  <r>
    <d v="2018-04-25T00:00:00"/>
    <s v="Paiement de bonus média au site www,guineematin,com cas arrestation de trafiquant de peau de panthère à labé"/>
    <x v="0"/>
    <x v="4"/>
    <n v="100000"/>
    <s v="Tamba"/>
    <x v="0"/>
    <s v="18/04/GALFPC648R14"/>
    <s v="Oui"/>
    <n v="11.111111111111111"/>
    <n v="9000"/>
  </r>
  <r>
    <d v="2018-04-25T00:00:00"/>
    <s v="Paiement de bonus média au site www,guineematin,com cas verdict peaux de python au tpi de faranah"/>
    <x v="0"/>
    <x v="4"/>
    <n v="100000"/>
    <s v="Tamba"/>
    <x v="0"/>
    <s v="18/04/GALFPC648R13"/>
    <s v="Oui"/>
    <n v="11.111111111111111"/>
    <n v="9000"/>
  </r>
  <r>
    <d v="2018-04-25T00:00:00"/>
    <s v="Paiement de bonus média au site www,visionguinee,info cas arrestation trafiquant peau de panthère à labé"/>
    <x v="0"/>
    <x v="4"/>
    <n v="100000"/>
    <s v="Tamba"/>
    <x v="0"/>
    <s v="18/04/GALFPC648R12"/>
    <s v="Oui"/>
    <n v="11.111111111111111"/>
    <n v="9000"/>
  </r>
  <r>
    <d v="2018-04-25T00:00:00"/>
    <s v="Paiement de bonus média au site www,visionguinee,info cas verdict peaux de python à faranah"/>
    <x v="0"/>
    <x v="4"/>
    <n v="100000"/>
    <s v="Tamba"/>
    <x v="0"/>
    <s v="18/04/GALFR24"/>
    <s v="Oui"/>
    <n v="11.111111111111111"/>
    <n v="9000"/>
  </r>
  <r>
    <d v="2018-04-25T00:00:00"/>
    <s v="Paiement de bonus média au site www,médiaguinee cas verdict arrestation trafiquant peau de panthère à labé"/>
    <x v="0"/>
    <x v="4"/>
    <n v="100000"/>
    <s v="Tamba"/>
    <x v="0"/>
    <s v="18/04/GALFR23"/>
    <s v="Oui"/>
    <n v="11.111111111111111"/>
    <n v="9000"/>
  </r>
  <r>
    <d v="2018-04-25T00:00:00"/>
    <s v="Paiement de bonus média à la radio soleil FM sur participation de l'officier media sur affaire peaux de python à faranah, abattage de panthère à dabola et immixion des donzos dans la dite affaire"/>
    <x v="0"/>
    <x v="4"/>
    <n v="210000"/>
    <s v="Tamba"/>
    <x v="0"/>
    <s v="18/04/GALFR22"/>
    <s v="Oui"/>
    <n v="23.333333333333332"/>
    <n v="9000"/>
  </r>
  <r>
    <d v="2018-04-25T00:00:00"/>
    <s v="Taxi maison-bureau(aller et retour)"/>
    <x v="4"/>
    <x v="4"/>
    <n v="10000"/>
    <s v="Tamba"/>
    <x v="0"/>
    <s v="18/04/GALFPC638"/>
    <s v="Oui"/>
    <n v="1.1111111111111112"/>
    <n v="9000"/>
  </r>
  <r>
    <d v="2018-04-26T00:00:00"/>
    <s v="Paiement Bonus de performance à Mamadou Saliou  BALDE pour le mois d'Avril"/>
    <x v="0"/>
    <x v="3"/>
    <n v="500000"/>
    <s v="Baldé"/>
    <x v="0"/>
    <s v="18/04/GALFPC671"/>
    <s v="Oui"/>
    <n v="55.555555555555557"/>
    <n v="9000"/>
  </r>
  <r>
    <d v="2018-04-26T00:00:00"/>
    <s v="Frais taxi moto A/R  bureau-DNEF pour récupération lettre de soutien Financier de GALF"/>
    <x v="4"/>
    <x v="3"/>
    <n v="60000"/>
    <s v="Chérif"/>
    <x v="0"/>
    <s v="18/04/GALFPC658"/>
    <s v="Oui"/>
    <n v="6.666666666666667"/>
    <n v="9000"/>
  </r>
  <r>
    <d v="2018-04-26T00:00:00"/>
    <s v="Achat d'un Power Bank pour recharge de telephone d'enquête"/>
    <x v="2"/>
    <x v="1"/>
    <n v="100000"/>
    <s v="E19"/>
    <x v="0"/>
    <s v="18/04/GALFPC657"/>
    <s v="Oui"/>
    <n v="11.111111111111111"/>
    <n v="9000"/>
  </r>
  <r>
    <d v="2018-04-26T00:00:00"/>
    <s v="Transport bureau-Mariador Palace-Kobaya pour enquête"/>
    <x v="4"/>
    <x v="2"/>
    <n v="21000"/>
    <s v="E19"/>
    <x v="0"/>
    <s v="18/04/GALFPC660"/>
    <s v="Oui"/>
    <n v="2.3333333333333335"/>
    <n v="9000"/>
  </r>
  <r>
    <d v="2018-04-26T00:00:00"/>
    <s v="Transfert de crédit à une Cible pour trust building"/>
    <x v="12"/>
    <x v="2"/>
    <n v="30000"/>
    <s v="E19"/>
    <x v="0"/>
    <s v="18/04/GALFPC661"/>
    <s v="Oui"/>
    <n v="3.3333333333333335"/>
    <n v="9000"/>
  </r>
  <r>
    <d v="2018-04-26T00:00:00"/>
    <s v="Frais transport Maison-bureau A/R (1) jour "/>
    <x v="4"/>
    <x v="2"/>
    <n v="17000"/>
    <s v="E19"/>
    <x v="0"/>
    <s v="18/04/GALFPC662"/>
    <s v="Oui"/>
    <n v="1.8888888888888888"/>
    <n v="9000"/>
  </r>
  <r>
    <d v="2018-04-26T00:00:00"/>
    <s v="Transport bureau-Kobaya marché et Sonfonia marché pour enquête"/>
    <x v="4"/>
    <x v="2"/>
    <n v="20000"/>
    <s v="E20"/>
    <x v="0"/>
    <s v="18/04/GALFPC664"/>
    <s v="Oui"/>
    <n v="2.2222222222222223"/>
    <n v="9000"/>
  </r>
  <r>
    <d v="2018-04-26T00:00:00"/>
    <s v="Achat d'une carte de recharge  Areeba pour enquête "/>
    <x v="10"/>
    <x v="2"/>
    <n v="5000"/>
    <s v="E20"/>
    <x v="0"/>
    <s v="18/04/GALFPC665"/>
    <s v="Oui"/>
    <n v="0.55555555555555558"/>
    <n v="9000"/>
  </r>
  <r>
    <d v="2018-04-26T00:00:00"/>
    <s v="Transport bureau-Port Boulbinet à Kaloum  (centre ville) pour enquête"/>
    <x v="4"/>
    <x v="2"/>
    <n v="25000"/>
    <s v="E39"/>
    <x v="0"/>
    <s v="18/04/GALFPC659"/>
    <s v="Oui"/>
    <n v="2.7777777777777777"/>
    <n v="9000"/>
  </r>
  <r>
    <d v="2018-04-26T00:00:00"/>
    <s v="Transport Maison-Bureau AR"/>
    <x v="4"/>
    <x v="2"/>
    <n v="15000"/>
    <s v="E37"/>
    <x v="0"/>
    <s v="18/04/GALFPC645"/>
    <s v="Oui"/>
    <n v="1.6666666666666667"/>
    <n v="9000"/>
  </r>
  <r>
    <d v="2018-04-26T00:00:00"/>
    <s v="Achat d'un telephone Itel 5070 pour E40 pour enquête"/>
    <x v="2"/>
    <x v="1"/>
    <n v="125000"/>
    <s v="E37"/>
    <x v="0"/>
    <s v="18/04/GALFPC668"/>
    <s v="Oui"/>
    <n v="13.888888888888889"/>
    <n v="9000"/>
  </r>
  <r>
    <d v="2018-04-26T00:00:00"/>
    <s v="Achat de carte de recharge areeba pour enquête pour E40"/>
    <x v="10"/>
    <x v="2"/>
    <n v="10000"/>
    <s v="E37"/>
    <x v="0"/>
    <s v="18/04/GALFPC669"/>
    <s v="Oui"/>
    <n v="1.1111111111111112"/>
    <n v="9000"/>
  </r>
  <r>
    <d v="2018-04-26T00:00:00"/>
    <s v="Frais taxi moto Bureau-Chelerie (centre ville) pour Autorisation spéciale pour de mande de visite de prison"/>
    <x v="5"/>
    <x v="3"/>
    <n v="70000"/>
    <s v="Maïmouna"/>
    <x v="0"/>
    <s v="18/04/GALFPC663"/>
    <s v="Oui"/>
    <n v="7.7777777777777777"/>
    <n v="9000"/>
  </r>
  <r>
    <d v="2018-04-26T00:00:00"/>
    <s v="Taxi moto maison bureau"/>
    <x v="4"/>
    <x v="3"/>
    <n v="16000"/>
    <s v="Sessou"/>
    <x v="0"/>
    <s v="18/04/GALFPC562"/>
    <s v="Oui"/>
    <n v="1.7777777777777777"/>
    <n v="9000"/>
  </r>
  <r>
    <d v="2018-04-26T00:00:00"/>
    <s v="Paiement Bonus de performance à Aïssatou SESSOU pour le mois d'Avril"/>
    <x v="0"/>
    <x v="3"/>
    <n v="400000"/>
    <s v="Sessou"/>
    <x v="0"/>
    <s v="18/04/GALFPC671"/>
    <s v="Oui"/>
    <n v="44.444444444444443"/>
    <n v="9000"/>
  </r>
  <r>
    <d v="2018-04-26T00:00:00"/>
    <s v="Taxi maison-bureau(aller et retour)"/>
    <x v="4"/>
    <x v="4"/>
    <n v="10000"/>
    <s v="Tamba"/>
    <x v="0"/>
    <s v="18/04/GALFPC638"/>
    <s v="Oui"/>
    <n v="1.1111111111111112"/>
    <n v="9000"/>
  </r>
  <r>
    <d v="2018-04-27T00:00:00"/>
    <s v="Frais taxi moto bureau-Eaux et Forêts pour recupération lettre de soutien"/>
    <x v="4"/>
    <x v="3"/>
    <n v="70000"/>
    <s v="Chérif"/>
    <x v="0"/>
    <s v="18/04/GALFPC672"/>
    <s v="Oui"/>
    <n v="7.7777777777777777"/>
    <n v="9000"/>
  </r>
  <r>
    <d v="2018-04-27T00:00:00"/>
    <s v="Transport Maison-Bureau AR"/>
    <x v="4"/>
    <x v="2"/>
    <n v="15000"/>
    <s v="E37"/>
    <x v="0"/>
    <s v="18/04/GALFPC645"/>
    <s v="Oui"/>
    <n v="1.6666666666666667"/>
    <n v="9000"/>
  </r>
  <r>
    <d v="2018-04-27T00:00:00"/>
    <s v="Achat de carte de recharge areeba pour enquête"/>
    <x v="10"/>
    <x v="2"/>
    <n v="20000"/>
    <s v="E37"/>
    <x v="0"/>
    <s v="18/04/GALFPC674"/>
    <s v="Oui"/>
    <n v="2.2222222222222223"/>
    <n v="9000"/>
  </r>
  <r>
    <d v="2018-04-27T00:00:00"/>
    <s v="Achat d'une douzaine de cuillières à café et à Soupe  pour le bureau"/>
    <x v="2"/>
    <x v="1"/>
    <n v="170000"/>
    <s v="Sessou"/>
    <x v="0"/>
    <s v="18/04/GALFPC666R22"/>
    <s v="Oui"/>
    <n v="18.888888888888889"/>
    <n v="9000"/>
  </r>
  <r>
    <d v="2018-04-27T00:00:00"/>
    <s v="Achat d'un carton de lait, de d'ovaltine et un aquet de thé"/>
    <x v="9"/>
    <x v="6"/>
    <n v="294000"/>
    <s v="Sessou"/>
    <x v="0"/>
    <s v="18/04/GALFPC666R23"/>
    <s v="Oui"/>
    <n v="32.666666666666664"/>
    <n v="9000"/>
  </r>
  <r>
    <d v="2018-04-27T00:00:00"/>
    <s v="Achat d'une boîte de Nescafé"/>
    <x v="9"/>
    <x v="6"/>
    <n v="35000"/>
    <s v="Sessou"/>
    <x v="0"/>
    <s v="18/04/GALFPC666R24"/>
    <s v="Oui"/>
    <n v="3.8888888888888888"/>
    <n v="9000"/>
  </r>
  <r>
    <d v="2018-04-27T00:00:00"/>
    <s v="Frais transport bureau-marché Taouyah pour achat de petit déjeuner pour le bureau"/>
    <x v="4"/>
    <x v="3"/>
    <n v="30000"/>
    <s v="Sessou"/>
    <x v="0"/>
    <s v="18/04/GALFPC666R25"/>
    <s v="Oui"/>
    <n v="3.3333333333333335"/>
    <n v="9000"/>
  </r>
  <r>
    <d v="2018-04-27T00:00:00"/>
    <s v="Taxi moto maison bureau"/>
    <x v="4"/>
    <x v="3"/>
    <n v="16000"/>
    <s v="Sessou"/>
    <x v="0"/>
    <s v="18/04/GALF"/>
    <s v="Oui"/>
    <n v="1.7777777777777777"/>
    <n v="9000"/>
  </r>
  <r>
    <d v="2018-04-30T00:00:00"/>
    <s v="Frais taxi moto bureau-Eaux et Forêts pour recupération lettre de soutien"/>
    <x v="4"/>
    <x v="3"/>
    <n v="70000"/>
    <s v="Chérif"/>
    <x v="0"/>
    <s v="18/04/GALFPC674"/>
    <s v="Oui"/>
    <n v="7.7777777777777777"/>
    <n v="9000"/>
  </r>
  <r>
    <d v="2018-04-30T00:00:00"/>
    <s v="Frais de fonctionnement Chérif pour la semaine (4) jours"/>
    <x v="4"/>
    <x v="3"/>
    <n v="40000"/>
    <s v="Chérif"/>
    <x v="0"/>
    <s v="18/04/GALFPC683"/>
    <s v="Oui"/>
    <n v="4.4444444444444446"/>
    <n v="9000"/>
  </r>
  <r>
    <d v="2018-04-30T00:00:00"/>
    <s v="Paiement Prime de stage  Abdoulaye Chérif Diallo  Avril 2018"/>
    <x v="9"/>
    <x v="3"/>
    <n v="600000"/>
    <s v="Chérif"/>
    <x v="0"/>
    <s v="18/04/GALFPC690"/>
    <s v="Oui"/>
    <n v="66.666666666666671"/>
    <n v="9000"/>
  </r>
  <r>
    <d v="2018-04-30T00:00:00"/>
    <s v="Transport bureau-marché Niger-Boulbinet  pour enquête "/>
    <x v="4"/>
    <x v="2"/>
    <n v="60000"/>
    <s v="E20"/>
    <x v="0"/>
    <s v="18/04/GALFPC677"/>
    <s v="Oui"/>
    <n v="6.666666666666667"/>
    <n v="9000"/>
  </r>
  <r>
    <d v="2018-04-30T00:00:00"/>
    <s v="Achat de carte de recharge areeba pour enquête"/>
    <x v="10"/>
    <x v="2"/>
    <n v="5000"/>
    <s v="E20"/>
    <x v="0"/>
    <s v="18/04/GALFPC678"/>
    <s v="Oui"/>
    <n v="0.55555555555555558"/>
    <n v="9000"/>
  </r>
  <r>
    <d v="2018-04-30T00:00:00"/>
    <s v="Transport bureau-Kipé-Camayenne pour enquête"/>
    <x v="4"/>
    <x v="2"/>
    <n v="47000"/>
    <s v="E39"/>
    <x v="0"/>
    <s v="18/04/GALFPC675"/>
    <s v="Oui"/>
    <n v="5.2222222222222223"/>
    <n v="9000"/>
  </r>
  <r>
    <d v="2018-04-30T00:00:00"/>
    <s v="Achat d'un objet sculpté à une cible pour trust buildind"/>
    <x v="12"/>
    <x v="2"/>
    <n v="100000"/>
    <s v="E39"/>
    <x v="0"/>
    <s v="18/04/GALFPC676"/>
    <s v="Oui"/>
    <n v="11.111111111111111"/>
    <n v="9000"/>
  </r>
  <r>
    <d v="2018-04-30T00:00:00"/>
    <s v="Frais de fonctionnement E39  pour la semaine (4) jours"/>
    <x v="4"/>
    <x v="2"/>
    <n v="68000"/>
    <s v="E39"/>
    <x v="0"/>
    <s v="18/04/GALFPC682"/>
    <s v="Oui"/>
    <n v="7.5555555555555554"/>
    <n v="9000"/>
  </r>
  <r>
    <d v="2018-04-30T00:00:00"/>
    <s v="Frais de fonctionnement E40 pour la semaine (4) jours"/>
    <x v="4"/>
    <x v="2"/>
    <n v="60000"/>
    <s v="E40"/>
    <x v="0"/>
    <s v="18/04/GALFPC681"/>
    <s v="Oui"/>
    <n v="6.666666666666667"/>
    <n v="9000"/>
  </r>
  <r>
    <d v="2018-04-30T00:00:00"/>
    <s v="Transport Maison-Bureau AR"/>
    <x v="4"/>
    <x v="2"/>
    <n v="15000"/>
    <s v="E37"/>
    <x v="0"/>
    <s v="18/04/GALFPC645"/>
    <s v="Oui"/>
    <n v="1.6666666666666667"/>
    <n v="9000"/>
  </r>
  <r>
    <d v="2018-04-30T00:00:00"/>
    <s v="Transport Maison-Banque bell-vue AR"/>
    <x v="4"/>
    <x v="2"/>
    <n v="40000"/>
    <s v="E37"/>
    <x v="0"/>
    <s v="18/04/GALFPC680"/>
    <s v="Oui"/>
    <n v="4.4444444444444446"/>
    <n v="9000"/>
  </r>
  <r>
    <d v="2018-04-30T00:00:00"/>
    <s v="Achat de (20)l de carburant véh perso pour son transport maison-bureau"/>
    <x v="4"/>
    <x v="5"/>
    <n v="160000"/>
    <s v="Saïdou"/>
    <x v="0"/>
    <s v="18/04/GALFPC685"/>
    <s v="Oui"/>
    <n v="17.777777777777779"/>
    <n v="9000"/>
  </r>
  <r>
    <d v="2018-04-30T00:00:00"/>
    <s v="Paiement Prime de stage  Maïmouna Cissé  Avril 2018"/>
    <x v="9"/>
    <x v="3"/>
    <n v="600000"/>
    <s v="Maïmouna"/>
    <x v="0"/>
    <s v="18/04/GALFPC689"/>
    <s v="Oui"/>
    <n v="66.666666666666671"/>
    <n v="9000"/>
  </r>
  <r>
    <d v="2018-04-30T00:00:00"/>
    <s v="Frais de fonctionnement Moné pour la semaine"/>
    <x v="4"/>
    <x v="1"/>
    <n v="120000"/>
    <s v="Moné"/>
    <x v="0"/>
    <s v="18/04/GALFPC685"/>
    <s v="Oui"/>
    <n v="13.333333333333334"/>
    <n v="9000"/>
  </r>
  <r>
    <d v="2018-04-30T00:00:00"/>
    <s v="Paiement main d'œuvre Kerfala Camara pour l'entretien et arrogeage des fleures du bureau"/>
    <x v="7"/>
    <x v="1"/>
    <n v="100000"/>
    <s v="Moné"/>
    <x v="0"/>
    <s v="18/04/GALFPC686"/>
    <s v="Oui"/>
    <n v="11.111111111111111"/>
    <n v="9000"/>
  </r>
  <r>
    <d v="2018-04-30T00:00:00"/>
    <s v="Paiement salaire  Avril 2018 de Maïmouna BALDE pour l'entretien du bureau"/>
    <x v="9"/>
    <x v="1"/>
    <n v="500000"/>
    <s v="Moné"/>
    <x v="0"/>
    <s v="18/04/GALFPC687"/>
    <s v="Oui"/>
    <n v="55.555555555555557"/>
    <n v="9000"/>
  </r>
  <r>
    <d v="2018-04-30T00:00:00"/>
    <s v="Paiement Salaire Moné DORE Avril 2018"/>
    <x v="9"/>
    <x v="1"/>
    <n v="4313750"/>
    <s v="Moné"/>
    <x v="0"/>
    <s v="18/04/GALFPC688"/>
    <s v="Oui"/>
    <n v="479.30555555555554"/>
    <n v="9000"/>
  </r>
  <r>
    <d v="2018-04-30T00:00:00"/>
    <s v="Achat de E-recharge (orange )pour l'équipe du bureau"/>
    <x v="10"/>
    <x v="1"/>
    <n v="400000"/>
    <s v="Moné"/>
    <x v="0"/>
    <s v="18/04/GALFPC691"/>
    <s v="Oui"/>
    <n v="44.444444444444443"/>
    <n v="9000"/>
  </r>
  <r>
    <d v="2018-04-30T00:00:00"/>
    <s v="Taxi moto maison bureau"/>
    <x v="4"/>
    <x v="3"/>
    <n v="16000"/>
    <s v="Sessou"/>
    <x v="0"/>
    <s v="18/04/GALF"/>
    <s v="Oui"/>
    <n v="1.7777777777777777"/>
    <n v="9000"/>
  </r>
  <r>
    <d v="2018-04-30T00:00:00"/>
    <s v="Taxi maison-bureau(aller et retour)"/>
    <x v="4"/>
    <x v="4"/>
    <n v="10000"/>
    <s v="Tamba"/>
    <x v="0"/>
    <s v="18/04/GALFPC638"/>
    <s v="Oui"/>
    <n v="1.1111111111111112"/>
    <n v="9000"/>
  </r>
  <r>
    <d v="2018-04-30T00:00:00"/>
    <s v="Facture Serice Web"/>
    <x v="13"/>
    <x v="1"/>
    <n v="22600"/>
    <s v="BPMG GNF"/>
    <x v="0"/>
    <s v="18/04/GALF"/>
    <s v="Oui"/>
    <n v="2.5111111111111111"/>
    <n v="9000"/>
  </r>
  <r>
    <d v="2018-04-30T00:00:00"/>
    <s v="Taxe frais fixe au 30/04/2018"/>
    <x v="13"/>
    <x v="1"/>
    <n v="4576"/>
    <s v="BPMG GNF"/>
    <x v="0"/>
    <s v="18/04/GALF"/>
    <s v="Oui"/>
    <n v="0.50844444444444448"/>
    <n v="9000"/>
  </r>
  <r>
    <d v="2018-04-30T00:00:00"/>
    <s v="Commission manipulation  compte"/>
    <x v="13"/>
    <x v="1"/>
    <n v="25424"/>
    <s v="BPMG GNF"/>
    <x v="0"/>
    <s v="18/04/GALF"/>
    <s v="Oui"/>
    <n v="2.8248888888888888"/>
    <n v="9000"/>
  </r>
  <r>
    <d v="2018-04-30T00:00:00"/>
    <s v="Frais de Virement sur compte GALF prélévé par la BPMG"/>
    <x v="13"/>
    <x v="1"/>
    <n v="2703000"/>
    <s v="BPMG USD"/>
    <x v="0"/>
    <s v="18/04/GALF"/>
    <s v="Oui"/>
    <n v="300.33333333333331"/>
    <n v="9000"/>
  </r>
  <r>
    <d v="2018-04-30T00:00:00"/>
    <s v="Taxe frais fixe  USD  au 28/28/2017"/>
    <x v="13"/>
    <x v="1"/>
    <n v="27450"/>
    <s v="BPMG USD"/>
    <x v="0"/>
    <s v="18/04/GALF"/>
    <s v="Oui"/>
    <n v="3.05"/>
    <n v="9000"/>
  </r>
  <r>
    <d v="2018-04-30T00:00:00"/>
    <s v="Commission Manipulation de compte USD février/18"/>
    <x v="13"/>
    <x v="1"/>
    <n v="152550"/>
    <s v="BPMG USD"/>
    <x v="0"/>
    <s v="18/04/GALF"/>
    <s v="Oui"/>
    <n v="16.95"/>
    <n v="90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503">
  <r>
    <d v="2018-04-01T00:00:00"/>
    <s v="Bonus Lieutenants Idrissa  Diop pour opération peaux de python à Faranah"/>
    <s v="Bonus"/>
    <s v="Operation"/>
    <n v="250000"/>
    <x v="0"/>
    <s v="WILDCAT"/>
    <s v="18/04/GALFPC451R07"/>
    <s v="Oui"/>
    <n v="27.777777777777779"/>
    <n v="9000"/>
  </r>
  <r>
    <d v="2018-04-01T00:00:00"/>
    <s v="Bonus caporal chef Saa Robert  Kamano pour opération peaux de python à Faranah"/>
    <s v="Bonus"/>
    <s v="Operation"/>
    <n v="200000"/>
    <x v="0"/>
    <s v="WILDCAT"/>
    <s v="18/04/GALFPC451R09"/>
    <s v="Oui"/>
    <n v="22.222222222222221"/>
    <n v="9000"/>
  </r>
  <r>
    <d v="2018-04-01T00:00:00"/>
    <s v="bonus caporal chef Lansana Camara  pour opération peaux de python à Faranah"/>
    <s v="Bonus"/>
    <s v="Operation"/>
    <n v="200000"/>
    <x v="0"/>
    <s v="WILDCAT"/>
    <s v="18/04/GALFPC451R09"/>
    <s v="Oui"/>
    <n v="22.222222222222221"/>
    <n v="9000"/>
  </r>
  <r>
    <d v="2018-04-01T00:00:00"/>
    <s v="Bonus Sous/Lieutenant  Sidiki Cissoko pour opération peaux de python à Faranah"/>
    <s v="Bonus"/>
    <s v="Operation"/>
    <n v="200000"/>
    <x v="0"/>
    <s v="WILDCAT"/>
    <s v="18/04/GALFPC451R10"/>
    <s v="Oui"/>
    <n v="22.222222222222221"/>
    <n v="9000"/>
  </r>
  <r>
    <d v="2018-04-01T00:00:00"/>
    <s v="Food Allowance Sékou Castro Kouroma"/>
    <s v="Travel Subsistence"/>
    <s v="Operation"/>
    <n v="80000"/>
    <x v="0"/>
    <s v="WILDCAT"/>
    <s v="18/04/GALFPC451R11"/>
    <s v="Oui"/>
    <n v="8.8888888888888893"/>
    <n v="9000"/>
  </r>
  <r>
    <d v="2018-04-01T00:00:00"/>
    <s v="Food Allowance Mamadou Saliou Baldé"/>
    <s v="Travel Subsistence"/>
    <s v="Operation"/>
    <n v="80000"/>
    <x v="0"/>
    <s v="WILDCAT"/>
    <s v="18/04/GALFPC451R12"/>
    <s v="Oui"/>
    <n v="8.8888888888888893"/>
    <n v="9000"/>
  </r>
  <r>
    <d v="2018-04-01T00:00:00"/>
    <s v="Food Allowance Abdoulaye Chérif Diallo"/>
    <s v="Travel Subsistence"/>
    <s v="Operation"/>
    <n v="80000"/>
    <x v="0"/>
    <s v="WILDCAT"/>
    <s v="18/04/GALFPC451R13"/>
    <s v="Oui"/>
    <n v="8.8888888888888893"/>
    <n v="9000"/>
  </r>
  <r>
    <d v="2018-04-01T00:00:00"/>
    <s v="Food Allowance "/>
    <s v="Travel Subsistence"/>
    <s v="Operation"/>
    <n v="80000"/>
    <x v="0"/>
    <s v="WILDCAT"/>
    <s v="18/04/GALFPC451R13"/>
    <s v="Oui"/>
    <n v="8.8888888888888893"/>
    <n v="9000"/>
  </r>
  <r>
    <d v="2018-04-01T00:00:00"/>
    <s v="Bonus Mamadou Saliou Baldé pour Opération Peaux de python à Faranah"/>
    <s v="Bonus"/>
    <s v="Operation"/>
    <n v="250000"/>
    <x v="0"/>
    <s v="WILDCAT"/>
    <s v="18/04/GALFPC451R14"/>
    <s v="Oui"/>
    <n v="27.777777777777779"/>
    <n v="9000"/>
  </r>
  <r>
    <d v="2018-04-01T00:00:00"/>
    <s v="Frais photocopie procès verbal"/>
    <s v="Office Materials"/>
    <s v="Office"/>
    <n v="10000"/>
    <x v="0"/>
    <s v="WILDCAT"/>
    <s v="18/04/GALFPC451R10"/>
    <s v="Oui"/>
    <n v="1.1111111111111112"/>
    <n v="9000"/>
  </r>
  <r>
    <d v="2018-04-01T00:00:00"/>
    <s v="Achat de manger pour le trafiquant"/>
    <s v="Jail Visit"/>
    <s v="Operation"/>
    <n v="20000"/>
    <x v="0"/>
    <s v="WILDCAT"/>
    <s v="18/04/GALFPC451R16"/>
    <s v="Oui"/>
    <n v="2.2222222222222223"/>
    <n v="9000"/>
  </r>
  <r>
    <d v="2018-04-01T00:00:00"/>
    <s v="Achat de manger pour le trafiquant"/>
    <s v="Jail Visit"/>
    <s v="Operation"/>
    <n v="20000"/>
    <x v="0"/>
    <s v="WILDCAT"/>
    <s v="18/04/GALFPC451R17"/>
    <s v="Oui"/>
    <n v="2.2222222222222223"/>
    <n v="9000"/>
  </r>
  <r>
    <d v="2018-04-01T00:00:00"/>
    <s v="Achat de carbrant pour véhicule d'opération"/>
    <s v="Transport"/>
    <s v="Operation"/>
    <n v="436000"/>
    <x v="0"/>
    <s v="WILDCAT"/>
    <s v="18/04/GALFPC451R013327"/>
    <s v="Oui"/>
    <n v="48.444444444444443"/>
    <n v="9000"/>
  </r>
  <r>
    <d v="2018-04-01T00:00:00"/>
    <s v="Ration Journalière"/>
    <s v="Travel Subsistence"/>
    <s v="Investigations"/>
    <n v="80000"/>
    <x v="1"/>
    <s v="WILDCAT"/>
    <s v="18/04/GALFPC"/>
    <s v="Oui"/>
    <n v="8.8888888888888893"/>
    <n v="9000"/>
  </r>
  <r>
    <d v="2018-04-01T00:00:00"/>
    <s v="Taxi Hôtél-Marché AR"/>
    <s v="Transport"/>
    <s v="Investigations"/>
    <n v="10000"/>
    <x v="1"/>
    <s v="WILDCAT"/>
    <s v="18/04/GALFPC"/>
    <s v="Oui"/>
    <n v="1.1111111111111112"/>
    <n v="9000"/>
  </r>
  <r>
    <d v="2018-04-01T00:00:00"/>
    <s v="Faranah-Conakry"/>
    <s v="Transport"/>
    <s v="Investigations"/>
    <n v="115000"/>
    <x v="1"/>
    <s v="WILDCAT"/>
    <s v="18/04/GALFPC"/>
    <s v="Oui"/>
    <n v="12.777777777777779"/>
    <n v="9000"/>
  </r>
  <r>
    <d v="2018-04-01T00:00:00"/>
    <s v="Taxi moto Bureau -Ratoma du 29/03/2018"/>
    <s v="Transport"/>
    <s v="Legal"/>
    <n v="10000"/>
    <x v="2"/>
    <s v="WILDCAT"/>
    <s v="18/03/GALFPC450R01"/>
    <s v="Oui"/>
    <n v="1.1111111111111112"/>
    <n v="9000"/>
  </r>
  <r>
    <d v="2018-04-01T00:00:00"/>
    <s v="Taxi moto Ratoma -Bureau du 29/03/2018"/>
    <s v="Transport"/>
    <s v="Legal"/>
    <n v="15000"/>
    <x v="2"/>
    <s v="WILDCAT"/>
    <s v="18/03/GALFPC450R02"/>
    <s v="Oui"/>
    <n v="1.6666666666666667"/>
    <n v="9000"/>
  </r>
  <r>
    <d v="2018-04-01T00:00:00"/>
    <s v="Food allowence sessou à Dabola juivi juridique pour cas abbatage d'une panthère "/>
    <s v="Travel Subsistence"/>
    <s v="Legal"/>
    <n v="80000"/>
    <x v="2"/>
    <s v="WILDCAT"/>
    <s v="18/03/GALFPC450R03"/>
    <s v="Oui"/>
    <n v="8.8888888888888893"/>
    <n v="9000"/>
  </r>
  <r>
    <d v="2018-04-01T00:00:00"/>
    <s v="achat de carnet de reçu du 30/03/2018"/>
    <s v="Office Materials"/>
    <s v="Office"/>
    <n v="15000"/>
    <x v="2"/>
    <s v="WILDCAT"/>
    <s v="18/03/GALFPC450R04"/>
    <s v="Oui"/>
    <n v="1.6666666666666667"/>
    <n v="9000"/>
  </r>
  <r>
    <d v="2018-04-01T00:00:00"/>
    <s v="Transport Mamou -Dabola du 30/03/2018  pour suivi juridique cas abattage d'une panthère"/>
    <s v="Transport"/>
    <s v="Legal"/>
    <n v="50000"/>
    <x v="2"/>
    <s v="WILDCAT"/>
    <s v="18/03/GALFPC450R05"/>
    <s v="Oui"/>
    <n v="5.5555555555555554"/>
    <n v="9000"/>
  </r>
  <r>
    <d v="2018-04-01T00:00:00"/>
    <s v="Food allowence sessou du 31/03/2018 pour suivi juridique à Dabola cas abattage d'une panthère"/>
    <s v="Travel Subsistence"/>
    <s v="Legal"/>
    <n v="80000"/>
    <x v="2"/>
    <s v="WILDCAT"/>
    <s v="18/03/GALFPC450R08"/>
    <s v="Oui"/>
    <n v="8.8888888888888893"/>
    <n v="9000"/>
  </r>
  <r>
    <d v="2018-04-01T00:00:00"/>
    <s v="Taxi moto l'hôtel-Eaux et Forets -Police -l'hôtel"/>
    <s v="Transport"/>
    <s v="Legal"/>
    <n v="15000"/>
    <x v="2"/>
    <s v="WILDCAT"/>
    <s v="18/03/GALFPC450R09"/>
    <s v="Oui"/>
    <n v="1.6666666666666667"/>
    <n v="9000"/>
  </r>
  <r>
    <d v="2018-04-01T00:00:00"/>
    <s v="Achat nourriture du 31/03/2018  pour le détenu cas abattage d'une panthère"/>
    <s v="Jail Visit"/>
    <s v="Legal"/>
    <n v="20000"/>
    <x v="2"/>
    <s v="WILDCAT"/>
    <s v="18/03/GALFPC450R10"/>
    <s v="Oui"/>
    <n v="2.2222222222222223"/>
    <n v="9000"/>
  </r>
  <r>
    <d v="2018-04-01T00:00:00"/>
    <s v="food allowence sessou"/>
    <s v="Travel Subsistence"/>
    <s v="Legal"/>
    <n v="80000"/>
    <x v="2"/>
    <s v="WILDCAT"/>
    <s v="18/03/GALFPC450R11"/>
    <s v="Oui"/>
    <n v="8.8888888888888893"/>
    <n v="9000"/>
  </r>
  <r>
    <d v="2018-04-01T00:00:00"/>
    <s v="taxi moto  l'hôtel -Eaux et Forêts-Police-l'hôtel -audition des prévenus et visite de prison"/>
    <s v="Transport"/>
    <s v="Legal"/>
    <n v="15000"/>
    <x v="2"/>
    <s v="WILDCAT"/>
    <s v="18/03/GALFPC450R13"/>
    <s v="Oui"/>
    <n v="1.6666666666666667"/>
    <n v="9000"/>
  </r>
  <r>
    <d v="2018-04-01T00:00:00"/>
    <s v="Frais de transport pour A/C Diallo - l'hôtel -Eaux et Forêts-Police-l'hôtel -audition des prévenus et visite de prison"/>
    <s v="Transport"/>
    <s v="Legal"/>
    <n v="15000"/>
    <x v="2"/>
    <s v="WILDCAT"/>
    <s v="18/03/GALFPC450R14"/>
    <s v="Oui"/>
    <n v="1.6666666666666667"/>
    <n v="9000"/>
  </r>
  <r>
    <d v="2018-04-01T00:00:00"/>
    <s v="Frais  taxi moto   A/C Diallo  l'hôtel -Eaux et Forêts-Police-l'hôtel -audition des prévenus et visite de prison"/>
    <s v="Transport"/>
    <s v="Legal"/>
    <n v="15000"/>
    <x v="2"/>
    <s v="WILDCAT"/>
    <s v="18/03/GALFPC450R15"/>
    <s v="Oui"/>
    <n v="1.6666666666666667"/>
    <n v="9000"/>
  </r>
  <r>
    <d v="2018-04-01T00:00:00"/>
    <s v="Achat nourriture pour le détenu"/>
    <s v="Jail Visit"/>
    <s v="Legal"/>
    <n v="20000"/>
    <x v="2"/>
    <s v="WILDCAT"/>
    <s v="18/03/GALFPC450R16"/>
    <s v="Oui"/>
    <n v="2.2222222222222223"/>
    <n v="9000"/>
  </r>
  <r>
    <d v="2018-04-01T00:00:00"/>
    <s v="Bonus directeur Prefectorale des Eaux et Forets"/>
    <s v="Bonus"/>
    <s v="Operation"/>
    <n v="200000"/>
    <x v="2"/>
    <s v="WILDCAT"/>
    <s v="18/03/GALFPC450R17"/>
    <s v="Oui"/>
    <n v="22.222222222222221"/>
    <n v="9000"/>
  </r>
  <r>
    <d v="2018-04-01T00:00:00"/>
    <s v="Bonus agent chargé des faune"/>
    <s v="Bonus"/>
    <s v="Operation"/>
    <n v="200000"/>
    <x v="2"/>
    <s v="WILDCAT"/>
    <s v="18/03/GALFPC450R18"/>
    <s v="Oui"/>
    <n v="22.222222222222221"/>
    <n v="9000"/>
  </r>
  <r>
    <d v="2018-04-01T00:00:00"/>
    <s v="Bonus agent chargé des forêts"/>
    <s v="Bonus"/>
    <s v="Operation"/>
    <n v="200000"/>
    <x v="2"/>
    <s v="WILDCAT"/>
    <s v="18/03/GALFPC450R19"/>
    <s v="Oui"/>
    <n v="22.222222222222221"/>
    <n v="9000"/>
  </r>
  <r>
    <d v="2018-04-01T00:00:00"/>
    <s v="Bonus cordinateur des conservateurs"/>
    <s v="Bonus"/>
    <s v="Operation"/>
    <n v="200000"/>
    <x v="2"/>
    <s v="WILDCAT"/>
    <s v="18/03/GALFPC450R20"/>
    <s v="Oui"/>
    <n v="22.222222222222221"/>
    <n v="9000"/>
  </r>
  <r>
    <d v="2018-04-01T00:00:00"/>
    <s v="Bonus chef de section prefectorale des Eaux et Forêts"/>
    <s v="Bonus"/>
    <s v="Operation"/>
    <n v="200000"/>
    <x v="2"/>
    <s v="WILDCAT"/>
    <s v="18/03/GALFPC450R21"/>
    <s v="Oui"/>
    <n v="22.222222222222221"/>
    <n v="9000"/>
  </r>
  <r>
    <d v="2018-04-01T00:00:00"/>
    <s v="frais  taxi moto, course urbaine pour la couverture médiatique sur l'affaire peaux de python à faranah"/>
    <s v="Transport"/>
    <s v="Media"/>
    <n v="8000"/>
    <x v="3"/>
    <s v="WILDCAT"/>
    <s v="18/04/GALFPC474R09"/>
    <s v="Oui"/>
    <n v="0.88888888888888884"/>
    <n v="9000"/>
  </r>
  <r>
    <d v="2018-04-01T00:00:00"/>
    <s v="Taxi conakry-faranah(aller)"/>
    <s v="Transport"/>
    <s v="Media"/>
    <n v="115000"/>
    <x v="3"/>
    <s v="WILDCAT"/>
    <s v="18/04/GALFPC474"/>
    <s v="Oui"/>
    <n v="12.777777777777779"/>
    <n v="9000"/>
  </r>
  <r>
    <d v="2018-04-01T00:00:00"/>
    <s v="Frais food allowance"/>
    <s v="Travel Subsistence"/>
    <s v="Media"/>
    <n v="80000"/>
    <x v="3"/>
    <s v="WILDCAT"/>
    <s v="18/04/GALFPC474R11"/>
    <s v="Oui"/>
    <n v="8.8888888888888893"/>
    <n v="9000"/>
  </r>
  <r>
    <d v="2018-04-02T00:00:00"/>
    <s v="Achat de manger pour le trafiquant"/>
    <s v="Jail Visit"/>
    <s v="Operation"/>
    <n v="20000"/>
    <x v="0"/>
    <s v="WILDCAT"/>
    <s v="18/04/GALFPC451R18"/>
    <s v="Oui"/>
    <n v="2.2222222222222223"/>
    <n v="9000"/>
  </r>
  <r>
    <d v="2018-04-02T00:00:00"/>
    <s v="Food Allowance Sékou Castro Kouroma"/>
    <s v="Travel Subsistence"/>
    <s v="Operation"/>
    <n v="80000"/>
    <x v="0"/>
    <s v="WILDCAT"/>
    <s v="18/04/GALFPC451R19"/>
    <s v="Oui"/>
    <n v="8.8888888888888893"/>
    <n v="9000"/>
  </r>
  <r>
    <d v="2018-04-02T00:00:00"/>
    <s v="Food Allowance Abdoulaye Chérif Diallo"/>
    <s v="Travel Subsistence"/>
    <s v="Operation"/>
    <n v="80000"/>
    <x v="0"/>
    <s v="WILDCAT"/>
    <s v="18/04/GALFPC451R20"/>
    <s v="Oui"/>
    <n v="8.8888888888888893"/>
    <n v="9000"/>
  </r>
  <r>
    <d v="2018-04-02T00:00:00"/>
    <s v="Achat de manger pour le trafiquant"/>
    <s v="Jail Visit"/>
    <s v="Operation"/>
    <n v="20000"/>
    <x v="0"/>
    <s v="WILDCAT"/>
    <s v="18/04/GALFPC451R21"/>
    <s v="Oui"/>
    <n v="2.2222222222222223"/>
    <n v="9000"/>
  </r>
  <r>
    <d v="2018-04-02T00:00:00"/>
    <s v="Food allowence sessou"/>
    <s v="Travel Subsistence"/>
    <s v="Legal"/>
    <n v="80000"/>
    <x v="2"/>
    <s v="WILDCAT"/>
    <s v="18/03/GALFPC450R22"/>
    <s v="Oui"/>
    <n v="8.8888888888888893"/>
    <n v="9000"/>
  </r>
  <r>
    <d v="2018-04-02T00:00:00"/>
    <s v="Taxi moto  -Police (visite de prison)- SPEEF-(audition commandant)cyber (impression PV)l'hôtel -sessou"/>
    <s v="Transport"/>
    <s v="Legal"/>
    <n v="25000"/>
    <x v="2"/>
    <s v="WILDCAT"/>
    <s v="18/03/GALFPC468R23"/>
    <s v="Oui"/>
    <n v="2.7777777777777777"/>
    <n v="9000"/>
  </r>
  <r>
    <d v="2018-04-02T00:00:00"/>
    <s v="Frais taxi moto pour A/C Diallo Police -section prefectorale - l'hôtel"/>
    <s v="Transport"/>
    <s v="Legal"/>
    <n v="15000"/>
    <x v="2"/>
    <s v="WILDCAT"/>
    <s v="18/03/GALFPC468R24"/>
    <s v="Oui"/>
    <n v="1.6666666666666667"/>
    <n v="9000"/>
  </r>
  <r>
    <d v="2018-04-02T00:00:00"/>
    <s v="Frais saisi et  impression -photocophie soit transmis et cloture de transmission "/>
    <s v="Office Materials"/>
    <s v="Office"/>
    <n v="30500"/>
    <x v="2"/>
    <s v="WILDCAT"/>
    <s v="18/03/GALFPC468F31"/>
    <s v="Oui"/>
    <n v="3.3888888888888888"/>
    <n v="9000"/>
  </r>
  <r>
    <d v="2018-04-02T00:00:00"/>
    <s v="Frais de photocophie PV et soit transmis et cloture de transmission"/>
    <s v="Office Materials"/>
    <s v="Office"/>
    <n v="42000"/>
    <x v="2"/>
    <s v="WILDCAT"/>
    <s v="18/03/GALFPC468F01"/>
    <s v="Oui"/>
    <n v="4.666666666666667"/>
    <n v="9000"/>
  </r>
  <r>
    <d v="2018-04-02T00:00:00"/>
    <s v="Achat nourriture pour le détenu Fodé Kallo le matin"/>
    <s v="Jail Visit"/>
    <s v="Legal"/>
    <n v="20000"/>
    <x v="2"/>
    <s v="WILDCAT"/>
    <s v="18/03/GALFPC468R27"/>
    <s v="Oui"/>
    <n v="2.2222222222222223"/>
    <n v="9000"/>
  </r>
  <r>
    <d v="2018-04-02T00:00:00"/>
    <s v="Achat nourriture pour le détenu Fodé Kallo le soir"/>
    <s v="Jail Visit"/>
    <s v="Legal"/>
    <n v="20000"/>
    <x v="2"/>
    <s v="WILDCAT"/>
    <s v="18/03/GALFPC468R28"/>
    <s v="Oui"/>
    <n v="2.2222222222222223"/>
    <n v="9000"/>
  </r>
  <r>
    <d v="2018-04-02T00:00:00"/>
    <s v="Achat nourriture pour le détenu commanDANT SEKOU DARIO CAMARA"/>
    <s v="Jail Visit"/>
    <s v="Legal"/>
    <n v="20000"/>
    <x v="2"/>
    <s v="WILDCAT"/>
    <s v="18/03/GALFPC468R29"/>
    <s v="Oui"/>
    <n v="2.2222222222222223"/>
    <n v="9000"/>
  </r>
  <r>
    <d v="2018-04-02T00:00:00"/>
    <s v="Frais de taxi moto, course urbaine pour la couverture médiatique cas peaux de python à Faranah"/>
    <s v="Transport"/>
    <s v="Media"/>
    <n v="40000"/>
    <x v="3"/>
    <s v="WILDCAT"/>
    <s v="18/04/GALFPC474R10"/>
    <s v="Oui"/>
    <n v="4.4444444444444446"/>
    <n v="9000"/>
  </r>
  <r>
    <d v="2018-04-02T00:00:00"/>
    <s v="Frais food allowance"/>
    <s v="Travel Subsistence"/>
    <s v="Media"/>
    <n v="80000"/>
    <x v="3"/>
    <s v="WILDCAT"/>
    <s v="18/04/GALFPC474R12"/>
    <s v="Oui"/>
    <n v="8.8888888888888893"/>
    <n v="9000"/>
  </r>
  <r>
    <d v="2018-04-02T00:00:00"/>
    <s v="Achat de power bank pour recharge téléphone"/>
    <s v="Office Materials"/>
    <s v="Media"/>
    <n v="100000"/>
    <x v="3"/>
    <s v="WILDCAT"/>
    <s v="18/04/GALFPC474F36"/>
    <s v="Oui"/>
    <n v="11.111111111111111"/>
    <n v="9000"/>
  </r>
  <r>
    <d v="2018-04-02T00:00:00"/>
    <s v="Hébergement (1) nuitée  à l'hotel firiya "/>
    <s v="Travel Subsistence"/>
    <s v="Media"/>
    <n v="200000"/>
    <x v="3"/>
    <s v="WILDCAT"/>
    <s v="18/04/GALFPC474F37"/>
    <s v="Oui"/>
    <n v="22.222222222222221"/>
    <n v="9000"/>
  </r>
  <r>
    <d v="2018-04-03T00:00:00"/>
    <s v="Achat de manger pour le trafiquant"/>
    <s v="Jail Visit"/>
    <s v="Operation"/>
    <n v="20000"/>
    <x v="0"/>
    <s v="WILDCAT"/>
    <s v="18/04/GALFPC451R22"/>
    <s v="Oui"/>
    <n v="2.2222222222222223"/>
    <n v="9000"/>
  </r>
  <r>
    <d v="2018-04-03T00:00:00"/>
    <s v="Food Allowance Abdoulaye Chérif Diallo"/>
    <s v="Travel Subsistence"/>
    <s v="Operation"/>
    <n v="80000"/>
    <x v="0"/>
    <s v="WILDCAT"/>
    <s v="18/04/GALFPC451R23"/>
    <s v="Oui"/>
    <n v="8.8888888888888893"/>
    <n v="9000"/>
  </r>
  <r>
    <d v="2018-04-03T00:00:00"/>
    <s v="Food Allowance Sékou Castro Kouroma"/>
    <s v="Travel Subsistence"/>
    <s v="Operation"/>
    <n v="80000"/>
    <x v="0"/>
    <s v="WILDCAT"/>
    <s v="18/04/GALFPC451R24"/>
    <s v="Oui"/>
    <n v="8.8888888888888893"/>
    <n v="9000"/>
  </r>
  <r>
    <d v="2018-04-03T00:00:00"/>
    <s v="Taxi bureau-maison"/>
    <s v="Transport"/>
    <s v="Investigations"/>
    <n v="17000"/>
    <x v="4"/>
    <s v="WILDCAT"/>
    <s v="18/04/GALF"/>
    <s v="Oui"/>
    <n v="1.8888888888888888"/>
    <n v="9000"/>
  </r>
  <r>
    <d v="2018-04-03T00:00:00"/>
    <s v="Transport Maison-Bureau AR"/>
    <s v="Transport"/>
    <s v="Investigations"/>
    <n v="15000"/>
    <x v="1"/>
    <s v="WILDCAT"/>
    <s v="18/04/GALFPC485"/>
    <s v="Oui"/>
    <n v="1.6666666666666667"/>
    <n v="9000"/>
  </r>
  <r>
    <d v="2018-04-03T00:00:00"/>
    <s v="Frais taxi  DNEF -Agent Judiciaire de l'Etat pour dépôt de lettre de constitution d'Avocat pour afaire Dabola et Faranh"/>
    <s v="Transport"/>
    <s v="Management"/>
    <n v="30000"/>
    <x v="5"/>
    <s v="WILDCAT"/>
    <s v="18/04/GALFR26"/>
    <s v="Oui"/>
    <n v="3.3333333333333335"/>
    <n v="9000"/>
  </r>
  <r>
    <d v="2018-04-03T00:00:00"/>
    <s v="Achat carburant pour transport maison-bureau"/>
    <s v="Transport "/>
    <s v="Legal"/>
    <n v="40000"/>
    <x v="6"/>
    <s v="WILDCAT"/>
    <s v="18/04/GALFPC476"/>
    <s v="Oui"/>
    <n v="4.4444444444444446"/>
    <n v="9000"/>
  </r>
  <r>
    <d v="2018-04-03T00:00:00"/>
    <s v="Frais de transfert/orange money de (600 000 fg) à Tamba pour cuverture médiatique  cas peaux de python à Faranah"/>
    <s v="Transfer Fees"/>
    <s v="Office"/>
    <n v="20000"/>
    <x v="7"/>
    <s v="WILDCAT"/>
    <s v="18/04/GALFPC478"/>
    <s v="Oui"/>
    <n v="2.2222222222222223"/>
    <n v="9000"/>
  </r>
  <r>
    <d v="2018-04-03T00:00:00"/>
    <s v="Frais de transfert/orange money de (1 150 000 fg) à l'Avocat pour suivi Audience cas abattage de panthère à Dabola"/>
    <s v="Transfer Fees"/>
    <s v="Office"/>
    <n v="34000"/>
    <x v="7"/>
    <s v="WILDCAT"/>
    <s v="18/04/GALFPC480"/>
    <s v="Oui"/>
    <n v="3.7777777777777777"/>
    <n v="9000"/>
  </r>
  <r>
    <d v="2018-04-03T00:00:00"/>
    <s v="Achat d'un paquet de rame "/>
    <s v="Office Materials"/>
    <s v="Office"/>
    <n v="40000"/>
    <x v="7"/>
    <s v="WILDCAT"/>
    <s v="18/04/GALFPC481"/>
    <s v="Oui"/>
    <n v="4.4444444444444446"/>
    <n v="9000"/>
  </r>
  <r>
    <d v="2018-04-03T00:00:00"/>
    <s v="Frais maind'œuvre Sadjo BAH Menuisier pour reparation porte porte bureau"/>
    <s v="Services"/>
    <s v="Office"/>
    <n v="50000"/>
    <x v="7"/>
    <s v="WILDCAT"/>
    <s v="18/04/GALFPC482"/>
    <s v="Oui"/>
    <n v="5.5555555555555554"/>
    <n v="9000"/>
  </r>
  <r>
    <d v="2018-04-03T00:00:00"/>
    <s v="Achat d'une serrure de porte pour bureau"/>
    <s v="Office Materials"/>
    <s v="Office"/>
    <n v="37000"/>
    <x v="7"/>
    <s v="WILDCAT"/>
    <s v="18/04/GALFPC483"/>
    <s v="Oui"/>
    <n v="4.1111111111111107"/>
    <n v="9000"/>
  </r>
  <r>
    <d v="2018-04-03T00:00:00"/>
    <s v="Paiement frais de deplcement de  l'Avocat pour suivi Audience cas abattage de panthère à Dabola"/>
    <s v="Transport"/>
    <s v="Office"/>
    <n v="1150000"/>
    <x v="7"/>
    <s v="WILDCAT"/>
    <s v="18/04/GALFPC479"/>
    <s v="Oui"/>
    <n v="127.77777777777777"/>
    <n v="9000"/>
  </r>
  <r>
    <d v="2018-04-03T00:00:00"/>
    <s v="Frais d'hôtel pour 4 nuités sessou et 3 nuités pour A/C Diallo"/>
    <s v="Travel Subsistence"/>
    <s v="Legal"/>
    <n v="1800000"/>
    <x v="2"/>
    <s v="WILDCAT"/>
    <s v="18/03/GALFPC468F00350"/>
    <s v="Oui"/>
    <n v="200"/>
    <n v="9000"/>
  </r>
  <r>
    <d v="2018-04-03T00:00:00"/>
    <s v="Taxi moto l'hôtel-Police -section Prefectorale des Eaux et Forets -l'hôtel "/>
    <s v="Transport"/>
    <s v="Legal"/>
    <n v="15000"/>
    <x v="2"/>
    <s v="WILDCAT"/>
    <s v="18/03/GALFPC468R30"/>
    <s v="Oui"/>
    <n v="1.6666666666666667"/>
    <n v="9000"/>
  </r>
  <r>
    <d v="2018-04-03T00:00:00"/>
    <s v="Frais taxi moto pour A/C Diallo Police -section prefectorale - l'hôtel"/>
    <s v="Transport"/>
    <s v="Legal"/>
    <n v="15000"/>
    <x v="2"/>
    <s v="WILDCAT"/>
    <s v="18/03/GALFPC468R32"/>
    <s v="Oui"/>
    <n v="1.6666666666666667"/>
    <n v="9000"/>
  </r>
  <r>
    <d v="2018-04-03T00:00:00"/>
    <s v="Frais d'impression photo detenus "/>
    <s v="Office Materials"/>
    <s v="Office"/>
    <n v="17000"/>
    <x v="2"/>
    <s v="WILDCAT"/>
    <s v="18/03/GALFPC468F33"/>
    <s v="Oui"/>
    <n v="1.8888888888888888"/>
    <n v="9000"/>
  </r>
  <r>
    <d v="2018-04-03T00:00:00"/>
    <s v="Food allowence sessou"/>
    <s v="Travel Subsistence"/>
    <s v="Legal"/>
    <n v="80000"/>
    <x v="2"/>
    <s v="WILDCAT"/>
    <s v="18/03/GALFPC468R33"/>
    <s v="Oui"/>
    <n v="8.8888888888888893"/>
    <n v="9000"/>
  </r>
  <r>
    <d v="2018-04-03T00:00:00"/>
    <s v="Paiement de bonus média pour le correspondant de www,guineews,org cas peaux de python "/>
    <s v="Bonus"/>
    <s v="Media"/>
    <n v="150000"/>
    <x v="3"/>
    <s v="WILDCAT"/>
    <s v="18/04/GALFPC474R14"/>
    <s v="Oui"/>
    <n v="16.666666666666668"/>
    <n v="9000"/>
  </r>
  <r>
    <d v="2018-04-03T00:00:00"/>
    <s v="Frais food allowance"/>
    <s v="Travel Subsistence"/>
    <s v="Media"/>
    <n v="80000"/>
    <x v="3"/>
    <s v="WILDCAT"/>
    <s v="18/04/GALFPC474R15"/>
    <s v="Oui"/>
    <n v="8.8888888888888893"/>
    <n v="9000"/>
  </r>
  <r>
    <d v="2018-04-03T00:00:00"/>
    <s v="Frais de taxi moto, course urbaine pour la couverture médiatique cas peaux de python à Faranah"/>
    <s v="Transport"/>
    <s v="Media"/>
    <n v="22000"/>
    <x v="3"/>
    <s v="WILDCAT"/>
    <s v="18/04/GALFPC477R13"/>
    <s v="Oui"/>
    <n v="2.4444444444444446"/>
    <n v="9000"/>
  </r>
  <r>
    <d v="2018-04-03T00:00:00"/>
    <s v="Paiement de bonus média pour la table ronde avec la radio rurale de faranah sur l'affaire peaux de python et autres sujets relatifs à la criminalité faunique"/>
    <s v="Bonus"/>
    <s v="Media"/>
    <n v="250000"/>
    <x v="3"/>
    <s v="WILDCAT"/>
    <s v="18/04/GALFPC477R26"/>
    <s v="Oui"/>
    <n v="27.777777777777779"/>
    <n v="9000"/>
  </r>
  <r>
    <d v="2018-04-04T00:00:00"/>
    <s v="Paiement de signification de la Cédule de Citation du cas Abdouramane et Fils"/>
    <s v="Lawyer Fees"/>
    <s v="Legal"/>
    <n v="300000"/>
    <x v="8"/>
    <s v="WILDCAT"/>
    <s v="18/04/GALFPC490"/>
    <s v="Oui"/>
    <n v="33.333333333333336"/>
    <n v="9000"/>
  </r>
  <r>
    <d v="2018-04-04T00:00:00"/>
    <s v="Frais transport Bureau-Cour d'Appel et dépôt accord d'engagement de l'Avocat cas Abdouramane et Filds"/>
    <s v="Transport"/>
    <s v="Legal"/>
    <n v="42000"/>
    <x v="8"/>
    <s v="WILDCAT"/>
    <s v="18/04/GALFPC492"/>
    <s v="Oui"/>
    <n v="4.666666666666667"/>
    <n v="9000"/>
  </r>
  <r>
    <d v="2018-04-04T00:00:00"/>
    <s v="Frais taxi moto bureau-centre ville-kountia A/R pour paiement honoraire Avocat et frais Huissier"/>
    <s v="Transport"/>
    <s v="Legal"/>
    <n v="90000"/>
    <x v="8"/>
    <s v="WILDCAT"/>
    <s v="18/04/GALFPC495"/>
    <s v="Oui"/>
    <n v="10"/>
    <n v="9000"/>
  </r>
  <r>
    <d v="2018-04-04T00:00:00"/>
    <s v="Food Allowance Abdoulaye Chérif Diallo"/>
    <s v="Travel Subsistence"/>
    <s v="Operation"/>
    <n v="80000"/>
    <x v="0"/>
    <s v="WILDCAT"/>
    <s v="18/04/GALFPC451R25"/>
    <s v="Oui"/>
    <n v="8.8888888888888893"/>
    <n v="9000"/>
  </r>
  <r>
    <d v="2018-04-04T00:00:00"/>
    <s v="Food Allowance Sékou Castro Kouroma"/>
    <s v="Travel Subsistence"/>
    <s v="Operation"/>
    <n v="80000"/>
    <x v="0"/>
    <s v="WILDCAT"/>
    <s v="18/04/GALFPC451R26"/>
    <s v="Oui"/>
    <n v="8.8888888888888893"/>
    <n v="9000"/>
  </r>
  <r>
    <d v="2018-04-04T00:00:00"/>
    <s v="Bonus Abdoulaye Chérif Diallo  pour Opération Peaux de python à Faranah"/>
    <s v="Bonus"/>
    <s v="Operation"/>
    <n v="200000"/>
    <x v="0"/>
    <s v="WILDCAT"/>
    <s v="18/04/GALFPC451R27"/>
    <s v="Oui"/>
    <n v="22.222222222222221"/>
    <n v="9000"/>
  </r>
  <r>
    <d v="2018-04-04T00:00:00"/>
    <s v="Bonus Sékou Castro Kourouma  pour Opération Peaux de python à Faranah"/>
    <s v="Bonus"/>
    <s v="Operation"/>
    <n v="200000"/>
    <x v="0"/>
    <s v="WILDCAT"/>
    <s v="18/04/GALFPC451R28"/>
    <s v="Oui"/>
    <n v="22.222222222222221"/>
    <n v="9000"/>
  </r>
  <r>
    <d v="2018-04-04T00:00:00"/>
    <s v="Frais transport Faranah-Mamou Abdoulaye Chérif Diallo"/>
    <s v="Transport"/>
    <s v="Operation"/>
    <n v="60000"/>
    <x v="0"/>
    <s v="WILDCAT"/>
    <s v="18/04/GALFPC451TV"/>
    <s v="Oui"/>
    <n v="6.666666666666667"/>
    <n v="9000"/>
  </r>
  <r>
    <d v="2018-04-04T00:00:00"/>
    <s v="Frais transport Faranah-Mamou Sékou Castro Kourouma"/>
    <s v="Transport"/>
    <s v="Operation"/>
    <n v="60000"/>
    <x v="0"/>
    <s v="WILDCAT"/>
    <s v="18/04/GALFPC451R"/>
    <s v="Oui"/>
    <n v="6.666666666666667"/>
    <n v="9000"/>
  </r>
  <r>
    <d v="2018-04-04T00:00:00"/>
    <s v="Frais transport Mamou-Conakry Abdoulaye Chérif Diallo"/>
    <s v="Transport"/>
    <s v="Operation"/>
    <n v="60000"/>
    <x v="0"/>
    <s v="WILDCAT"/>
    <s v="18/04/GALFPC451R"/>
    <s v="Oui"/>
    <n v="6.666666666666667"/>
    <n v="9000"/>
  </r>
  <r>
    <d v="2018-04-04T00:00:00"/>
    <s v="Frais transport Mamou-Conakry Sékou Castro Kourouma"/>
    <s v="Transport"/>
    <s v="Operation"/>
    <n v="60000"/>
    <x v="0"/>
    <s v="WILDCAT"/>
    <s v="18/04/GALFPC451TV"/>
    <s v="Oui"/>
    <n v="6.666666666666667"/>
    <n v="9000"/>
  </r>
  <r>
    <d v="2018-04-04T00:00:00"/>
    <s v="Frais d'hôtel Abdoulaye Chérif Diallo (5) nuitées à Faranah"/>
    <s v="Travel Subsistence"/>
    <s v="Operation"/>
    <n v="1000000"/>
    <x v="0"/>
    <s v="WILDCAT"/>
    <s v="18/04/GALFPC451F16"/>
    <s v="Oui"/>
    <n v="111.11111111111111"/>
    <n v="9000"/>
  </r>
  <r>
    <d v="2018-04-04T00:00:00"/>
    <s v="Frais d'hôtel Sékou Castro Kourouma  (5) nuitées à Faranah"/>
    <s v="Travel Subsistence"/>
    <s v="Operation"/>
    <n v="1000000"/>
    <x v="0"/>
    <s v="WILDCAT"/>
    <s v="18/04/GALFPC451F21"/>
    <s v="Oui"/>
    <n v="111.11111111111111"/>
    <n v="9000"/>
  </r>
  <r>
    <d v="2018-04-04T00:00:00"/>
    <s v="Frais d'hôtel Mamadou Saliou Baldé   (2) nuitées à Faranah"/>
    <s v="Travel Subsistence"/>
    <s v="Operation"/>
    <n v="400000"/>
    <x v="0"/>
    <s v="WILDCAT"/>
    <s v="18/04/GALFPC451F31"/>
    <s v="Oui"/>
    <n v="44.444444444444443"/>
    <n v="9000"/>
  </r>
  <r>
    <d v="2018-04-04T00:00:00"/>
    <s v="Achat de carbrant pour véhicule d'opération"/>
    <s v="Transport"/>
    <s v="Operation"/>
    <n v="540000"/>
    <x v="0"/>
    <s v="WILDCAT"/>
    <s v="18/04/GALFPC451R"/>
    <s v="Oui"/>
    <n v="60"/>
    <n v="9000"/>
  </r>
  <r>
    <d v="2018-04-04T00:00:00"/>
    <s v="Frais impression document juridique"/>
    <s v="Office Materials"/>
    <s v="Office"/>
    <n v="20000"/>
    <x v="0"/>
    <s v="WILDCAT"/>
    <s v="18/04/GALFPC451R020"/>
    <s v="Oui"/>
    <n v="2.2222222222222223"/>
    <n v="9000"/>
  </r>
  <r>
    <d v="2018-04-04T00:00:00"/>
    <s v="Frais impression document juridique"/>
    <s v="Office Materials"/>
    <s v="Office"/>
    <n v="42000"/>
    <x v="0"/>
    <s v="WILDCAT"/>
    <s v="18/04/GALFPC451R"/>
    <s v="Oui"/>
    <n v="4.666666666666667"/>
    <n v="9000"/>
  </r>
  <r>
    <d v="2018-04-04T00:00:00"/>
    <s v="Paiement salaire E19 Mars 2018"/>
    <s v="Personnel"/>
    <s v="Investigations"/>
    <n v="1600000"/>
    <x v="4"/>
    <s v="WILDCAT"/>
    <s v="18/04/GALFPC488"/>
    <s v="Oui"/>
    <n v="177.77777777777777"/>
    <n v="9000"/>
  </r>
  <r>
    <d v="2018-04-04T00:00:00"/>
    <s v="Taxi bureau-maison"/>
    <s v="Transport"/>
    <s v="Investigations"/>
    <n v="17000"/>
    <x v="4"/>
    <s v="WILDCAT"/>
    <s v="18/04/GALF"/>
    <s v="Oui"/>
    <n v="1.8888888888888888"/>
    <n v="9000"/>
  </r>
  <r>
    <d v="2018-04-04T00:00:00"/>
    <s v="Transport pour le dépôt orange Money"/>
    <s v="Transport"/>
    <s v="Investigations"/>
    <n v="5000"/>
    <x v="1"/>
    <s v="WILDCAT"/>
    <s v="18/04/GALFPC484"/>
    <s v="Oui"/>
    <n v="0.55555555555555558"/>
    <n v="9000"/>
  </r>
  <r>
    <d v="2018-04-04T00:00:00"/>
    <s v="Transport Maison-Bureau AR"/>
    <s v="Transport"/>
    <s v="Investigations"/>
    <n v="15000"/>
    <x v="1"/>
    <s v="WILDCAT"/>
    <s v="18/04/GALFPC"/>
    <s v="Oui"/>
    <n v="1.6666666666666667"/>
    <n v="9000"/>
  </r>
  <r>
    <d v="2018-04-04T00:00:00"/>
    <s v="Transport Bureau-Banque belle vue"/>
    <s v="Transport"/>
    <s v="Investigations"/>
    <n v="40000"/>
    <x v="1"/>
    <s v="WILDCAT"/>
    <s v="18/04/GALFPC496"/>
    <s v="Oui"/>
    <n v="4.4444444444444446"/>
    <n v="9000"/>
  </r>
  <r>
    <d v="2018-04-04T00:00:00"/>
    <s v="Achat de (20)l de carburant véh perso pour son transport maison-bureau"/>
    <s v="Transport"/>
    <s v="Management"/>
    <n v="160000"/>
    <x v="5"/>
    <s v="WILDCAT"/>
    <s v="18/04/GALFR"/>
    <s v="Oui"/>
    <n v="17.777777777777779"/>
    <n v="9000"/>
  </r>
  <r>
    <d v="2018-04-04T00:00:00"/>
    <s v="Frais transport Bureau-Cour d'Appel pour retrait de la Cédule cas Abdouramane"/>
    <s v="Transport "/>
    <s v="Legal"/>
    <n v="47000"/>
    <x v="6"/>
    <s v="WILDCAT"/>
    <s v="18/04/GALFPC491"/>
    <s v="Oui"/>
    <n v="5.2222222222222223"/>
    <n v="9000"/>
  </r>
  <r>
    <d v="2018-04-04T00:00:00"/>
    <s v="Achat de E-recharge (orange )pour l'équipe du bureau"/>
    <s v="Telephone"/>
    <s v="Office"/>
    <n v="400000"/>
    <x v="7"/>
    <s v="WILDCAT"/>
    <s v="18/04/GALFPC486"/>
    <s v="Oui"/>
    <n v="44.444444444444443"/>
    <n v="9000"/>
  </r>
  <r>
    <d v="2018-04-04T00:00:00"/>
    <s v="Achat de (5) chronos de classeurs, (100) chemises cartonnées et (2) post-it"/>
    <s v="Office Materials"/>
    <s v="Office"/>
    <n v="115000"/>
    <x v="7"/>
    <s v="WILDCAT"/>
    <s v="18/04/GALFPC487"/>
    <s v="Oui"/>
    <n v="12.777777777777779"/>
    <n v="9000"/>
  </r>
  <r>
    <d v="2018-04-04T00:00:00"/>
    <s v="Frais transfert/orange money à Tamba pour couverture médiatique cas abattage de panthère à Dabola"/>
    <s v="Transfer Fees"/>
    <s v="Office"/>
    <n v="20000"/>
    <x v="7"/>
    <s v="WILDCAT"/>
    <s v="18/04/GALFPC494"/>
    <s v="Oui"/>
    <n v="2.2222222222222223"/>
    <n v="9000"/>
  </r>
  <r>
    <d v="2018-04-04T00:00:00"/>
    <s v="Frais de fonctionnement de semaine (4) jours"/>
    <s v="Transport"/>
    <s v="Office"/>
    <n v="120000"/>
    <x v="7"/>
    <s v="WILDCAT"/>
    <s v="18/04/GALFPC497"/>
    <s v="Oui"/>
    <n v="13.333333333333334"/>
    <n v="9000"/>
  </r>
  <r>
    <d v="2018-04-04T00:00:00"/>
    <s v="Frais d'hôtel pour 1nuité sessou , 1nuité pour A/C Diallo"/>
    <s v="Travel Subsistence"/>
    <s v="Legal"/>
    <n v="500000"/>
    <x v="2"/>
    <s v="WILDCAT"/>
    <s v="18/04/GALFPC475F00107"/>
    <s v="Oui"/>
    <n v="55.555555555555557"/>
    <n v="9000"/>
  </r>
  <r>
    <d v="2018-04-04T00:00:00"/>
    <s v="Food allowence sessou"/>
    <s v="Travel Subsistence"/>
    <s v="Legal"/>
    <n v="80000"/>
    <x v="2"/>
    <s v="WILDCAT"/>
    <s v="18/04/GALFPC475R34"/>
    <s v="Oui"/>
    <n v="8.8888888888888893"/>
    <n v="9000"/>
  </r>
  <r>
    <d v="2018-04-04T00:00:00"/>
    <s v="Food allowence A/C Diallo"/>
    <s v="Travel Subsistence"/>
    <s v="Legal"/>
    <n v="80000"/>
    <x v="2"/>
    <s v="WILDCAT"/>
    <s v="18/04/GALFPC475R35"/>
    <m/>
    <n v="8.8888888888888893"/>
    <n v="9000"/>
  </r>
  <r>
    <d v="2018-04-04T00:00:00"/>
    <s v="Taxi moto l'hôtel-Police -section Prefectorale des Eaux et Forets -tribunal (déferrement de Sadigou ) -gare routière "/>
    <s v="Transport"/>
    <s v="Legal"/>
    <n v="15000"/>
    <x v="2"/>
    <s v="WILDCAT"/>
    <s v="18/04/GALFPC475R36"/>
    <s v="Oui"/>
    <n v="1.6666666666666667"/>
    <n v="9000"/>
  </r>
  <r>
    <d v="2018-04-04T00:00:00"/>
    <s v="Frais A/C Diallo - taxi moto p l'hôtel-Police -section Prefectorale des Eaux et Forets -tribunal (déferrement de Sadigou ) -gare routière "/>
    <s v="Transport"/>
    <s v="Legal"/>
    <n v="15000"/>
    <x v="2"/>
    <s v="WILDCAT"/>
    <s v="18/04/GALFPC475R37"/>
    <s v="Oui"/>
    <n v="1.6666666666666667"/>
    <n v="9000"/>
  </r>
  <r>
    <d v="2018-04-04T00:00:00"/>
    <s v="Frais scannage des PV "/>
    <s v="Office Materials"/>
    <s v="Office"/>
    <n v="83000"/>
    <x v="2"/>
    <s v="WILDCAT"/>
    <s v="18/04/GALFPC475F18"/>
    <s v="Oui"/>
    <n v="9.2222222222222214"/>
    <n v="9000"/>
  </r>
  <r>
    <d v="2018-04-04T00:00:00"/>
    <s v="Transport Dabola-Conakry"/>
    <s v="Transport"/>
    <s v="Legal"/>
    <n v="100000"/>
    <x v="2"/>
    <s v="WILDCAT"/>
    <s v="18/04/GALFPC475R340252"/>
    <s v="Oui"/>
    <n v="11.111111111111111"/>
    <n v="9000"/>
  </r>
  <r>
    <d v="2018-04-04T00:00:00"/>
    <s v="Taxi moto aeroport -ratoma "/>
    <s v="Transport"/>
    <s v="Legal"/>
    <n v="25000"/>
    <x v="2"/>
    <s v="WILDCAT"/>
    <s v="18/04/GALFPC475R38"/>
    <s v="Oui"/>
    <n v="2.7777777777777777"/>
    <n v="9000"/>
  </r>
  <r>
    <d v="2018-04-04T00:00:00"/>
    <s v="Frais taxi moto, course urbaine cas peaux de python pour la couverture médiatique"/>
    <s v="Transport"/>
    <s v="Media"/>
    <n v="18000"/>
    <x v="3"/>
    <s v="WILDCAT"/>
    <s v="18/04/GALFPC477R16"/>
    <s v="Oui"/>
    <n v="2"/>
    <n v="9000"/>
  </r>
  <r>
    <d v="2018-04-04T00:00:00"/>
    <s v="frais food allowance"/>
    <s v="Travel Subsistence"/>
    <s v="Media"/>
    <n v="80000"/>
    <x v="3"/>
    <s v="WILDCAT"/>
    <s v="18/04/GALFPC477R18"/>
    <s v="Oui"/>
    <n v="8.8888888888888893"/>
    <n v="9000"/>
  </r>
  <r>
    <d v="2018-04-04T00:00:00"/>
    <s v="Paiement de bonus média pour interview sur l'affaire peaux de python et autres sujets de criminalité faunique sur la radio bambou fm"/>
    <s v="Bonus"/>
    <s v="Media"/>
    <n v="250000"/>
    <x v="3"/>
    <s v="WILDCAT"/>
    <s v="18/04/GALFPC477R03"/>
    <s v="Oui"/>
    <n v="27.777777777777779"/>
    <n v="9000"/>
  </r>
  <r>
    <d v="2018-04-04T00:00:00"/>
    <s v="Frais d'hébergement (2) nuitées à l'hotel bibush à faranah "/>
    <s v="Travel Subsistence"/>
    <s v="Media"/>
    <n v="400000"/>
    <x v="3"/>
    <s v="WILDCAT"/>
    <s v="18/04/GALFPC493F24"/>
    <s v="Oui"/>
    <n v="44.444444444444443"/>
    <n v="9000"/>
  </r>
  <r>
    <d v="2018-04-04T00:00:00"/>
    <s v="Frais pour impression de l'ordre de mission dabola"/>
    <s v="Office Materials"/>
    <s v="Media"/>
    <n v="10000"/>
    <x v="3"/>
    <s v="WILDCAT"/>
    <s v="18/04/GALFPC493R24"/>
    <s v="Oui"/>
    <n v="1.1111111111111112"/>
    <n v="9000"/>
  </r>
  <r>
    <d v="2018-04-04T00:00:00"/>
    <s v="Paiement facture n°001663 Balde &amp; Freres pour les frais de location véhicule (3) jours  pour l'opération peaux de python à Faranah"/>
    <s v="Transport"/>
    <s v="Office"/>
    <n v="2550000"/>
    <x v="9"/>
    <s v="WILDCAT"/>
    <s v="18/04/GALFPQ28"/>
    <s v="Oui"/>
    <n v="283.33333333333331"/>
    <n v="9000"/>
  </r>
  <r>
    <d v="2018-04-04T00:00:00"/>
    <s v=" Paiement de la Caisse Nationnale de la Securité Sociale pour le  1er Trimestre 2018"/>
    <s v="Personnel"/>
    <s v="Office"/>
    <n v="3748827"/>
    <x v="9"/>
    <s v="WILDCAT"/>
    <s v="18/04/GALFPQ29"/>
    <s v="Oui"/>
    <n v="398.85381423555697"/>
    <n v="9000"/>
  </r>
  <r>
    <d v="2018-04-04T00:00:00"/>
    <s v="Frais certification chèque pour le Paiement CNSS du 1er Trimestre 2018"/>
    <s v="Personnel"/>
    <s v="Office"/>
    <n v="56500"/>
    <x v="9"/>
    <s v="WILDCAT"/>
    <s v="18/04/GALF"/>
    <s v="Oui"/>
    <n v="6.0112777955101606"/>
    <n v="9000"/>
  </r>
  <r>
    <d v="2018-04-04T00:00:00"/>
    <s v="Paiement  de la RTS pour le mois de Mars 2018"/>
    <s v="Personnel"/>
    <s v="Office"/>
    <n v="462500"/>
    <x v="9"/>
    <s v="WILDCAT"/>
    <s v="18/04/GALFPQ30"/>
    <s v="Oui"/>
    <n v="51.388888888888886"/>
    <n v="9000"/>
  </r>
  <r>
    <d v="2018-04-04T00:00:00"/>
    <s v=" Frais de certification pour le  Paiement de la  RTS Mars 2018"/>
    <s v="Personnel"/>
    <s v="Office"/>
    <n v="56500"/>
    <x v="9"/>
    <s v="WILDCAT"/>
    <s v="18/04/GALF"/>
    <s v="Oui"/>
    <n v="6.2777777777777777"/>
    <n v="9000"/>
  </r>
  <r>
    <d v="2018-04-04T00:00:00"/>
    <s v="Paiement  facture 395 et 396 SCPA-MOUNIR &amp; ASSOCIES pour Honoraire 25% de l'Avocat des cas peaux de python à Faranah et abattage de panthère à Dabola"/>
    <s v="Lawyer Fees"/>
    <s v="Legal"/>
    <n v="3500000"/>
    <x v="9"/>
    <s v="WILDCAT"/>
    <s v="18/04/GALFPQ31"/>
    <s v="Oui"/>
    <n v="388.88888888888891"/>
    <n v="9000"/>
  </r>
  <r>
    <d v="2018-04-05T00:00:00"/>
    <s v="Taxi bureau-maison"/>
    <s v="Transport"/>
    <s v="Investigations"/>
    <n v="17000"/>
    <x v="4"/>
    <s v="WILDCAT"/>
    <s v="18/04/GALF"/>
    <s v="Oui"/>
    <n v="1.8888888888888888"/>
    <n v="9000"/>
  </r>
  <r>
    <d v="2018-04-05T00:00:00"/>
    <s v="Transport Maison-Bureau AR"/>
    <s v="Transport"/>
    <s v="Investigations"/>
    <n v="15000"/>
    <x v="1"/>
    <s v="WILDCAT"/>
    <s v="18/04/GALFPC485"/>
    <s v="Oui"/>
    <n v="1.6666666666666667"/>
    <n v="9000"/>
  </r>
  <r>
    <d v="2018-04-05T00:00:00"/>
    <s v="Transport Bureau-Marché Kaporo pour achat de rames"/>
    <s v="Transport"/>
    <s v="Investigations"/>
    <n v="12000"/>
    <x v="1"/>
    <s v="WILDCAT"/>
    <s v="18/04/GALFPC501"/>
    <s v="Oui"/>
    <n v="1.3333333333333333"/>
    <n v="9000"/>
  </r>
  <r>
    <d v="2018-04-05T00:00:00"/>
    <s v="Transport Bureau-Banque belle vue"/>
    <s v="Transport"/>
    <s v="Investigations"/>
    <n v="13000"/>
    <x v="1"/>
    <s v="WILDCAT"/>
    <s v="18/04/GALFPC500"/>
    <s v="Oui"/>
    <n v="1.4444444444444444"/>
    <n v="9000"/>
  </r>
  <r>
    <d v="2018-04-05T00:00:00"/>
    <s v="Transport Bureau-EDG Taouya pour le payement de la facture"/>
    <s v="Transport"/>
    <s v="Investigations"/>
    <n v="20000"/>
    <x v="1"/>
    <s v="WILDCAT"/>
    <s v="18/04/GALFPC503"/>
    <s v="Oui"/>
    <n v="2.2222222222222223"/>
    <n v="9000"/>
  </r>
  <r>
    <d v="2018-04-05T00:00:00"/>
    <s v="Paiement de Bonus à E37 pour l'opération peaux de python à Faranah"/>
    <s v="Bonus"/>
    <s v="Operation"/>
    <n v="1800000"/>
    <x v="1"/>
    <s v="WILDCAT"/>
    <s v="18/04/GALFPC502"/>
    <s v="Oui"/>
    <n v="200"/>
    <n v="9000"/>
  </r>
  <r>
    <d v="2018-04-05T00:00:00"/>
    <s v="Frais taxi moto bureau-DNEF pour une emission avec la radio global fm sur l'afaire Dabola et Faranah"/>
    <s v="Transport"/>
    <s v="Management"/>
    <n v="50000"/>
    <x v="5"/>
    <s v="WILDCAT"/>
    <s v="18/04/GALFR28"/>
    <s v="Oui"/>
    <n v="5.5555555555555554"/>
    <n v="9000"/>
  </r>
  <r>
    <d v="2018-04-05T00:00:00"/>
    <s v="Frais transport du Journaliste ela radio global fm  après une emission sur l'afaire Dabola et Faranah"/>
    <s v="Transport"/>
    <s v="Management"/>
    <n v="50000"/>
    <x v="5"/>
    <s v="WILDCAT"/>
    <s v="18/04/GALFR29"/>
    <s v="Oui"/>
    <n v="5.5555555555555554"/>
    <n v="9000"/>
  </r>
  <r>
    <d v="2018-04-05T00:00:00"/>
    <s v="Frais taxi moto bureau-DNEF pour paiement Bonus de l'Agent de faune pour le suivi cas abattage d'une panthère à Dabola"/>
    <s v="Transport "/>
    <s v="Legal"/>
    <n v="60000"/>
    <x v="6"/>
    <s v="WILDCAT"/>
    <s v="18/04/GALFPC499"/>
    <s v="Oui"/>
    <n v="6.666666666666667"/>
    <n v="9000"/>
  </r>
  <r>
    <d v="2018-04-05T00:00:00"/>
    <s v="Achat de (4) paquets de rames"/>
    <s v="Office Materials"/>
    <s v="Office"/>
    <n v="140000"/>
    <x v="7"/>
    <s v="WILDCAT"/>
    <s v="18/04/GALFPC498"/>
    <s v="Oui"/>
    <n v="15.555555555555555"/>
    <n v="9000"/>
  </r>
  <r>
    <d v="2018-04-05T00:00:00"/>
    <s v="Paiement Bonus de l'Agent de faune pour le suivi du cas de l'abattage d'une panthère à Dabola"/>
    <s v="Bonus"/>
    <s v="Operation"/>
    <n v="800000"/>
    <x v="7"/>
    <s v="WILDCAT"/>
    <s v="18/04/GALFPC504"/>
    <s v="Oui"/>
    <n v="88.888888888888886"/>
    <n v="9000"/>
  </r>
  <r>
    <d v="2018-04-05T00:00:00"/>
    <s v="Frais food allowance"/>
    <s v="Travel Subsistence"/>
    <s v="Media"/>
    <n v="80000"/>
    <x v="3"/>
    <s v="WILDCAT"/>
    <s v="18/04/GALFPC493R19"/>
    <s v="Oui"/>
    <n v="8.8888888888888893"/>
    <n v="9000"/>
  </r>
  <r>
    <d v="2018-04-05T00:00:00"/>
    <s v="Frais de jus d'orange pour la DPEE/F Dabola et amis sur l'abattage de panthère "/>
    <s v="Travel Subsistence"/>
    <s v="Media"/>
    <n v="40000"/>
    <x v="3"/>
    <s v="WILDCAT"/>
    <s v="18/04/GALFPC493R20"/>
    <s v="Oui"/>
    <n v="4.4444444444444446"/>
    <n v="9000"/>
  </r>
  <r>
    <d v="2018-04-05T00:00:00"/>
    <s v="Frais de taxi moto, course urbaine pour la couverture médiatique cas abattage de panthère à dabola"/>
    <s v="Transport"/>
    <s v="Media"/>
    <n v="28000"/>
    <x v="3"/>
    <s v="WILDCAT"/>
    <s v="18/04/GALFPC493R17"/>
    <s v="Oui"/>
    <n v="3.1111111111111112"/>
    <n v="9000"/>
  </r>
  <r>
    <d v="2018-04-05T00:00:00"/>
    <s v="Transport faranah Dabola"/>
    <s v="Transport"/>
    <s v="Media"/>
    <n v="50000"/>
    <x v="3"/>
    <s v="WILDCAT"/>
    <s v="18/04/GALFPC493TV"/>
    <s v="Oui"/>
    <n v="5.5555555555555554"/>
    <n v="9000"/>
  </r>
  <r>
    <d v="2018-04-06T00:00:00"/>
    <s v="Transport Maison-Bureau Ar"/>
    <s v="Transport"/>
    <s v="Investigations"/>
    <n v="15000"/>
    <x v="1"/>
    <s v="WILDCAT"/>
    <s v="18/04/GALFPC485"/>
    <s v="Oui"/>
    <n v="1.6666666666666667"/>
    <n v="9000"/>
  </r>
  <r>
    <d v="2018-04-06T00:00:00"/>
    <s v="Transport l'interview avec l'enquêteur au Pavé AR"/>
    <s v="Transport"/>
    <s v="Investigations"/>
    <n v="10000"/>
    <x v="1"/>
    <s v="WILDCAT"/>
    <s v="18/04/GALF"/>
    <s v="Oui"/>
    <n v="1.1111111111111112"/>
    <n v="9000"/>
  </r>
  <r>
    <d v="2018-04-06T00:00:00"/>
    <s v="Achat de (20)l de carburant véh perso pour son transport maison-bureau"/>
    <s v="Transport "/>
    <s v="Management"/>
    <n v="160000"/>
    <x v="5"/>
    <s v="WILDCAT"/>
    <s v="18/04/GALFPC509"/>
    <s v="Oui"/>
    <n v="17.777777777777779"/>
    <n v="9000"/>
  </r>
  <r>
    <d v="2018-04-06T00:00:00"/>
    <s v="Achat de (20)l de carburant véh pour diverses du projet"/>
    <s v="Transport "/>
    <s v="Management"/>
    <n v="160000"/>
    <x v="5"/>
    <s v="WILDCAT"/>
    <s v="18/04/GALFR30"/>
    <s v="Oui"/>
    <n v="17.777777777777779"/>
    <n v="9000"/>
  </r>
  <r>
    <d v="2018-04-06T00:00:00"/>
    <s v="Paiement facture d'élécrticité pour mars 2018"/>
    <s v="Rent &amp; Utilities"/>
    <s v="Office"/>
    <n v="118394"/>
    <x v="7"/>
    <s v="WILDCAT"/>
    <s v="18/04/GALFPC505"/>
    <s v="Oui"/>
    <n v="13.154888888888889"/>
    <n v="9000"/>
  </r>
  <r>
    <d v="2018-04-06T00:00:00"/>
    <s v="Frais de transfert/orange money de (900 000 fg) pour la couverture médiatique cas Abattage d'une panthère à Dabola"/>
    <s v="Transfer Fees"/>
    <s v="Office"/>
    <n v="20000"/>
    <x v="7"/>
    <s v="WILDCAT"/>
    <s v="18/04/GALFPC507"/>
    <s v="Oui"/>
    <n v="2.2222222222222223"/>
    <n v="9000"/>
  </r>
  <r>
    <d v="2018-04-06T00:00:00"/>
    <s v="Taxi maison-bureau"/>
    <s v="Transport"/>
    <s v="Legal"/>
    <n v="16000"/>
    <x v="2"/>
    <s v="WILDCAT"/>
    <s v="18/04/GALF"/>
    <s v="Oui"/>
    <n v="1.7777777777777777"/>
    <n v="9000"/>
  </r>
  <r>
    <d v="2018-04-06T00:00:00"/>
    <s v="Frais de taxi moto, course urbaine pour la couverture médiatique cas abattage de panthère à dabola"/>
    <s v="Transport"/>
    <s v="Media"/>
    <n v="23000"/>
    <x v="3"/>
    <s v="WILDCAT"/>
    <s v="18/04/GALFPC493R22"/>
    <s v="Oui"/>
    <n v="2.5555555555555554"/>
    <n v="9000"/>
  </r>
  <r>
    <d v="2018-04-06T00:00:00"/>
    <s v="Frais food allowance"/>
    <s v="Travel Subsistence"/>
    <s v="Media"/>
    <n v="80000"/>
    <x v="3"/>
    <s v="WILDCAT"/>
    <s v="18/04/GALFPC493R23"/>
    <s v="Oui"/>
    <n v="8.8888888888888893"/>
    <n v="9000"/>
  </r>
  <r>
    <d v="2018-04-06T00:00:00"/>
    <s v="Paiement des frais d'hébergement (2) nuitées à l'hotel Tinkisso"/>
    <s v="Travel Subsistence"/>
    <s v="Media"/>
    <n v="400000"/>
    <x v="3"/>
    <s v="WILDCAT"/>
    <s v="18/04/GALFPC493fF00121"/>
    <s v="Oui"/>
    <n v="44.444444444444443"/>
    <n v="9000"/>
  </r>
  <r>
    <d v="2018-04-06T00:00:00"/>
    <s v="Paiement bonus média pour les trois radios, radio rurale dabola centre, radio rurale de bissikrima et la radio rurale de dogomet sur la table ronde autour de l'abattage de panthère à konindou dans la préfecture de dabola"/>
    <s v="Bonus"/>
    <s v="Media"/>
    <n v="750000"/>
    <x v="3"/>
    <s v="WILDCAT"/>
    <s v="18/04/GALFPC506F20"/>
    <s v="Oui"/>
    <n v="83.333333333333329"/>
    <n v="9000"/>
  </r>
  <r>
    <d v="2018-04-06T00:00:00"/>
    <s v="Taxi dabola_conakry"/>
    <s v="Transport"/>
    <s v="Media"/>
    <n v="100000"/>
    <x v="3"/>
    <s v="WILDCAT"/>
    <s v="18/04/GALFPC508TV"/>
    <s v="Oui"/>
    <n v="11.111111111111111"/>
    <n v="9000"/>
  </r>
  <r>
    <d v="2018-04-07T00:00:00"/>
    <s v="Frais de taxi moto à 5h 00 du matin pour la maison de retour sur dabola"/>
    <s v="Transport"/>
    <s v="Media"/>
    <n v="10000"/>
    <x v="3"/>
    <s v="WILDCAT"/>
    <s v="18/04/GALFPC508F34"/>
    <s v="Oui"/>
    <n v="1.1111111111111112"/>
    <n v="9000"/>
  </r>
  <r>
    <d v="2018-04-08T00:00:00"/>
    <s v="Taxi moto maison- hamdalaye A/R -scane et envoye de la liste des espèces protégèes"/>
    <s v="Transport"/>
    <s v="Legal"/>
    <n v="20000"/>
    <x v="2"/>
    <s v="WILDCAT"/>
    <s v="18/04/GALFPC475"/>
    <s v="Oui"/>
    <n v="2.2222222222222223"/>
    <n v="9000"/>
  </r>
  <r>
    <d v="2018-04-08T00:00:00"/>
    <s v="Frais scannage de la liste des espèces protégées "/>
    <s v="Office Materials"/>
    <s v="Office"/>
    <n v="10000"/>
    <x v="2"/>
    <s v="WILDCAT"/>
    <s v="18/04/GALFPC4752F001"/>
    <s v="Oui"/>
    <n v="1.1111111111111112"/>
    <n v="9000"/>
  </r>
  <r>
    <d v="2018-04-09T00:00:00"/>
    <s v="Frais de fonctionnement Castro pour la semaine"/>
    <s v="Transport"/>
    <s v="Legal"/>
    <n v="150000"/>
    <x v="0"/>
    <s v="WILDCAT"/>
    <s v="18/04/GALFPC516F"/>
    <s v="Oui"/>
    <n v="16.666666666666668"/>
    <n v="9000"/>
  </r>
  <r>
    <d v="2018-04-09T00:00:00"/>
    <s v="Transport  bureau-restaurant Pavé pour interview des enqueteurs"/>
    <s v="Transport"/>
    <s v="Legal"/>
    <n v="10000"/>
    <x v="0"/>
    <s v="WILDCAT"/>
    <s v="18/04/GALFPC521"/>
    <s v="Oui"/>
    <n v="1.1111111111111112"/>
    <n v="9000"/>
  </r>
  <r>
    <d v="2018-04-09T00:00:00"/>
    <s v="Frais taxi moto bureau-centre ville pour paiement Bonus pour requisition numéros cas peaux de python à Faranah"/>
    <s v="Transport"/>
    <s v="Legal"/>
    <n v="50000"/>
    <x v="0"/>
    <s v="WILDCAT"/>
    <s v="18/04/GALFPC525"/>
    <s v="Oui"/>
    <n v="5.5555555555555554"/>
    <n v="9000"/>
  </r>
  <r>
    <d v="2018-04-09T00:00:00"/>
    <s v="Frais de fonctionnement Chérif pour la semaine"/>
    <s v="Transport "/>
    <s v="Legal"/>
    <n v="50000"/>
    <x v="10"/>
    <s v="WILDCAT"/>
    <s v="18/04/GALFPC519"/>
    <s v="Oui"/>
    <n v="5.5555555555555554"/>
    <n v="9000"/>
  </r>
  <r>
    <d v="2018-04-09T00:00:00"/>
    <s v="Transport E19 plus trust building à un e cible pour enquête au marché de  Gbessia et Bonfi"/>
    <s v="Transport"/>
    <s v="Investigations"/>
    <n v="96000"/>
    <x v="4"/>
    <s v="WILDCAT"/>
    <s v="18/04/GALFPC514"/>
    <s v="Oui"/>
    <n v="10.666666666666666"/>
    <n v="9000"/>
  </r>
  <r>
    <d v="2018-04-09T00:00:00"/>
    <s v="Taxi bureau-maison"/>
    <s v="Transport"/>
    <s v="Investigations"/>
    <n v="17000"/>
    <x v="4"/>
    <s v="WILDCAT"/>
    <s v="18/04/GALF"/>
    <s v="Oui"/>
    <n v="1.8888888888888888"/>
    <n v="9000"/>
  </r>
  <r>
    <d v="2018-04-09T00:00:00"/>
    <s v="Transport Maison-Bureau AR"/>
    <s v="Transport"/>
    <s v="Investigations"/>
    <n v="15000"/>
    <x v="1"/>
    <s v="WILDCAT"/>
    <s v="18/04/GALFPC485"/>
    <s v="Oui"/>
    <n v="1.6666666666666667"/>
    <n v="9000"/>
  </r>
  <r>
    <d v="2018-04-09T00:00:00"/>
    <s v="Transport Bureau-Pavé AR"/>
    <s v="Transport"/>
    <s v="Investigations"/>
    <n v="10000"/>
    <x v="1"/>
    <s v="WILDCAT"/>
    <s v="18/04/GALFPC520"/>
    <s v="Oui"/>
    <n v="1.1111111111111112"/>
    <n v="9000"/>
  </r>
  <r>
    <d v="2018-04-09T00:00:00"/>
    <s v="Achat de (20)l de carburant véh perso pour son transport maison-bureau"/>
    <s v="Transport"/>
    <s v="Management"/>
    <n v="160000"/>
    <x v="5"/>
    <s v="WILDCAT"/>
    <s v="18/04/GALFPC522"/>
    <s v="Oui"/>
    <n v="17.777777777777779"/>
    <n v="9000"/>
  </r>
  <r>
    <d v="2018-04-09T00:00:00"/>
    <s v="Frais taxi moto bureau-Cabinet Me SOVOGUI pour recupération des factures de frais de voyages pour les suivi Audiences"/>
    <s v="Transport "/>
    <s v="Legal"/>
    <n v="70000"/>
    <x v="6"/>
    <s v="WILDCAT"/>
    <s v="18/04/GALFPC515"/>
    <s v="Oui"/>
    <n v="7.7777777777777777"/>
    <n v="9000"/>
  </r>
  <r>
    <d v="2018-04-09T00:00:00"/>
    <s v="Frais de fonctionnement Maïmouna Cissé pour la semaine"/>
    <s v="Transport "/>
    <s v="Legal"/>
    <n v="80000"/>
    <x v="6"/>
    <s v="WILDCAT"/>
    <s v="18/04/GALFPC522"/>
    <s v="Oui"/>
    <n v="8.8888888888888893"/>
    <n v="9000"/>
  </r>
  <r>
    <d v="2018-04-09T00:00:00"/>
    <s v="Frais de fonctionnement  Maïmpouna pour la  semaine "/>
    <s v="Transport"/>
    <s v="Office"/>
    <n v="70000"/>
    <x v="7"/>
    <s v="WILDCAT"/>
    <s v="18/04/GALFPC513"/>
    <s v="Oui"/>
    <n v="7.7777777777777777"/>
    <n v="9000"/>
  </r>
  <r>
    <d v="2018-04-09T00:00:00"/>
    <s v="frais de fonctionnement Moné pour la semaine"/>
    <s v="Transport"/>
    <s v="Office"/>
    <n v="150000"/>
    <x v="7"/>
    <s v="WILDCAT"/>
    <s v="18/04/GALFPC524"/>
    <s v="Oui"/>
    <n v="16.666666666666668"/>
    <n v="9000"/>
  </r>
  <r>
    <d v="2018-04-09T00:00:00"/>
    <s v="Frais de deplacement de l'Avocat Me BAYO pour  le suivi juridique du cas peaux de python à Faranah"/>
    <s v="Transport"/>
    <s v="Legal"/>
    <n v="1100000"/>
    <x v="7"/>
    <s v="WILDCAT"/>
    <s v="18/04/GALFPC527"/>
    <s v="Oui"/>
    <n v="122.22222222222223"/>
    <n v="9000"/>
  </r>
  <r>
    <d v="2018-04-09T00:00:00"/>
    <s v="Paiement reçu N° 02 UJAD frais de poubelle pour le ramassage d'ordure du bureau pour mars 2018"/>
    <s v="Services"/>
    <s v="Office"/>
    <n v="75000"/>
    <x v="7"/>
    <s v="WILDCAT"/>
    <s v="18/04/GALFPC528"/>
    <s v="Oui"/>
    <n v="8.3333333333333339"/>
    <n v="9000"/>
  </r>
  <r>
    <d v="2018-04-09T00:00:00"/>
    <s v="Frais de deplacement de l'Avocat Me KABA pour  le suivi juridique du cas d'abattage d'une panthère à Dabola"/>
    <s v="Transport"/>
    <s v="Legal"/>
    <n v="1100000"/>
    <x v="7"/>
    <s v="WILDCAT"/>
    <s v="18/04/GALFPC529"/>
    <s v="Oui"/>
    <n v="122.22222222222223"/>
    <n v="9000"/>
  </r>
  <r>
    <d v="2018-04-09T00:00:00"/>
    <s v="Taxi moto maison -bureau "/>
    <s v="Transport"/>
    <s v="Legal"/>
    <n v="10000"/>
    <x v="2"/>
    <s v="WILDCAT"/>
    <s v="18/04/GALFPC475"/>
    <s v="Oui"/>
    <n v="1.1111111111111112"/>
    <n v="9000"/>
  </r>
  <r>
    <d v="2018-04-09T00:00:00"/>
    <s v="Taxi moto bureau -gare routière Gomboya"/>
    <s v="Transport"/>
    <s v="Legal"/>
    <n v="45000"/>
    <x v="2"/>
    <s v="WILDCAT"/>
    <s v="18/04/GALFPC512R41"/>
    <s v="Oui"/>
    <n v="5"/>
    <n v="9000"/>
  </r>
  <r>
    <d v="2018-04-09T00:00:00"/>
    <s v="Transport Conakry- Dabola"/>
    <s v="Transport"/>
    <s v="Legal"/>
    <n v="100000"/>
    <x v="2"/>
    <s v="WILDCAT"/>
    <s v="18/04/GALFPC512TV"/>
    <s v="Oui"/>
    <n v="11.111111111111111"/>
    <n v="9000"/>
  </r>
  <r>
    <d v="2018-04-09T00:00:00"/>
    <s v="Food allowence pour 2 jours"/>
    <s v="Travel Subsistence"/>
    <s v="Legal"/>
    <n v="160000"/>
    <x v="2"/>
    <s v="WILDCAT"/>
    <s v="18/04/GALFPC512R42"/>
    <s v="Oui"/>
    <n v="17.777777777777779"/>
    <n v="9000"/>
  </r>
  <r>
    <d v="2018-04-09T00:00:00"/>
    <s v="Taxi maison-bureau"/>
    <s v="Transport"/>
    <s v="Media"/>
    <n v="10000"/>
    <x v="3"/>
    <s v="WILDCAT"/>
    <s v="18/04/GALFPC517"/>
    <s v="Oui"/>
    <n v="1.1111111111111112"/>
    <n v="9000"/>
  </r>
  <r>
    <d v="2018-04-10T00:00:00"/>
    <s v="Paiement bonus pour les frais de réquisition numéro cas peux de python"/>
    <s v="Bonus"/>
    <s v="Legal"/>
    <n v="180000"/>
    <x v="0"/>
    <s v="WILDCAT"/>
    <s v="18/04/GALFPC533"/>
    <s v="Oui"/>
    <n v="20"/>
    <n v="9000"/>
  </r>
  <r>
    <d v="2018-04-10T00:00:00"/>
    <s v="Transport Conakry-Mamou"/>
    <s v="Transport"/>
    <s v="Legal"/>
    <n v="60000"/>
    <x v="10"/>
    <s v="WILDCAT"/>
    <s v="18/04/GALFPC526"/>
    <s v="Oui"/>
    <n v="6.666666666666667"/>
    <n v="9000"/>
  </r>
  <r>
    <d v="2018-04-10T00:00:00"/>
    <s v="Achat d'un chargeur USB"/>
    <s v="Office Materials"/>
    <s v="Office"/>
    <n v="20000"/>
    <x v="10"/>
    <s v="WILDCAT"/>
    <s v="18/04/GALFPC526"/>
    <s v="Oui"/>
    <n v="2.2222222222222223"/>
    <n v="9000"/>
  </r>
  <r>
    <d v="2018-04-10T00:00:00"/>
    <s v="Food allowance (1) jour pour suivi juridique cas peaux de python  à Faranah"/>
    <s v="Travel Subsistence"/>
    <s v="Legal"/>
    <n v="80000"/>
    <x v="10"/>
    <s v="WILDCAT"/>
    <s v="18/04/GALFPC526"/>
    <s v="Oui"/>
    <n v="8.8888888888888893"/>
    <n v="9000"/>
  </r>
  <r>
    <d v="2018-04-10T00:00:00"/>
    <s v="Transport maison-gare routière "/>
    <s v="Transport "/>
    <s v="Legal"/>
    <n v="12000"/>
    <x v="10"/>
    <s v="WILDCAT"/>
    <s v="18/04/GALFPC526"/>
    <s v="Oui"/>
    <n v="1.3333333333333333"/>
    <n v="9000"/>
  </r>
  <r>
    <d v="2018-04-10T00:00:00"/>
    <s v="Transport Mamou-Faranah"/>
    <s v="Transport"/>
    <s v="Legal"/>
    <n v="60000"/>
    <x v="10"/>
    <s v="WILDCAT"/>
    <s v="18/04/GALFPC526"/>
    <s v="Oui"/>
    <n v="6.666666666666667"/>
    <n v="9000"/>
  </r>
  <r>
    <d v="2018-04-10T00:00:00"/>
    <s v="Taxi bureau-maison"/>
    <s v="Transport"/>
    <s v="Investigations"/>
    <n v="17000"/>
    <x v="4"/>
    <s v="WILDCAT"/>
    <s v="18/04/GALF"/>
    <s v="Oui"/>
    <n v="1.8888888888888888"/>
    <n v="9000"/>
  </r>
  <r>
    <d v="2018-04-10T00:00:00"/>
    <s v="Transport Maison-Bureau AR"/>
    <s v="Transport"/>
    <s v="Investigations"/>
    <n v="15000"/>
    <x v="1"/>
    <s v="WILDCAT"/>
    <s v="18/04/GALFPC518"/>
    <s v="Oui"/>
    <n v="1.6666666666666667"/>
    <n v="9000"/>
  </r>
  <r>
    <d v="2018-04-10T00:00:00"/>
    <s v="Achat de statut pour que le trafiquant puisse être repéré"/>
    <s v="Trust Building"/>
    <s v="Investigations"/>
    <n v="180000"/>
    <x v="1"/>
    <s v="WILDCAT"/>
    <s v="18/04/GALFPC531"/>
    <s v="Oui"/>
    <n v="20"/>
    <n v="9000"/>
  </r>
  <r>
    <d v="2018-04-10T00:00:00"/>
    <s v="Transport Bureau-Kaloum pour achat d'une statue pour trust buildint avec un trafiquant"/>
    <s v="Transport"/>
    <s v="Investigations"/>
    <n v="70000"/>
    <x v="1"/>
    <s v="WILDCAT"/>
    <s v="18/04/GALFPC532"/>
    <s v="Oui"/>
    <n v="7.7777777777777777"/>
    <n v="9000"/>
  </r>
  <r>
    <d v="2018-04-10T00:00:00"/>
    <s v="Achat de E-recharge (orange )pour l'équipe du bureau"/>
    <s v="Telephone"/>
    <s v="Office"/>
    <n v="400000"/>
    <x v="7"/>
    <s v="WILDCAT"/>
    <s v="18/04/GALFPC534"/>
    <s v="Oui"/>
    <n v="44.444444444444443"/>
    <n v="9000"/>
  </r>
  <r>
    <d v="2018-04-10T00:00:00"/>
    <s v="Frais d'hotel pour (1) nuitée"/>
    <s v="Travel Subsistence"/>
    <s v="Legal"/>
    <n v="250000"/>
    <x v="2"/>
    <s v="WILDCAT"/>
    <s v="18/04/GALFPC512F00503"/>
    <s v="Oui"/>
    <n v="27.777777777777779"/>
    <n v="9000"/>
  </r>
  <r>
    <d v="2018-04-10T00:00:00"/>
    <s v="Taxi moto l'hotel- tribunal-gare routière"/>
    <s v="Transport"/>
    <s v="Legal"/>
    <n v="15000"/>
    <x v="2"/>
    <s v="WILDCAT"/>
    <s v="18/04/GALFPC512R43"/>
    <s v="Oui"/>
    <n v="1.6666666666666667"/>
    <n v="9000"/>
  </r>
  <r>
    <d v="2018-04-10T00:00:00"/>
    <s v="Achat 2 placés pour le retour Dabola-Conakry"/>
    <s v="Transport"/>
    <s v="Legal"/>
    <n v="200000"/>
    <x v="2"/>
    <s v="WILDCAT"/>
    <s v="18/04/GALFPC512R2493126"/>
    <s v="Oui"/>
    <n v="22.222222222222221"/>
    <n v="9000"/>
  </r>
  <r>
    <d v="2018-04-10T00:00:00"/>
    <s v="Paiement bonus Abdoul Gadiny Barry chargé de faune"/>
    <s v="Bonus"/>
    <s v="Legal"/>
    <n v="250000"/>
    <x v="2"/>
    <s v="WILDCAT"/>
    <s v="18/04/GALFPC530R44"/>
    <s v="Oui"/>
    <n v="27.777777777777779"/>
    <n v="9000"/>
  </r>
  <r>
    <d v="2018-04-10T00:00:00"/>
    <s v="Paiement bonus Ibrahima Sory Diallo Coordinateur des conservateurs de faune"/>
    <s v="Bonus"/>
    <s v="Legal"/>
    <n v="250000"/>
    <x v="2"/>
    <s v="WILDCAT"/>
    <s v="18/04/GALFPC530R45"/>
    <s v="Oui"/>
    <n v="27.777777777777779"/>
    <n v="9000"/>
  </r>
  <r>
    <d v="2018-04-10T00:00:00"/>
    <s v="Taxi  aéroport -ratoma-matam -ratoma pour recuperation des dossiers juridique"/>
    <s v="Transport"/>
    <s v="Legal"/>
    <n v="60000"/>
    <x v="2"/>
    <s v="WILDCAT"/>
    <s v="18/04/GALFPC530R46"/>
    <s v="Oui"/>
    <n v="6.666666666666667"/>
    <n v="9000"/>
  </r>
  <r>
    <d v="2018-04-10T00:00:00"/>
    <s v="Taxi mason-bureau(aller retour)"/>
    <s v="Transport"/>
    <s v="Media"/>
    <n v="10000"/>
    <x v="3"/>
    <s v="WILDCAT"/>
    <s v="18/04/GALFPC517"/>
    <s v="Oui"/>
    <n v="1.1111111111111112"/>
    <n v="9000"/>
  </r>
  <r>
    <d v="2018-04-11T00:00:00"/>
    <s v="Frais taxi moto bureau-maison centrale pour une visite de prison cas Sierra"/>
    <s v="Transport"/>
    <s v="Legal"/>
    <n v="70000"/>
    <x v="0"/>
    <s v="WILDCAT"/>
    <s v="18/04/GALFPC536"/>
    <s v="Oui"/>
    <n v="7.7777777777777777"/>
    <n v="9000"/>
  </r>
  <r>
    <d v="2018-04-11T00:00:00"/>
    <s v="Frais taxi moto bureau-maison centrale pour une visite de prison pour le 12/04/2018"/>
    <s v="Transport"/>
    <s v="Legal"/>
    <n v="70000"/>
    <x v="0"/>
    <s v="WILDCAT"/>
    <s v="18/04/GALFPC538"/>
    <s v="Oui"/>
    <n v="7.7777777777777777"/>
    <n v="9000"/>
  </r>
  <r>
    <d v="2018-04-11T00:00:00"/>
    <s v="Frais d'hôtel (1) nuitée à Faranah pour suivi juridique cas peaux de python"/>
    <s v="Travel Subsistence"/>
    <s v="Legal"/>
    <n v="200000"/>
    <x v="10"/>
    <s v="WILDCAT"/>
    <s v="18/04/GALFPC526"/>
    <s v="Oui"/>
    <n v="22.222222222222221"/>
    <n v="9000"/>
  </r>
  <r>
    <d v="2018-04-11T00:00:00"/>
    <s v="Food allowance (1) jour pour suivi juridique cas peaux de python  à Faranah"/>
    <s v="Travel Subsistence"/>
    <s v="Legal"/>
    <n v="80000"/>
    <x v="10"/>
    <s v="WILDCAT"/>
    <s v="18/04/GALFPC526"/>
    <s v="Oui"/>
    <n v="8.8888888888888893"/>
    <n v="9000"/>
  </r>
  <r>
    <d v="2018-04-11T00:00:00"/>
    <s v="Frais taxi urbain pour photocopie PV"/>
    <s v="Transport"/>
    <s v="Legal"/>
    <n v="15000"/>
    <x v="10"/>
    <s v="WILDCAT"/>
    <s v="18/04/GALFPC526"/>
    <s v="Oui"/>
    <n v="1.6666666666666667"/>
    <n v="9000"/>
  </r>
  <r>
    <d v="2018-04-11T00:00:00"/>
    <s v="Transport gare routière-maison retour suivi juridique cas peaux de python Faranah"/>
    <s v="Transport"/>
    <s v="Legal"/>
    <n v="20000"/>
    <x v="10"/>
    <s v="WILDCAT"/>
    <s v="18/04/GALFPC526"/>
    <s v="Oui"/>
    <n v="2.2222222222222223"/>
    <n v="9000"/>
  </r>
  <r>
    <d v="2018-04-11T00:00:00"/>
    <s v="Transport Faranah-Conakry"/>
    <s v="Transport"/>
    <s v="Legal"/>
    <n v="115000"/>
    <x v="10"/>
    <s v="WILDCAT"/>
    <s v="18/04/GALFPC526"/>
    <s v="Oui"/>
    <n v="12.777777777777779"/>
    <n v="9000"/>
  </r>
  <r>
    <d v="2018-04-11T00:00:00"/>
    <s v="Achat de produit pharmaceutique pour E19"/>
    <s v="Personnel"/>
    <s v="Team Building"/>
    <n v="293000"/>
    <x v="4"/>
    <s v="WILDCAT"/>
    <s v="18/04/GALFPC535"/>
    <s v="Oui"/>
    <n v="32.555555555555557"/>
    <n v="9000"/>
  </r>
  <r>
    <d v="2018-04-11T00:00:00"/>
    <s v="Frais de fonctionnement E19 pour la semaine"/>
    <s v="Transport"/>
    <s v="Investigations"/>
    <n v="85000"/>
    <x v="4"/>
    <s v="WILDCAT"/>
    <s v="18/04/GALFPC543"/>
    <s v="Oui"/>
    <n v="9.4444444444444446"/>
    <n v="9000"/>
  </r>
  <r>
    <d v="2018-04-11T00:00:00"/>
    <s v="Frais de transport pour enquête journalière"/>
    <s v="Transport"/>
    <s v="Investigations"/>
    <n v="40000"/>
    <x v="11"/>
    <s v="WILDCAT"/>
    <s v="18/04/GALFPC541"/>
    <s v="Oui"/>
    <n v="4.4444444444444446"/>
    <n v="9000"/>
  </r>
  <r>
    <d v="2018-04-11T00:00:00"/>
    <s v="Frais de transport pour enquête journalière"/>
    <s v="Transport"/>
    <s v="Investigations"/>
    <n v="40000"/>
    <x v="12"/>
    <s v="WILDCAT"/>
    <s v="18/04/GALFPC542"/>
    <s v="Oui"/>
    <n v="4.4444444444444446"/>
    <n v="9000"/>
  </r>
  <r>
    <d v="2018-04-11T00:00:00"/>
    <s v="Frais de transport pour enquête journalière"/>
    <s v="Transport"/>
    <s v="Investigations"/>
    <n v="80000"/>
    <x v="13"/>
    <s v="WILDCAT"/>
    <s v="18/04/GALFPC540"/>
    <s v="Oui"/>
    <n v="8.8888888888888893"/>
    <n v="9000"/>
  </r>
  <r>
    <d v="2018-04-11T00:00:00"/>
    <s v="Transport Maison-Bureau AR"/>
    <s v="Transport"/>
    <s v="Investigations"/>
    <n v="15000"/>
    <x v="1"/>
    <s v="WILDCAT"/>
    <s v="18/04/GALFPC518"/>
    <s v="Oui"/>
    <n v="1.6666666666666667"/>
    <n v="9000"/>
  </r>
  <r>
    <d v="2018-04-11T00:00:00"/>
    <s v="Frais taxi moto bureau-maison centrale pour une visite de prison cas Sierra"/>
    <s v="Transport "/>
    <s v="Legal"/>
    <n v="70000"/>
    <x v="6"/>
    <s v="WILDCAT"/>
    <s v="18/04/GALFPC537"/>
    <s v="Oui"/>
    <n v="7.7777777777777777"/>
    <n v="9000"/>
  </r>
  <r>
    <d v="2018-04-11T00:00:00"/>
    <s v="Frais taxi moto bureau-maison centrale pour une visite de prison pour le 12/04/2018"/>
    <s v="Transport "/>
    <s v="Legal"/>
    <n v="70000"/>
    <x v="6"/>
    <s v="WILDCAT"/>
    <s v="18/04/GALFPC539"/>
    <s v="Oui"/>
    <n v="7.7777777777777777"/>
    <n v="9000"/>
  </r>
  <r>
    <d v="2018-04-11T00:00:00"/>
    <s v="Taxi mason-bureau(aller retour)"/>
    <s v="Transport"/>
    <s v="Media"/>
    <n v="10000"/>
    <x v="3"/>
    <s v="WILDCAT"/>
    <s v="18/04/GALFPC517"/>
    <s v="Oui"/>
    <n v="1.1111111111111112"/>
    <n v="9000"/>
  </r>
  <r>
    <d v="2018-04-11T00:00:00"/>
    <s v="Transport bureau-radio pour parler de la panthère et irruption des Donzos à Dabola"/>
    <s v="Transport"/>
    <s v="Media"/>
    <n v="40000"/>
    <x v="3"/>
    <s v="WILDCAT"/>
    <s v="18/04/GALFPC544"/>
    <s v="Oui"/>
    <n v="4.4444444444444446"/>
    <n v="9000"/>
  </r>
  <r>
    <d v="2018-04-12T00:00:00"/>
    <s v="Frais taxi moto retour après suivi juridique cas Lancinet Doumbouya et dépôt de la lettre d'appui au M.Justice du cas abattage d'une panthère à Dabola"/>
    <s v="Transport"/>
    <s v="Legal"/>
    <n v="35000"/>
    <x v="8"/>
    <s v="WILDCAT"/>
    <s v="18/04/GALFPC549"/>
    <s v="Oui"/>
    <n v="3.8888888888888888"/>
    <n v="9000"/>
  </r>
  <r>
    <d v="2018-04-12T00:00:00"/>
    <s v="Frais impression (2) copies  lettre au Ministère (appui cas abattage d'une panthère à Dabola)"/>
    <s v="Office Materials"/>
    <s v="Office"/>
    <n v="7000"/>
    <x v="8"/>
    <s v="WILDCAT"/>
    <s v="18/04/GALFPC550"/>
    <s v="Oui"/>
    <n v="0.77777777777777779"/>
    <n v="9000"/>
  </r>
  <r>
    <d v="2018-04-12T00:00:00"/>
    <s v="Transport Maison-Bureau AR"/>
    <s v="Transport"/>
    <s v="Investigations"/>
    <n v="15000"/>
    <x v="1"/>
    <s v="WILDCAT"/>
    <s v="18/04/GALFPC518"/>
    <s v="Oui"/>
    <n v="1.6666666666666667"/>
    <n v="9000"/>
  </r>
  <r>
    <d v="2018-04-12T00:00:00"/>
    <s v="Taxi maison-bureau"/>
    <s v="Transport"/>
    <s v="Legal"/>
    <n v="16000"/>
    <x v="2"/>
    <s v="WILDCAT"/>
    <s v="18/04/GALFPC562"/>
    <s v="Oui"/>
    <n v="1.7777777777777777"/>
    <n v="9000"/>
  </r>
  <r>
    <d v="2018-04-12T00:00:00"/>
    <s v="Paiment Bonus à Aïssatou Sessou pour le suivi juridique du cas abattage d'une panthère à Dabola"/>
    <s v="Bonus"/>
    <s v="Operation"/>
    <n v="1500000"/>
    <x v="2"/>
    <s v="WILDCAT"/>
    <s v="18/04/GALFPC548"/>
    <s v="Oui"/>
    <n v="166.66666666666666"/>
    <n v="9000"/>
  </r>
  <r>
    <d v="2018-04-12T00:00:00"/>
    <s v="Taxi mason-bureau(aller retour)"/>
    <s v="Transport"/>
    <s v="Media"/>
    <n v="10000"/>
    <x v="3"/>
    <s v="WILDCAT"/>
    <s v="18/04/GALFPC517"/>
    <s v="Oui"/>
    <n v="1.1111111111111112"/>
    <n v="9000"/>
  </r>
  <r>
    <d v="2018-04-13T00:00:00"/>
    <s v="Transport Maison-Bureau AR"/>
    <s v="Transport"/>
    <s v="Investigations"/>
    <n v="15000"/>
    <x v="1"/>
    <s v="WILDCAT"/>
    <s v="18/04/GALFPC518"/>
    <s v="Oui"/>
    <n v="1.6666666666666667"/>
    <n v="9000"/>
  </r>
  <r>
    <d v="2018-04-13T00:00:00"/>
    <s v="Achat de (20)l de carburant véh perso pour son transport maison-bureau"/>
    <s v="Transport"/>
    <s v="Management"/>
    <n v="160000"/>
    <x v="5"/>
    <s v="WILDCAT"/>
    <s v="18/04/GALFPC552"/>
    <s v="Oui"/>
    <n v="17.777777777777779"/>
    <n v="9000"/>
  </r>
  <r>
    <d v="2018-04-13T00:00:00"/>
    <s v="Taxi maison-bureau"/>
    <s v="Transport"/>
    <s v="Legal"/>
    <n v="16000"/>
    <x v="2"/>
    <s v="WILDCAT"/>
    <s v="18/04/GALFPC562"/>
    <s v="Oui"/>
    <n v="1.7777777777777777"/>
    <n v="9000"/>
  </r>
  <r>
    <d v="2018-04-13T00:00:00"/>
    <s v="Paiement bonus media à la radio global fm pour cd de l'interview du DPEE/F de Dabola dans l'abattage panthère de dabola"/>
    <s v="Bonus"/>
    <s v="Media"/>
    <n v="100000"/>
    <x v="3"/>
    <s v="WILDCAT"/>
    <s v="18/04/GALFPC546R48"/>
    <s v="Oui"/>
    <n v="11.111111111111111"/>
    <n v="9000"/>
  </r>
  <r>
    <d v="2018-04-13T00:00:00"/>
    <s v="Paiement bonus media à la radio global fm pour cd de l'interview de Bella, Namory et Saidou sur la cites"/>
    <s v="Bonus"/>
    <s v="Media"/>
    <n v="210000"/>
    <x v="3"/>
    <s v="WILDCAT"/>
    <s v="18/04/GALFPC546R47"/>
    <s v="Oui"/>
    <n v="23.333333333333332"/>
    <n v="9000"/>
  </r>
  <r>
    <d v="2018-04-13T00:00:00"/>
    <s v="Paiement bonus media au site www,visionguinee,info cas donzos dans l'affaire dabola "/>
    <s v="Bonus"/>
    <s v="Media"/>
    <n v="100000"/>
    <x v="3"/>
    <s v="WILDCAT"/>
    <s v="18/04/GALFPC546R46"/>
    <s v="Oui"/>
    <n v="11.111111111111111"/>
    <n v="9000"/>
  </r>
  <r>
    <d v="2018-04-13T00:00:00"/>
    <s v="Paiement bonus media au site www,leverificateur,net  cas donzos dans l'affaire dabola "/>
    <s v="Bonus"/>
    <s v="Media"/>
    <n v="100000"/>
    <x v="3"/>
    <s v="WILDCAT"/>
    <s v="18/04/GALFPC546R45"/>
    <s v="Oui"/>
    <n v="11.111111111111111"/>
    <n v="9000"/>
  </r>
  <r>
    <d v="2018-04-13T00:00:00"/>
    <s v="Paiement bonus media au site www,ledeclic,info   cas donzos dans l'affaire abattage de panthère à  dabola "/>
    <s v="Bonus"/>
    <s v="Media"/>
    <n v="100000"/>
    <x v="3"/>
    <s v="WILDCAT"/>
    <s v="18/04/GALFPC546R44"/>
    <s v="Oui"/>
    <n v="11.111111111111111"/>
    <n v="9000"/>
  </r>
  <r>
    <d v="2018-04-13T00:00:00"/>
    <s v="Paiement bonus media au site www,guineematin,com    cas donzos dans l'affaire abattage de panthère à  dabola "/>
    <s v="Bonus"/>
    <s v="Media"/>
    <n v="100000"/>
    <x v="3"/>
    <s v="WILDCAT"/>
    <s v="18/04/GALFPC546R43"/>
    <s v="Oui"/>
    <n v="11.111111111111111"/>
    <n v="9000"/>
  </r>
  <r>
    <d v="2018-04-13T00:00:00"/>
    <s v="Paiement bonus media au site www,guineenews,org     cas  immixion des donzos dans l'affaire abattage de panthère à  dabola "/>
    <s v="Bonus"/>
    <s v="Media"/>
    <n v="100000"/>
    <x v="3"/>
    <s v="WILDCAT"/>
    <s v="18/04/GALFPC546R42"/>
    <s v="Oui"/>
    <n v="11.111111111111111"/>
    <n v="9000"/>
  </r>
  <r>
    <d v="2018-04-13T00:00:00"/>
    <s v="Paiement bonus media au site www,visionguinee,info    cas  abattage de panthère à dabola "/>
    <s v="Bonus"/>
    <s v="Media"/>
    <n v="100000"/>
    <x v="3"/>
    <s v="WILDCAT"/>
    <s v="18/04/GALFPC547R11"/>
    <s v="Oui"/>
    <n v="11.111111111111111"/>
    <n v="9000"/>
  </r>
  <r>
    <d v="2018-04-13T00:00:00"/>
    <s v="Paiement bonus media au site www,guineematin,com   cas  abattage de panthère à dabola "/>
    <s v="Bonus"/>
    <s v="Media"/>
    <n v="100000"/>
    <x v="3"/>
    <s v="WILDCAT"/>
    <s v="18/04/GALFPC547R10"/>
    <s v="Oui"/>
    <n v="11.111111111111111"/>
    <n v="9000"/>
  </r>
  <r>
    <d v="2018-04-13T00:00:00"/>
    <s v="Paiement bonus media au site www,ledeclic,info   cas  abattage de panthère à dabola "/>
    <s v="Bonus"/>
    <s v="Media"/>
    <n v="100000"/>
    <x v="3"/>
    <s v="WILDCAT"/>
    <s v="18/04/GALFPC547R09"/>
    <s v="Oui"/>
    <n v="11.111111111111111"/>
    <n v="9000"/>
  </r>
  <r>
    <d v="2018-04-13T00:00:00"/>
    <s v="Paiement bonus media au site www,lexpressguinee,com  cas  abattage de panthère à dabola "/>
    <s v="Bonus"/>
    <s v="Media"/>
    <n v="100000"/>
    <x v="3"/>
    <s v="WILDCAT"/>
    <s v="18/04/GALFPC547R08"/>
    <s v="Oui"/>
    <n v="11.111111111111111"/>
    <n v="9000"/>
  </r>
  <r>
    <d v="2018-04-13T00:00:00"/>
    <s v="Paiement bonus media au site www,bcmedia,org cas verdict sur l'ivoires de kamsar "/>
    <s v="Bonus"/>
    <s v="Media"/>
    <n v="100000"/>
    <x v="3"/>
    <s v="WILDCAT"/>
    <s v="18/04/GALFPC547R07"/>
    <s v="Oui"/>
    <n v="11.111111111111111"/>
    <n v="9000"/>
  </r>
  <r>
    <d v="2018-04-13T00:00:00"/>
    <s v="Paiement bonus media au journal '' Le Rassembleur '' cas céphalophe à conakry"/>
    <s v="Bonus"/>
    <s v="Media"/>
    <n v="100000"/>
    <x v="3"/>
    <s v="WILDCAT"/>
    <s v="18/04/GALFPC547R06"/>
    <s v="Oui"/>
    <n v="11.111111111111111"/>
    <n v="9000"/>
  </r>
  <r>
    <d v="2018-04-13T00:00:00"/>
    <s v="Paiement bonus media au journal '' Le Devoir du Peuple  '' cas céphalophe à conakry"/>
    <s v="Bonus"/>
    <s v="Media"/>
    <n v="100000"/>
    <x v="3"/>
    <s v="WILDCAT"/>
    <s v="18/04/GALFPC547R05"/>
    <s v="Oui"/>
    <n v="11.111111111111111"/>
    <n v="9000"/>
  </r>
  <r>
    <d v="2018-04-13T00:00:00"/>
    <s v="Paiement bonus media au journal '' L'Indexeur   '' cas céphalophe à conakry"/>
    <s v="Bonus"/>
    <s v="Media"/>
    <n v="100000"/>
    <x v="3"/>
    <s v="WILDCAT"/>
    <s v="18/04/GALFPC547R04"/>
    <s v="Oui"/>
    <n v="11.111111111111111"/>
    <n v="9000"/>
  </r>
  <r>
    <d v="2018-04-13T00:00:00"/>
    <s v="Paiement bonus media au journal '' L'Indépendant  '' cas céphalophe à conakry"/>
    <s v="Bonus"/>
    <s v="Media"/>
    <n v="100000"/>
    <x v="3"/>
    <s v="WILDCAT"/>
    <s v="18/04/GALFPC547R03"/>
    <s v="Oui"/>
    <n v="11.111111111111111"/>
    <n v="9000"/>
  </r>
  <r>
    <d v="2018-04-13T00:00:00"/>
    <s v="Paiement bonus media au site www,lemidiguinee,com cas arrestation de trafiquant de peaux de python à faranah"/>
    <s v="Bonus"/>
    <s v="Media"/>
    <n v="100000"/>
    <x v="3"/>
    <s v="WILDCAT"/>
    <s v="18/04/GALFPC547R02"/>
    <s v="Oui"/>
    <n v="11.111111111111111"/>
    <n v="9000"/>
  </r>
  <r>
    <d v="2018-04-13T00:00:00"/>
    <s v="Paiement bonus media au site www,visionguinee,info cas arrestation de trafiquant de peaux de python à faranah"/>
    <s v="Bonus"/>
    <s v="Media"/>
    <n v="100000"/>
    <x v="3"/>
    <s v="WILDCAT"/>
    <s v="18/04/GALFPC547R01"/>
    <s v="Oui"/>
    <n v="11.111111111111111"/>
    <n v="9000"/>
  </r>
  <r>
    <d v="2018-04-13T00:00:00"/>
    <s v="Paiement bonus media au site www,guineematin,com  cas arrestation de trafiquant de peaux de python à faranah"/>
    <s v="Bonus"/>
    <s v="Media"/>
    <n v="100000"/>
    <x v="3"/>
    <s v="WILDCAT"/>
    <s v="18/04/GALFPC547R50"/>
    <s v="Oui"/>
    <n v="11.111111111111111"/>
    <n v="9000"/>
  </r>
  <r>
    <d v="2018-04-13T00:00:00"/>
    <s v="Paiement bonus media au site www,ledeclic,info  cas arrestation de trafiquant de peaux de python à faranah"/>
    <s v="Bonus"/>
    <s v="Media"/>
    <n v="100000"/>
    <x v="3"/>
    <s v="WILDCAT"/>
    <s v="18/04/GALFPC547R49"/>
    <s v="Oui"/>
    <n v="11.111111111111111"/>
    <n v="9000"/>
  </r>
  <r>
    <d v="2018-04-14T00:00:00"/>
    <s v="Taxi maison-bureau"/>
    <s v="Transport"/>
    <s v="Legal"/>
    <n v="16000"/>
    <x v="2"/>
    <s v="WILDCAT"/>
    <s v="18/04/GALFPC562"/>
    <s v="Oui"/>
    <n v="1.7777777777777777"/>
    <n v="9000"/>
  </r>
  <r>
    <d v="2018-04-16T00:00:00"/>
    <s v="Frais transport Cabinet Me SOVOGUI, Cour d'appel pour dépôt Signification de la Cédule cas Abdouramane et Fils"/>
    <s v="Transport"/>
    <s v="Legal"/>
    <n v="30000"/>
    <x v="8"/>
    <s v="WILDCAT"/>
    <s v="18/04/GALFPC573"/>
    <s v="Oui"/>
    <n v="3.3333333333333335"/>
    <n v="9000"/>
  </r>
  <r>
    <d v="2018-04-16T00:00:00"/>
    <s v="Frais de fonctionnement Castro pour la semaine"/>
    <s v="Transport"/>
    <s v="Legal"/>
    <n v="150000"/>
    <x v="0"/>
    <s v="WILDCAT"/>
    <s v="18/04/GALFPC561"/>
    <s v="Oui"/>
    <n v="16.666666666666668"/>
    <n v="9000"/>
  </r>
  <r>
    <d v="2018-04-16T00:00:00"/>
    <s v="Frais transport bureau-Coléah pour dépôt du reprojecteur pour la reparation"/>
    <s v="Transport"/>
    <s v="Legal"/>
    <n v="33000"/>
    <x v="10"/>
    <s v="WILDCAT"/>
    <s v="18/04/GALFPC555"/>
    <s v="Oui"/>
    <n v="3.6666666666666665"/>
    <n v="9000"/>
  </r>
  <r>
    <d v="2018-04-16T00:00:00"/>
    <s v="Achat de (4) paquets de sucre pour le bureau"/>
    <s v="Personnel"/>
    <s v="Team Building"/>
    <n v="64000"/>
    <x v="4"/>
    <s v="WILDCAT"/>
    <s v="18/04/GALFPC575"/>
    <s v="Oui"/>
    <n v="7.1111111111111107"/>
    <n v="9000"/>
  </r>
  <r>
    <d v="2018-04-16T00:00:00"/>
    <s v="Frais de fonctionnement pour la semaine"/>
    <s v="Transport"/>
    <s v="Investigations"/>
    <n v="115000"/>
    <x v="11"/>
    <s v="WILDCAT"/>
    <s v="18/04/GALFPC572"/>
    <s v="Oui"/>
    <n v="12.777777777777779"/>
    <n v="9000"/>
  </r>
  <r>
    <d v="2018-04-16T00:00:00"/>
    <s v="Frais de fonctionnement pour la semaine"/>
    <s v="Transport"/>
    <s v="Investigations"/>
    <n v="85000"/>
    <x v="12"/>
    <s v="WILDCAT"/>
    <s v="18/04/GALFPC571"/>
    <s v="Oui"/>
    <n v="9.4444444444444446"/>
    <n v="9000"/>
  </r>
  <r>
    <d v="2018-04-16T00:00:00"/>
    <s v="Frais de fonctionnement pour la semaine"/>
    <s v="Transport"/>
    <s v="Investigations"/>
    <n v="75000"/>
    <x v="13"/>
    <s v="WILDCAT"/>
    <s v="18/04/GALFPC570"/>
    <s v="Oui"/>
    <n v="8.3333333333333339"/>
    <n v="9000"/>
  </r>
  <r>
    <d v="2018-04-16T00:00:00"/>
    <s v="Transport Conakry-Kindia A/R pour enquête"/>
    <s v="Transport"/>
    <s v="Investigations"/>
    <n v="50000"/>
    <x v="13"/>
    <s v="WILDCAT"/>
    <s v="18/04/GALFPC567TV"/>
    <s v="Oui"/>
    <n v="5.5555555555555554"/>
    <n v="9000"/>
  </r>
  <r>
    <d v="2018-04-16T00:00:00"/>
    <s v="Transport Maison-Bureau AR"/>
    <s v="Transport"/>
    <s v="Investigations"/>
    <n v="15000"/>
    <x v="1"/>
    <s v="WILDCAT"/>
    <s v="18/04/GALFPC518"/>
    <s v="Oui"/>
    <n v="1.6666666666666667"/>
    <n v="9000"/>
  </r>
  <r>
    <d v="2018-04-16T00:00:00"/>
    <s v="Transport l'interview avec l'enquêteur au Pavé AR"/>
    <s v="Transport"/>
    <s v="Investigations"/>
    <n v="30000"/>
    <x v="1"/>
    <s v="WILDCAT"/>
    <s v="18/04/GALF"/>
    <s v="Oui"/>
    <n v="3.3333333333333335"/>
    <n v="9000"/>
  </r>
  <r>
    <d v="2018-04-16T00:00:00"/>
    <s v="Transport Bureau-Kaloum à la Banque"/>
    <s v="Transport"/>
    <s v="Investigations"/>
    <n v="70000"/>
    <x v="1"/>
    <s v="WILDCAT"/>
    <s v="18/04/GALFPC559"/>
    <s v="Oui"/>
    <n v="7.7777777777777777"/>
    <n v="9000"/>
  </r>
  <r>
    <d v="2018-04-16T00:00:00"/>
    <s v="Frais taxi moto bureau-DNEF pour l'établissement d'un programmende formation des agents de la faune"/>
    <s v="Transport"/>
    <s v="Management"/>
    <n v="60000"/>
    <x v="5"/>
    <s v="WILDCAT"/>
    <s v="18/04/GALFPC554"/>
    <s v="Oui"/>
    <n v="6.666666666666667"/>
    <n v="9000"/>
  </r>
  <r>
    <d v="2018-04-16T00:00:00"/>
    <s v="Achat de (20)l de carburant véh perso pour son transport maison-bureau"/>
    <s v="Transport"/>
    <s v="Management"/>
    <n v="160000"/>
    <x v="5"/>
    <s v="WILDCAT"/>
    <s v="18/04/GALFPC574"/>
    <s v="Oui"/>
    <n v="17.777777777777779"/>
    <n v="9000"/>
  </r>
  <r>
    <d v="2018-04-16T00:00:00"/>
    <s v="Frais taxi moto bureau-DNAP pour dépôt de la convent et statu du Projet"/>
    <s v="Transport "/>
    <s v="Legal"/>
    <n v="70000"/>
    <x v="6"/>
    <s v="WILDCAT"/>
    <s v="18/04/GALFPC564"/>
    <s v="Oui"/>
    <n v="7.7777777777777777"/>
    <n v="9000"/>
  </r>
  <r>
    <d v="2018-04-16T00:00:00"/>
    <s v="Frais taxi moto bureau-DNAP pour l'optention de permis de visite des detenus"/>
    <s v="Transport "/>
    <s v="Legal"/>
    <n v="70000"/>
    <x v="6"/>
    <s v="WILDCAT"/>
    <s v="18/04/GALFPC565"/>
    <s v="Oui"/>
    <n v="7.7777777777777777"/>
    <n v="9000"/>
  </r>
  <r>
    <d v="2018-04-16T00:00:00"/>
    <s v="Frais de fonctionnement Maïmouna Cissé pour la semaine"/>
    <s v="Transport "/>
    <s v="Legal"/>
    <n v="80000"/>
    <x v="6"/>
    <s v="WILDCAT"/>
    <s v="18/04/GALFPC568"/>
    <s v="Oui"/>
    <n v="8.8888888888888893"/>
    <n v="9000"/>
  </r>
  <r>
    <d v="2018-04-16T00:00:00"/>
    <s v="Achat d'un paquet de carnet de reçus et (2) tubes d'encre liquide"/>
    <s v="Office Materials"/>
    <s v="Office"/>
    <n v="85000"/>
    <x v="7"/>
    <s v="WILDCAT"/>
    <s v="18/04/GALFPC557"/>
    <s v="Oui"/>
    <n v="9.4444444444444446"/>
    <n v="9000"/>
  </r>
  <r>
    <d v="2018-04-16T00:00:00"/>
    <s v="Frais de reparation du retroprojecteur"/>
    <s v="Services"/>
    <s v="Office"/>
    <n v="300000"/>
    <x v="7"/>
    <s v="WILDCAT"/>
    <s v="18/04/GALFPC558"/>
    <s v="Oui"/>
    <n v="33.333333333333336"/>
    <n v="9000"/>
  </r>
  <r>
    <d v="2018-04-16T00:00:00"/>
    <s v="Frais de fonctionnement Moné pour la semaine"/>
    <s v="Transport"/>
    <s v="Office"/>
    <n v="150000"/>
    <x v="7"/>
    <s v="WILDCAT"/>
    <s v="18/04/GALFPC560"/>
    <s v="Oui"/>
    <n v="16.666666666666668"/>
    <n v="9000"/>
  </r>
  <r>
    <d v="2018-04-16T00:00:00"/>
    <s v="Achat d'un tube d'huile végétal pour le  bureau"/>
    <s v="Office Materials"/>
    <s v="Office"/>
    <n v="20000"/>
    <x v="7"/>
    <s v="WILDCAT"/>
    <s v="18/04/GALFPC577"/>
    <s v="Oui"/>
    <n v="2.2222222222222223"/>
    <n v="9000"/>
  </r>
  <r>
    <d v="2018-04-16T00:00:00"/>
    <s v="Taxi maison-bureau"/>
    <s v="Transport"/>
    <s v="Legal"/>
    <n v="16000"/>
    <x v="2"/>
    <s v="WILDCAT"/>
    <s v="18/04/GALFPC562"/>
    <s v="Oui"/>
    <n v="1.7777777777777777"/>
    <n v="9000"/>
  </r>
  <r>
    <d v="2018-04-16T00:00:00"/>
    <s v="Taxi maison-bureau(aller et retour)"/>
    <s v="Transport"/>
    <s v="Media"/>
    <n v="10000"/>
    <x v="3"/>
    <s v="WILDCAT"/>
    <s v="18/04/GALFPC563"/>
    <s v="Oui"/>
    <n v="1.1111111111111112"/>
    <n v="9000"/>
  </r>
  <r>
    <d v="2018-04-17T00:00:00"/>
    <s v="Transport Conakry-Mamou"/>
    <s v="Transport"/>
    <s v="Legal"/>
    <n v="60000"/>
    <x v="0"/>
    <s v="WILDCAT"/>
    <s v="18/04/GALFPC583"/>
    <s v="Oui"/>
    <n v="6.666666666666667"/>
    <n v="9000"/>
  </r>
  <r>
    <d v="2018-04-17T00:00:00"/>
    <s v="Food Allowance (1) jour Sékou Castro Kourouma à Mamou"/>
    <s v="Travel Subsistence"/>
    <s v="Legal"/>
    <n v="80000"/>
    <x v="0"/>
    <s v="WILDCAT"/>
    <s v="18/04/GALFPC583"/>
    <s v="Oui"/>
    <n v="8.8888888888888893"/>
    <n v="9000"/>
  </r>
  <r>
    <d v="2018-04-17T00:00:00"/>
    <s v="Transport Conakry-Mamou-Faranah suivi juridique peaux de python"/>
    <s v="Transport"/>
    <s v="Legal"/>
    <n v="120000"/>
    <x v="10"/>
    <s v="WILDCAT"/>
    <s v="18/04/GALFPC566"/>
    <s v="Oui"/>
    <n v="13.333333333333334"/>
    <n v="9000"/>
  </r>
  <r>
    <d v="2018-04-17T00:00:00"/>
    <s v="Transport maison-gare routière "/>
    <s v="Transport"/>
    <s v="Legal"/>
    <n v="10000"/>
    <x v="10"/>
    <s v="WILDCAT"/>
    <s v="18/04/GALFPC566R1"/>
    <s v="Oui"/>
    <n v="1.1111111111111112"/>
    <n v="9000"/>
  </r>
  <r>
    <d v="2018-04-17T00:00:00"/>
    <s v="Food allowance (1) jour pour suivi juridique cas peaux de python  à Faranah"/>
    <s v="Travel Subsistence"/>
    <s v="Legal"/>
    <n v="80000"/>
    <x v="10"/>
    <s v="WILDCAT"/>
    <s v="18/04/GALFPC566R2"/>
    <s v="Oui"/>
    <n v="8.8888888888888893"/>
    <n v="9000"/>
  </r>
  <r>
    <d v="2018-04-17T00:00:00"/>
    <s v="Transport gare routière hôtel"/>
    <s v="Transport"/>
    <s v="Legal"/>
    <n v="5000"/>
    <x v="10"/>
    <s v="WILDCAT"/>
    <s v="18/04/GALFPC566R3"/>
    <s v="Oui"/>
    <n v="0.55555555555555558"/>
    <n v="9000"/>
  </r>
  <r>
    <d v="2018-04-17T00:00:00"/>
    <s v="Achat d'une carte de recharge orange pour connexio"/>
    <s v="Telephone"/>
    <s v="Legal"/>
    <n v="10000"/>
    <x v="10"/>
    <s v="WILDCAT"/>
    <s v="18/04/GALFPC566"/>
    <s v="Oui"/>
    <n v="1.1111111111111112"/>
    <n v="9000"/>
  </r>
  <r>
    <d v="2018-04-17T00:00:00"/>
    <s v="Frais taxi moto bureau-centre (marché Niger) pour enquête"/>
    <s v="Transport"/>
    <s v="Investigations"/>
    <n v="70000"/>
    <x v="4"/>
    <s v="WILDCAT"/>
    <s v="18/04/GALFPC578"/>
    <s v="Oui"/>
    <n v="7.7777777777777777"/>
    <n v="9000"/>
  </r>
  <r>
    <d v="2018-04-17T00:00:00"/>
    <s v="Transport bureau-Cité Enco5-Bonfi-Aviation marché-Matot-Enta marché pour enquête"/>
    <s v="Transport"/>
    <s v="Investigations"/>
    <n v="33000"/>
    <x v="12"/>
    <s v="WILDCAT"/>
    <s v="18/04/GALFPC579"/>
    <s v="Oui"/>
    <n v="3.6666666666666665"/>
    <n v="9000"/>
  </r>
  <r>
    <d v="2018-04-17T00:00:00"/>
    <s v="Frais taxi moto pour enquête"/>
    <s v="Transport"/>
    <s v="Investigations"/>
    <n v="10000"/>
    <x v="13"/>
    <s v="WILDCAT"/>
    <s v="18/04/GALFPC567R7"/>
    <s v="Oui"/>
    <n v="1.1111111111111112"/>
    <n v="9000"/>
  </r>
  <r>
    <d v="2018-04-17T00:00:00"/>
    <s v="Achat de déjeuner pour enquête à Kindia"/>
    <s v="Travel Subsistence"/>
    <s v="Investigations"/>
    <n v="30000"/>
    <x v="13"/>
    <s v="WILDCAT"/>
    <s v="18/04/GALFPC567R4"/>
    <s v="Oui"/>
    <n v="3.3333333333333335"/>
    <n v="9000"/>
  </r>
  <r>
    <d v="2018-04-17T00:00:00"/>
    <s v="Achat de dîner "/>
    <s v="Travel Subsistence"/>
    <s v="Investigations"/>
    <n v="35000"/>
    <x v="13"/>
    <s v="WILDCAT"/>
    <s v="18/04/GALFPC567R5"/>
    <s v="Oui"/>
    <n v="3.8888888888888888"/>
    <n v="9000"/>
  </r>
  <r>
    <d v="2018-04-17T00:00:00"/>
    <s v="Frais taxi moto pour enquête"/>
    <s v="Transport"/>
    <s v="Investigations"/>
    <n v="10000"/>
    <x v="13"/>
    <s v="WILDCAT"/>
    <s v="18/04/GALFPC567R6"/>
    <s v="Oui"/>
    <n v="1.1111111111111112"/>
    <n v="9000"/>
  </r>
  <r>
    <d v="2018-04-17T00:00:00"/>
    <s v="Frais taxi moto maison-gare routière"/>
    <s v="Transport"/>
    <s v="Investigations"/>
    <n v="10000"/>
    <x v="13"/>
    <s v="WILDCAT"/>
    <s v="18/04/GALFPC567R1"/>
    <s v="Oui"/>
    <n v="1.1111111111111112"/>
    <n v="9000"/>
  </r>
  <r>
    <d v="2018-04-17T00:00:00"/>
    <s v="Frais taxi moto gare routière-hôtel"/>
    <s v="Transport"/>
    <s v="Investigations"/>
    <n v="15000"/>
    <x v="13"/>
    <s v="WILDCAT"/>
    <s v="18/04/GALFPC567R2"/>
    <s v="Oui"/>
    <n v="1.6666666666666667"/>
    <n v="9000"/>
  </r>
  <r>
    <d v="2018-04-17T00:00:00"/>
    <s v="Achat de sandwiche et jus"/>
    <s v="Travel Subsistence"/>
    <s v="Investigations"/>
    <n v="15000"/>
    <x v="13"/>
    <s v="WILDCAT"/>
    <s v="18/04/GALFPC567R3"/>
    <s v="Oui"/>
    <n v="1.6666666666666667"/>
    <n v="9000"/>
  </r>
  <r>
    <d v="2018-04-17T00:00:00"/>
    <s v="Transport Maison-Bureau AR"/>
    <s v="Transport"/>
    <s v="Investigations"/>
    <n v="15000"/>
    <x v="1"/>
    <s v="WILDCAT"/>
    <s v="18/04/GALFPC569"/>
    <s v="Oui"/>
    <n v="1.6666666666666667"/>
    <n v="9000"/>
  </r>
  <r>
    <d v="2018-04-17T00:00:00"/>
    <s v="Transport Bureau-en ville pour achat cartouche d'encre "/>
    <s v="Transport"/>
    <s v="Investigations"/>
    <n v="70000"/>
    <x v="1"/>
    <s v="WILDCAT"/>
    <s v="18/04/GALFPC581"/>
    <s v="Oui"/>
    <n v="7.7777777777777777"/>
    <n v="9000"/>
  </r>
  <r>
    <d v="2018-04-17T00:00:00"/>
    <s v="Frais taxi moto bureau-Cour d'appel pour suivi Audience cas Abdoulaye Sidibé et Fils"/>
    <s v="Transport "/>
    <s v="Legal"/>
    <n v="70000"/>
    <x v="6"/>
    <s v="WILDCAT"/>
    <s v="18/04/GALFPC584"/>
    <s v="Oui"/>
    <n v="7.7777777777777777"/>
    <n v="9000"/>
  </r>
  <r>
    <d v="2018-04-17T00:00:00"/>
    <s v="Frais deplacement Thierno Ousmane Baldé soigneur cimpanzé pour enquête d'un chimpanzé"/>
    <s v="Transport"/>
    <s v="Office"/>
    <n v="80000"/>
    <x v="7"/>
    <s v="WILDCAT"/>
    <s v="18/04/GALFPC580"/>
    <s v="Oui"/>
    <n v="8.8888888888888893"/>
    <n v="9000"/>
  </r>
  <r>
    <d v="2018-04-17T00:00:00"/>
    <s v="Achat de E-recharge (orange )pour l'équipe du bureau"/>
    <s v="Telephone"/>
    <s v="Office"/>
    <n v="400000"/>
    <x v="7"/>
    <s v="WILDCAT"/>
    <s v="18/04/GALFPC586"/>
    <s v="Oui"/>
    <n v="44.444444444444443"/>
    <n v="9000"/>
  </r>
  <r>
    <d v="2018-04-17T00:00:00"/>
    <s v="Taxi maison-bureau"/>
    <s v="Transport"/>
    <s v="Legal"/>
    <n v="16000"/>
    <x v="2"/>
    <s v="WILDCAT"/>
    <s v="18/04/GALFPC562"/>
    <s v="Oui"/>
    <n v="1.7777777777777777"/>
    <n v="9000"/>
  </r>
  <r>
    <d v="2018-04-17T00:00:00"/>
    <s v="Frais taxi moto bureau-Cour d'appel pour suivi Audience cas Abdoulaye Sidibé et Fils"/>
    <s v="Transport"/>
    <s v="Legal"/>
    <n v="70000"/>
    <x v="2"/>
    <s v="WILDCAT"/>
    <s v="18/04/GALFPC585"/>
    <s v="Oui"/>
    <n v="7.7777777777777777"/>
    <n v="9000"/>
  </r>
  <r>
    <d v="2018-04-17T00:00:00"/>
    <s v="Taxi maison -bureau(aller et retour)"/>
    <s v="Transport"/>
    <s v="Media"/>
    <n v="10000"/>
    <x v="3"/>
    <s v="WILDCAT"/>
    <s v="18/04/GALFPC563"/>
    <s v="Oui"/>
    <n v="1.1111111111111112"/>
    <n v="9000"/>
  </r>
  <r>
    <d v="2018-04-18T00:00:00"/>
    <s v="Transport Conakry-Mamou"/>
    <s v="Transport"/>
    <s v="Legal"/>
    <n v="60000"/>
    <x v="0"/>
    <s v="WILDCAT"/>
    <s v="18/04/GALFPC583"/>
    <s v="Oui"/>
    <n v="6.666666666666667"/>
    <n v="9000"/>
  </r>
  <r>
    <d v="2018-04-18T00:00:00"/>
    <s v="Food Allowance"/>
    <s v="Travel Subsistence"/>
    <s v="Legal"/>
    <n v="80000"/>
    <x v="0"/>
    <s v="WILDCAT"/>
    <s v="18/04/GALFPC583"/>
    <s v="Oui"/>
    <n v="8.8888888888888893"/>
    <n v="9000"/>
  </r>
  <r>
    <d v="2018-04-18T00:00:00"/>
    <s v="Frais d'hôtel (1) nuitée à Mamou"/>
    <s v="Travel Subsistence"/>
    <s v="Legal"/>
    <n v="150000"/>
    <x v="0"/>
    <s v="WILDCAT"/>
    <s v="18/04/GALFPC583"/>
    <s v="Oui"/>
    <n v="16.666666666666668"/>
    <n v="9000"/>
  </r>
  <r>
    <d v="2018-04-18T00:00:00"/>
    <s v="Transport retour Faranah-Conakry après suivi juridique peaux de python"/>
    <s v="Transport"/>
    <s v="Legal"/>
    <n v="120000"/>
    <x v="10"/>
    <s v="WILDCAT"/>
    <s v="18/04/GALFPC566"/>
    <s v="Oui"/>
    <n v="13.333333333333334"/>
    <n v="9000"/>
  </r>
  <r>
    <d v="2018-04-18T00:00:00"/>
    <s v="Frais d'hôtel (1) nuitée à Faranah pour suivi juridique cas peaux de python"/>
    <s v="Travel Subsistence"/>
    <s v="Legal"/>
    <n v="200000"/>
    <x v="10"/>
    <s v="WILDCAT"/>
    <s v="18/04/GALFPC566F02"/>
    <s v="Oui"/>
    <n v="22.222222222222221"/>
    <n v="9000"/>
  </r>
  <r>
    <d v="2018-04-18T00:00:00"/>
    <s v="Food allowance (1) jour pour suivi juridique cas peaux de python  à Faranah"/>
    <s v="Travel Subsistence"/>
    <s v="Legal"/>
    <n v="80000"/>
    <x v="10"/>
    <s v="WILDCAT"/>
    <s v="18/04/GALFPC566R4"/>
    <s v="Oui"/>
    <n v="8.8888888888888893"/>
    <n v="9000"/>
  </r>
  <r>
    <d v="2018-04-18T00:00:00"/>
    <s v="Frais taxi hôtel-Tribunal Faranah-gare routière"/>
    <s v="Transport"/>
    <s v="Legal"/>
    <n v="14000"/>
    <x v="10"/>
    <s v="WILDCAT"/>
    <s v="18/04/GALFPC566R5"/>
    <s v="Oui"/>
    <n v="1.5555555555555556"/>
    <n v="9000"/>
  </r>
  <r>
    <d v="2018-04-18T00:00:00"/>
    <s v="Frais transport bueau-Coyah pour enquête"/>
    <s v="Transport"/>
    <s v="Investigations"/>
    <n v="40000"/>
    <x v="4"/>
    <s v="WILDCAT"/>
    <s v="18/04/GALFPC592"/>
    <s v="Oui"/>
    <n v="4.4444444444444446"/>
    <n v="9000"/>
  </r>
  <r>
    <d v="2018-04-18T00:00:00"/>
    <s v="Frais de fonctionnement E19 pour la semaine"/>
    <s v="Transport"/>
    <s v="Investigations"/>
    <n v="85000"/>
    <x v="4"/>
    <s v="WILDCAT"/>
    <s v="18/04/GALFPC593"/>
    <s v="Oui"/>
    <n v="9.4444444444444446"/>
    <n v="9000"/>
  </r>
  <r>
    <d v="2018-04-18T00:00:00"/>
    <s v="Transport bureau-Bambeto,T6, Marché Enta, marché Aviation A/R pour enquête"/>
    <s v="Transport"/>
    <s v="Investigations"/>
    <n v="27000"/>
    <x v="11"/>
    <s v="WILDCAT"/>
    <s v="18/04/GALFPC594"/>
    <s v="Oui"/>
    <n v="3"/>
    <n v="9000"/>
  </r>
  <r>
    <d v="2018-04-18T00:00:00"/>
    <s v="Frais fonctionnement de  E20 les pour la date  du 09 au 13/04/2018"/>
    <s v="Transport"/>
    <s v="Investigations"/>
    <n v="115000"/>
    <x v="11"/>
    <s v="WILDCAT"/>
    <s v="18/04/GALFPC595"/>
    <s v="Oui"/>
    <n v="12.777777777777779"/>
    <n v="9000"/>
  </r>
  <r>
    <d v="2018-04-18T00:00:00"/>
    <s v="Achat d'une carte de recharge  Areeba pour enquête "/>
    <s v="Telephone"/>
    <s v="Investigations"/>
    <n v="5000"/>
    <x v="11"/>
    <s v="WILDCAT"/>
    <s v="18/04/GALFPC597"/>
    <s v="Oui"/>
    <n v="0.55555555555555558"/>
    <n v="9000"/>
  </r>
  <r>
    <d v="2018-04-18T00:00:00"/>
    <s v="Transport bureau-Bambeto, Sonfonia, Cimenterie Lansanaya Barrage  A/R pour enquête"/>
    <s v="Transport"/>
    <s v="Investigations"/>
    <n v="22000"/>
    <x v="12"/>
    <s v="WILDCAT"/>
    <s v="18/04/GALFPC598"/>
    <s v="Oui"/>
    <n v="2.4444444444444446"/>
    <n v="9000"/>
  </r>
  <r>
    <d v="2018-04-18T00:00:00"/>
    <s v="Frais de fonctionnement de  E39  pour la date  du 09 au 13/04/2018"/>
    <s v="Transport"/>
    <s v="Investigations"/>
    <n v="85000"/>
    <x v="12"/>
    <s v="WILDCAT"/>
    <s v="18/04/GALFPC599"/>
    <s v="Oui"/>
    <n v="9.4444444444444446"/>
    <n v="9000"/>
  </r>
  <r>
    <d v="2018-04-18T00:00:00"/>
    <s v="Achat de (2) cartes de recharge Areeba et Cellcom pour enquête"/>
    <s v="Telephone"/>
    <s v="Investigations"/>
    <n v="10000"/>
    <x v="12"/>
    <s v="WILDCAT"/>
    <s v="18/04/GALFPC600"/>
    <s v="Oui"/>
    <n v="1.1111111111111112"/>
    <n v="9000"/>
  </r>
  <r>
    <d v="2018-04-18T00:00:00"/>
    <s v="Achat de déjeuner pour enquête à Kindia"/>
    <s v="Travel Subsistence"/>
    <s v="Investigations"/>
    <n v="20000"/>
    <x v="13"/>
    <s v="WILDCAT"/>
    <s v="18/04/GALFPC567R10"/>
    <s v="Oui"/>
    <n v="2.2222222222222223"/>
    <n v="9000"/>
  </r>
  <r>
    <d v="2018-04-18T00:00:00"/>
    <s v="Achat d'eau et de jus "/>
    <s v="Travel Subsistence"/>
    <s v="Investigations"/>
    <n v="15000"/>
    <x v="13"/>
    <s v="WILDCAT"/>
    <s v="18/04/GALFPC567R11"/>
    <s v="Oui"/>
    <n v="1.6666666666666667"/>
    <n v="9000"/>
  </r>
  <r>
    <d v="2018-04-18T00:00:00"/>
    <s v="Achat de dîner "/>
    <s v="Travel Subsistence"/>
    <s v="Investigations"/>
    <n v="30000"/>
    <x v="13"/>
    <s v="WILDCAT"/>
    <s v="18/04/GALFPC567R12"/>
    <s v="Oui"/>
    <n v="3.3333333333333335"/>
    <n v="9000"/>
  </r>
  <r>
    <d v="2018-04-18T00:00:00"/>
    <s v="Frais taxi moto pour enquête"/>
    <s v="Transport"/>
    <s v="Investigations"/>
    <n v="10000"/>
    <x v="13"/>
    <s v="WILDCAT"/>
    <s v="18/04/GALFPC567R8"/>
    <s v="Oui"/>
    <n v="1.1111111111111112"/>
    <n v="9000"/>
  </r>
  <r>
    <d v="2018-04-18T00:00:00"/>
    <s v="Achat de petit déjeuner pour enquête à Kindia"/>
    <s v="Travel Subsistence"/>
    <s v="Investigations"/>
    <n v="15000"/>
    <x v="13"/>
    <s v="WILDCAT"/>
    <s v="18/04/GALFPC567R9"/>
    <s v="Oui"/>
    <n v="1.6666666666666667"/>
    <n v="9000"/>
  </r>
  <r>
    <d v="2018-04-18T00:00:00"/>
    <s v="Frais d'hôtel (1) nuitée à Kindia"/>
    <s v="Travel Subsistence"/>
    <s v="Investigations"/>
    <n v="300000"/>
    <x v="13"/>
    <s v="WILDCAT"/>
    <s v="18/04/GALFPC567F18"/>
    <s v="Oui"/>
    <n v="33.333333333333336"/>
    <n v="9000"/>
  </r>
  <r>
    <d v="2018-04-18T00:00:00"/>
    <s v="Transport Maison-Bureau AR"/>
    <s v="Transport"/>
    <s v="Investigations"/>
    <n v="15000"/>
    <x v="1"/>
    <s v="WILDCAT"/>
    <s v="18/04/GALFPC569"/>
    <s v="Oui"/>
    <n v="1.6666666666666667"/>
    <n v="9000"/>
  </r>
  <r>
    <d v="2018-04-18T00:00:00"/>
    <s v="Achat d'un tube d'encre noir pour imprimante, (1) paquet de de cartable, (1) paquet d'enveloppe A4"/>
    <s v="Office Materials"/>
    <s v="Office"/>
    <n v="515000"/>
    <x v="7"/>
    <s v="WILDCAT"/>
    <s v="18/04/GALFPC587"/>
    <s v="Oui"/>
    <n v="57.222222222222221"/>
    <n v="9000"/>
  </r>
  <r>
    <d v="2018-04-18T00:00:00"/>
    <s v="Achat d'un bidon de quilide de ménage, (1) bidon d'eau de javel, liquide de verselle, paquet liquide de toilette"/>
    <s v="Office Materials"/>
    <s v="Office"/>
    <n v="150000"/>
    <x v="7"/>
    <s v="WILDCAT"/>
    <s v="18/04/GALFPC588"/>
    <s v="Oui"/>
    <n v="16.666666666666668"/>
    <n v="9000"/>
  </r>
  <r>
    <d v="2018-04-18T00:00:00"/>
    <s v="Transport Maimouna Baldé pour achat des produits d'entretien bureau"/>
    <s v="Transport"/>
    <s v="Office"/>
    <n v="10000"/>
    <x v="7"/>
    <s v="WILDCAT"/>
    <s v="18/04/GALFPC589"/>
    <s v="Oui"/>
    <n v="1.1111111111111112"/>
    <n v="9000"/>
  </r>
  <r>
    <d v="2018-04-18T00:00:00"/>
    <s v="Frais de fonctionnement Maïmouna Baldé  pour la semaine"/>
    <s v="Transport"/>
    <s v="Office"/>
    <n v="70000"/>
    <x v="7"/>
    <s v="WILDCAT"/>
    <s v="18/04/GALFPC590"/>
    <s v="Oui"/>
    <n v="7.7777777777777777"/>
    <n v="9000"/>
  </r>
  <r>
    <d v="2018-04-18T00:00:00"/>
    <s v="Frais de reparation d'un ordinateur portable du département Investigation"/>
    <s v="Services"/>
    <s v="Office"/>
    <n v="500000"/>
    <x v="7"/>
    <s v="WILDCAT"/>
    <s v="18/04/GALFPC591"/>
    <s v="Oui"/>
    <n v="55.555555555555557"/>
    <n v="9000"/>
  </r>
  <r>
    <d v="2018-04-18T00:00:00"/>
    <s v="Achat de (10) paquets d'eau Coyah pour l'équipe du bureau"/>
    <s v="Personnel"/>
    <s v="Team Building"/>
    <n v="70000"/>
    <x v="7"/>
    <s v="WILDCAT"/>
    <s v="18/04/GALFPC596"/>
    <s v="Oui"/>
    <n v="7.7777777777777777"/>
    <n v="9000"/>
  </r>
  <r>
    <d v="2018-04-18T00:00:00"/>
    <s v="Frais de transfert/orange money de (1 000 000 fg) à Tamba pour couverture médiatique cas  peaux de pytohn à Faranah"/>
    <s v="Transfer Fees"/>
    <s v="Office"/>
    <n v="20000"/>
    <x v="7"/>
    <s v="WILDCAT"/>
    <s v="18/04/GALFPC603"/>
    <s v="Oui"/>
    <n v="2.2222222222222223"/>
    <n v="9000"/>
  </r>
  <r>
    <d v="2018-04-18T00:00:00"/>
    <s v="Taxi maison-bureau"/>
    <s v="Transport"/>
    <s v="Legal"/>
    <n v="16000"/>
    <x v="2"/>
    <s v="WILDCAT"/>
    <s v="18/04/GALFPC562"/>
    <s v="Oui"/>
    <n v="1.7777777777777777"/>
    <n v="9000"/>
  </r>
  <r>
    <d v="2018-04-18T00:00:00"/>
    <s v="Frais de taxi moto, course urbaine pour la couverture médiatique cas verdict peaux de python de faranah"/>
    <s v="Transport"/>
    <s v="Media"/>
    <n v="14500"/>
    <x v="3"/>
    <s v="WILDCAT"/>
    <s v="18/04/GALFPC582R33"/>
    <s v="Oui"/>
    <n v="1.6111111111111112"/>
    <n v="9000"/>
  </r>
  <r>
    <d v="2018-04-18T00:00:00"/>
    <s v="frais food allowance"/>
    <s v="Travel Subsistence"/>
    <s v="Media"/>
    <n v="80000"/>
    <x v="3"/>
    <s v="WILDCAT"/>
    <s v="18/04/GALFPC582R32"/>
    <s v="Oui"/>
    <n v="8.8888888888888893"/>
    <n v="9000"/>
  </r>
  <r>
    <d v="2018-04-18T00:00:00"/>
    <s v="Transport conakry-faranah pour la mission de couverture médiatique cas verdict peaux de python"/>
    <s v="Transport"/>
    <s v="Media"/>
    <n v="115000"/>
    <x v="3"/>
    <s v="WILDCAT"/>
    <s v="18/04/GALFPC582TV"/>
    <s v="Oui"/>
    <n v="12.777777777777779"/>
    <n v="9000"/>
  </r>
  <r>
    <d v="2018-04-19T00:00:00"/>
    <s v="Achat de (2) draps de lit, des effets de toillettes pour le detenu"/>
    <s v="Jail Visit"/>
    <s v="Legal"/>
    <n v="300000"/>
    <x v="0"/>
    <s v="WILDCAT"/>
    <s v="18/04/GALFPC583"/>
    <s v="Oui"/>
    <n v="33.333333333333336"/>
    <n v="9000"/>
  </r>
  <r>
    <d v="2018-04-19T00:00:00"/>
    <s v="Frais d'hôtel (1) nuitée à Faranah pour suivi juridique cas peaux de python"/>
    <s v="Travel Subsistence"/>
    <s v="Legal"/>
    <n v="150000"/>
    <x v="10"/>
    <s v="WILDCAT"/>
    <s v="18/04/GALFPC566F10"/>
    <s v="Oui"/>
    <n v="16.666666666666668"/>
    <n v="9000"/>
  </r>
  <r>
    <d v="2018-04-19T00:00:00"/>
    <s v="Food allowance (1) jour pour suivi juridique cas peaux de python  à Faranah"/>
    <s v="Travel Subsistence"/>
    <s v="Legal"/>
    <n v="80000"/>
    <x v="10"/>
    <s v="WILDCAT"/>
    <s v="18/04/GALFPC566R6"/>
    <s v="Oui"/>
    <n v="8.8888888888888893"/>
    <n v="9000"/>
  </r>
  <r>
    <d v="2018-04-19T00:00:00"/>
    <s v="Transport hôtel-gare routière -maison"/>
    <s v="Transport"/>
    <s v="Legal"/>
    <n v="15000"/>
    <x v="10"/>
    <s v="WILDCAT"/>
    <s v="18/04/GALFPC566R7"/>
    <s v="Oui"/>
    <n v="1.6666666666666667"/>
    <n v="9000"/>
  </r>
  <r>
    <d v="2018-04-19T00:00:00"/>
    <s v="Trust building à E19 pour enquête"/>
    <s v="Trust Building"/>
    <s v="Investigations"/>
    <n v="40000"/>
    <x v="4"/>
    <s v="WILDCAT"/>
    <s v="18/04/GALFPC608"/>
    <s v="Oui"/>
    <n v="4.4444444444444446"/>
    <n v="9000"/>
  </r>
  <r>
    <d v="2018-04-19T00:00:00"/>
    <s v="Transport Maison-Bureau AR"/>
    <s v="Transport"/>
    <s v="Investigations"/>
    <n v="15000"/>
    <x v="1"/>
    <s v="WILDCAT"/>
    <s v="18/04/GALFPC569"/>
    <s v="Oui"/>
    <n v="1.6666666666666667"/>
    <n v="9000"/>
  </r>
  <r>
    <d v="2018-04-19T00:00:00"/>
    <s v="Transport Bureau-Banque belle vue"/>
    <s v="Transport"/>
    <s v="Investigations"/>
    <n v="70000"/>
    <x v="1"/>
    <s v="WILDCAT"/>
    <s v="18/04/GALFPC601"/>
    <s v="Oui"/>
    <n v="7.7777777777777777"/>
    <n v="9000"/>
  </r>
  <r>
    <d v="2018-04-19T00:00:00"/>
    <s v="Achat de carburant pour la mission à labé"/>
    <s v="Transport"/>
    <s v="Investigations"/>
    <n v="312000"/>
    <x v="1"/>
    <s v="WILDCAT"/>
    <s v="18/04/GALFPC605R20"/>
    <s v="Oui"/>
    <n v="34.666666666666664"/>
    <n v="9000"/>
  </r>
  <r>
    <d v="2018-04-19T00:00:00"/>
    <s v="Ration Journalière à E37"/>
    <s v="Travel Subsistence"/>
    <s v="Investigations"/>
    <n v="80000"/>
    <x v="1"/>
    <s v="WILDCAT"/>
    <s v="18/04/GALFPC605R01"/>
    <s v="Oui"/>
    <n v="8.8888888888888893"/>
    <n v="9000"/>
  </r>
  <r>
    <d v="2018-04-19T00:00:00"/>
    <s v="Ration Journalière à E19"/>
    <s v="Travel Subsistence"/>
    <s v="Investigations"/>
    <n v="80000"/>
    <x v="1"/>
    <s v="WILDCAT"/>
    <s v="18/04/GALFPC605R05"/>
    <s v="Oui"/>
    <n v="8.8888888888888893"/>
    <n v="9000"/>
  </r>
  <r>
    <d v="2018-04-19T00:00:00"/>
    <s v="Ration Journalière à Baldé"/>
    <s v="Travel Subsistence"/>
    <s v="Investigations"/>
    <n v="80000"/>
    <x v="1"/>
    <s v="WILDCAT"/>
    <s v="18/04/GALFPC605R04"/>
    <s v="Oui"/>
    <n v="8.8888888888888893"/>
    <n v="9000"/>
  </r>
  <r>
    <d v="2018-04-19T00:00:00"/>
    <s v="Ration Journalière à Sessou"/>
    <s v="Travel Subsistence"/>
    <s v="Investigations"/>
    <n v="80000"/>
    <x v="1"/>
    <s v="WILDCAT"/>
    <s v="18/04/GALFPC605R02"/>
    <s v="Oui"/>
    <n v="8.8888888888888893"/>
    <n v="9000"/>
  </r>
  <r>
    <d v="2018-04-19T00:00:00"/>
    <s v="Ration Journalière à A:C Alpha oumar Diallo"/>
    <s v="Travel Subsistence"/>
    <s v="Investigations"/>
    <n v="80000"/>
    <x v="1"/>
    <s v="WILDCAT"/>
    <s v="18/04/GALFPC605R06"/>
    <s v="Oui"/>
    <n v="8.8888888888888893"/>
    <n v="9000"/>
  </r>
  <r>
    <d v="2018-04-19T00:00:00"/>
    <s v="Frais d'hôtel (5) nuitées pour l'équipe  à Labé"/>
    <s v="Travel Subsistence"/>
    <s v="Investigations"/>
    <n v="1500000"/>
    <x v="1"/>
    <s v="WILDCAT"/>
    <s v="18/04/GALFPC605 F13"/>
    <s v="Oui"/>
    <n v="166.66666666666666"/>
    <n v="9000"/>
  </r>
  <r>
    <d v="2018-04-19T00:00:00"/>
    <s v="Transport Bureau-Maison AR"/>
    <s v="Transport"/>
    <s v="Investigations"/>
    <n v="20000"/>
    <x v="1"/>
    <s v="WILDCAT"/>
    <s v="18/04/GALFPC605R03"/>
    <s v="Oui"/>
    <n v="2.2222222222222223"/>
    <n v="9000"/>
  </r>
  <r>
    <d v="2018-04-19T00:00:00"/>
    <s v="Achat de (2) Clées USB de 8GO et 4GO"/>
    <s v="Office Materials"/>
    <s v="Office"/>
    <n v="150000"/>
    <x v="1"/>
    <s v="WILDCAT"/>
    <s v="18/04/GALFPC607"/>
    <s v="Oui"/>
    <n v="16.666666666666668"/>
    <n v="9000"/>
  </r>
  <r>
    <d v="2018-04-19T00:00:00"/>
    <s v="Taxi maison-bureau"/>
    <s v="Transport"/>
    <s v="Legal"/>
    <n v="16000"/>
    <x v="2"/>
    <s v="WILDCAT"/>
    <s v="18/04/GALFPC562"/>
    <s v="Oui"/>
    <n v="1.7777777777777777"/>
    <n v="9000"/>
  </r>
  <r>
    <d v="2018-04-19T00:00:00"/>
    <s v="Frais taxi moto, course urbaine cas verdict peaux de python pour la couverture médiatique"/>
    <s v="Transport"/>
    <s v="Media"/>
    <n v="42000"/>
    <x v="3"/>
    <s v="WILDCAT"/>
    <s v="18/04/GALFPC582R34"/>
    <s v="Oui"/>
    <n v="4.666666666666667"/>
    <n v="9000"/>
  </r>
  <r>
    <d v="2018-04-19T00:00:00"/>
    <s v="Frais food allowance"/>
    <s v="Travel Subsistence"/>
    <s v="Media"/>
    <n v="80000"/>
    <x v="3"/>
    <s v="WILDCAT"/>
    <s v="18/04/GALFPC582R35"/>
    <s v="Oui"/>
    <n v="8.8888888888888893"/>
    <n v="9000"/>
  </r>
  <r>
    <d v="2018-04-19T00:00:00"/>
    <s v="Frais de jus avec une ronde de journalistes locaux et correspondants regionaux pour information générale sur le projet galf à faranah"/>
    <s v="Travel Subsistence"/>
    <s v="Media"/>
    <n v="40000"/>
    <x v="3"/>
    <s v="WILDCAT"/>
    <s v="18/04/GALFPC582R36"/>
    <s v="Oui"/>
    <n v="4.4444444444444446"/>
    <n v="9000"/>
  </r>
  <r>
    <d v="2018-04-19T00:00:00"/>
    <s v="Bonus média à www,guineews,org pour cas verdict peaux de python au tpi de faranah"/>
    <s v="Bonus"/>
    <s v="Media"/>
    <n v="100000"/>
    <x v="3"/>
    <s v="WILDCAT"/>
    <s v="18/04/GALFPC582R37"/>
    <s v="Oui"/>
    <n v="11.111111111111111"/>
    <n v="9000"/>
  </r>
  <r>
    <d v="2018-04-19T00:00:00"/>
    <s v="Bonus média à la radio bambou fm  pour interview de l'officier média sur le  cas verdict peaux de python au tpi de faranah"/>
    <s v="Bonus"/>
    <s v="Media"/>
    <n v="250000"/>
    <x v="3"/>
    <s v="WILDCAT"/>
    <s v="18/04/GALFPC582R06"/>
    <s v="Oui"/>
    <n v="27.777777777777779"/>
    <n v="9000"/>
  </r>
  <r>
    <d v="2018-04-20T00:00:00"/>
    <s v="Frais de fonctionnement Chérif pour la semaine"/>
    <s v="Transport"/>
    <s v="Legal"/>
    <n v="50000"/>
    <x v="10"/>
    <s v="WILDCAT"/>
    <s v="18/04/GALFPC615"/>
    <s v="Oui"/>
    <n v="5.5555555555555554"/>
    <n v="9000"/>
  </r>
  <r>
    <d v="2018-04-20T00:00:00"/>
    <s v="Frais de fonctionnement de  E40 pour la date  du 09 au 13/04/2018"/>
    <s v="Transport"/>
    <s v="Investigations"/>
    <n v="75000"/>
    <x v="13"/>
    <s v="WILDCAT"/>
    <s v="18/04/GALFPC614"/>
    <s v="Oui"/>
    <n v="8.3333333333333339"/>
    <n v="9000"/>
  </r>
  <r>
    <d v="2018-04-20T00:00:00"/>
    <s v="Ration Journalière à E37"/>
    <s v="Travel Subsistence"/>
    <s v="Investigations"/>
    <n v="160000"/>
    <x v="1"/>
    <s v="WILDCAT"/>
    <s v="18/04/GALFPC605R07"/>
    <s v="Oui"/>
    <n v="17.777777777777779"/>
    <n v="9000"/>
  </r>
  <r>
    <d v="2018-04-20T00:00:00"/>
    <s v="Ration Journalière à E19"/>
    <s v="Travel Subsistence"/>
    <s v="Investigations"/>
    <n v="160000"/>
    <x v="1"/>
    <s v="WILDCAT"/>
    <s v="18/04/GALFPC605R08"/>
    <s v="Oui"/>
    <n v="17.777777777777779"/>
    <n v="9000"/>
  </r>
  <r>
    <d v="2018-04-20T00:00:00"/>
    <s v="Ration Journalière à Baldé"/>
    <s v="Travel Subsistence"/>
    <s v="Investigations"/>
    <n v="160000"/>
    <x v="1"/>
    <s v="WILDCAT"/>
    <s v="18/04/GALFPC605R09"/>
    <s v="Oui"/>
    <n v="17.777777777777779"/>
    <n v="9000"/>
  </r>
  <r>
    <d v="2018-04-20T00:00:00"/>
    <s v="Ration Journalière à Sessou"/>
    <s v="Travel Subsistence"/>
    <s v="Investigations"/>
    <n v="160000"/>
    <x v="1"/>
    <s v="WILDCAT"/>
    <s v="18/04/GALFPC605R09"/>
    <s v="Oui"/>
    <n v="17.777777777777779"/>
    <n v="9000"/>
  </r>
  <r>
    <d v="2018-04-20T00:00:00"/>
    <s v="Ration Journalière à A:C Alpha oumar Diallo"/>
    <s v="Travel Subsistence"/>
    <s v="Investigations"/>
    <n v="160000"/>
    <x v="1"/>
    <s v="WILDCAT"/>
    <s v="18/04/GALFPC605R06"/>
    <s v="Oui"/>
    <n v="17.777777777777779"/>
    <n v="9000"/>
  </r>
  <r>
    <d v="2018-04-20T00:00:00"/>
    <s v="Frais d'hôtel (5) nuitées pour l'équipe  à Labé"/>
    <s v="Travel Subsistence"/>
    <s v="Investigations"/>
    <n v="1500000"/>
    <x v="1"/>
    <s v="WILDCAT"/>
    <s v="18/04/GALFPC605 F13"/>
    <s v="Oui"/>
    <n v="166.66666666666666"/>
    <n v="9000"/>
  </r>
  <r>
    <d v="2018-04-20T00:00:00"/>
    <s v="Achat Jus lors du réperage des lieux d'opération"/>
    <s v="Trust Building"/>
    <s v="Investigations"/>
    <n v="50000"/>
    <x v="1"/>
    <s v="WILDCAT"/>
    <s v="18/04/GALFPC605R12"/>
    <s v="Oui"/>
    <n v="5.5555555555555554"/>
    <n v="9000"/>
  </r>
  <r>
    <d v="2018-04-20T00:00:00"/>
    <s v="Remboursement achat (20) l carb. Véh Perso du 18/04/2018 pour son transport maison-bureau"/>
    <s v="Transport"/>
    <s v="Management"/>
    <n v="160000"/>
    <x v="5"/>
    <s v="WILDCAT"/>
    <s v="18/04/GALFPC611"/>
    <s v="Oui"/>
    <n v="17.777777777777779"/>
    <n v="9000"/>
  </r>
  <r>
    <d v="2018-04-20T00:00:00"/>
    <s v="Achat de (20)l de carburant véh perso pour son transport maison-bureau"/>
    <s v="Transport"/>
    <s v="Management"/>
    <n v="160000"/>
    <x v="5"/>
    <s v="WILDCAT"/>
    <s v="18/04/GALFPC612"/>
    <s v="Oui"/>
    <n v="17.777777777777779"/>
    <n v="9000"/>
  </r>
  <r>
    <d v="2018-04-20T00:00:00"/>
    <s v="Achat de E-recharge (orange )pour l'équipe du bureau"/>
    <s v="Telephone"/>
    <s v="Office"/>
    <n v="400000"/>
    <x v="7"/>
    <s v="WILDCAT"/>
    <s v="18/04/GALFPC613"/>
    <s v="Oui"/>
    <n v="44.444444444444443"/>
    <n v="9000"/>
  </r>
  <r>
    <d v="2018-04-20T00:00:00"/>
    <s v="Frais de food allowance "/>
    <s v="Travel Subsistence"/>
    <s v="Media"/>
    <n v="80000"/>
    <x v="3"/>
    <s v="WILDCAT"/>
    <s v="18/04/GALFPC602R41"/>
    <s v="Oui"/>
    <n v="8.8888888888888893"/>
    <n v="9000"/>
  </r>
  <r>
    <d v="2018-04-20T00:00:00"/>
    <s v="Frais de taxi moto, course urbaine pour la médiatisation cas verdict peaux de python"/>
    <s v="Transport"/>
    <s v="Media"/>
    <n v="26000"/>
    <x v="3"/>
    <s v="WILDCAT"/>
    <s v="18/04/GALFPC602"/>
    <s v="Oui"/>
    <n v="2.8888888888888888"/>
    <n v="9000"/>
  </r>
  <r>
    <d v="2018-04-20T00:00:00"/>
    <s v="Frais d'hébergement à l'hotel bibush à faranah "/>
    <s v="Travel Subsistence"/>
    <s v="Media"/>
    <n v="400000"/>
    <x v="3"/>
    <s v="WILDCAT"/>
    <s v="18/04/GALFPC602F22"/>
    <s v="Oui"/>
    <n v="44.444444444444443"/>
    <n v="9000"/>
  </r>
  <r>
    <d v="2018-04-20T00:00:00"/>
    <s v="Bonus média radio rurale de faranah sur le magasine réalisé avec le responsable des programme sur le verdict du tpi dans l'affaire peaux de python"/>
    <s v="Bonus"/>
    <s v="Media"/>
    <n v="250000"/>
    <x v="3"/>
    <s v="WILDCAT"/>
    <s v="18/04/GALFPC602R20"/>
    <s v="Oui"/>
    <n v="27.777777777777779"/>
    <n v="9000"/>
  </r>
  <r>
    <d v="2018-04-20T00:00:00"/>
    <s v="Transport faranah - conakry "/>
    <s v="Transport"/>
    <s v="Media"/>
    <n v="115000"/>
    <x v="3"/>
    <s v="WILDCAT"/>
    <s v="18/04/GALFPC602"/>
    <s v="Oui"/>
    <n v="12.777777777777779"/>
    <n v="9000"/>
  </r>
  <r>
    <d v="2018-04-20T00:00:00"/>
    <s v="Frais déplacement taxi moto de sangoyah à 00 h du matin au lieu d'accident de circulation pour la maison de retour à faranah"/>
    <s v="Transport"/>
    <s v="Media"/>
    <n v="40000"/>
    <x v="3"/>
    <s v="WILDCAT"/>
    <s v="18/04/GALFPC602R40"/>
    <s v="Oui"/>
    <n v="4.4444444444444446"/>
    <n v="9000"/>
  </r>
  <r>
    <d v="2018-04-21T00:00:00"/>
    <s v="Transport d'E19 Pita-Conakry"/>
    <s v="Transport"/>
    <s v="Investigations"/>
    <n v="90000"/>
    <x v="1"/>
    <s v="WILDCAT"/>
    <s v="18/04/GALFPC605TV"/>
    <s v="Oui"/>
    <n v="10"/>
    <n v="9000"/>
  </r>
  <r>
    <d v="2018-04-21T00:00:00"/>
    <s v="Transport D'E19 De Tinkisso-Aéroport AR"/>
    <s v="Transport"/>
    <s v="Investigations"/>
    <n v="10000"/>
    <x v="1"/>
    <s v="WILDCAT"/>
    <s v="18/04/GALFPC618R14"/>
    <s v="Oui"/>
    <n v="1.1111111111111112"/>
    <n v="9000"/>
  </r>
  <r>
    <d v="2018-04-21T00:00:00"/>
    <s v="Bonus d' Agent Alpha Oumar Diallo"/>
    <s v="Bonus"/>
    <s v="Investigations"/>
    <n v="300000"/>
    <x v="1"/>
    <s v="WILDCAT"/>
    <s v="18/04/GALFPC618R15"/>
    <s v="Oui"/>
    <n v="33.333333333333336"/>
    <n v="9000"/>
  </r>
  <r>
    <d v="2018-04-21T00:00:00"/>
    <s v="Bonus d' Agent de la Police Elhadj Ibrahim  Diallo"/>
    <s v="Bonus"/>
    <s v="Investigations"/>
    <n v="250000"/>
    <x v="1"/>
    <s v="WILDCAT"/>
    <s v="18/04/GALFPC618R17"/>
    <s v="Oui"/>
    <n v="27.777777777777779"/>
    <n v="9000"/>
  </r>
  <r>
    <d v="2018-04-21T00:00:00"/>
    <s v="Bonus d'agent de la police Sekou Somparé"/>
    <s v="Bonus"/>
    <s v="Investigations"/>
    <n v="250000"/>
    <x v="1"/>
    <s v="WILDCAT"/>
    <s v="18/04/GALFPC618R16"/>
    <s v="Oui"/>
    <n v="27.777777777777779"/>
    <n v="9000"/>
  </r>
  <r>
    <d v="2018-04-21T00:00:00"/>
    <s v="Bonus d'agent des eaux et Forets Beavogui zaou"/>
    <s v="Bonus"/>
    <s v="Investigations"/>
    <n v="250000"/>
    <x v="1"/>
    <s v="WILDCAT"/>
    <s v="18/04/GALFPC618R18"/>
    <s v="Oui"/>
    <n v="27.777777777777779"/>
    <n v="9000"/>
  </r>
  <r>
    <d v="2018-04-21T00:00:00"/>
    <s v="Bonus d'agent des eaux et Forets Diallo Mamadou Chérif"/>
    <s v="Bonus"/>
    <s v="Investigations"/>
    <n v="250000"/>
    <x v="1"/>
    <s v="WILDCAT"/>
    <s v="18/04/GALFPC618R19"/>
    <s v="Oui"/>
    <n v="27.777777777777779"/>
    <n v="9000"/>
  </r>
  <r>
    <d v="2018-04-21T00:00:00"/>
    <s v="Bonus d'agent des eaux et Forets"/>
    <s v="Bonus"/>
    <s v="Operation"/>
    <n v="150000"/>
    <x v="1"/>
    <s v="WILDCAT"/>
    <s v="18/04/GALFPC605R20"/>
    <s v="Oui"/>
    <n v="16.666666666666668"/>
    <n v="9000"/>
  </r>
  <r>
    <d v="2018-04-21T00:00:00"/>
    <s v="Transport d'E37 Hôtel-en ville-Gare routière tougué-Dogora-Marché AR"/>
    <s v="Transport"/>
    <s v="Investigations"/>
    <n v="25000"/>
    <x v="1"/>
    <s v="WILDCAT"/>
    <s v="18/04/GALFPC605R21"/>
    <s v="Oui"/>
    <n v="2.7777777777777777"/>
    <n v="9000"/>
  </r>
  <r>
    <d v="2018-04-21T00:00:00"/>
    <s v="Achat de Carburant pour le deuxième vehicule à Labé pour l'opération"/>
    <s v="Transport"/>
    <s v="Investigations"/>
    <n v="200000"/>
    <x v="1"/>
    <s v="WILDCAT"/>
    <s v="18/04/GALFPC605R30"/>
    <s v="Oui"/>
    <n v="22.222222222222221"/>
    <n v="9000"/>
  </r>
  <r>
    <d v="2018-04-21T00:00:00"/>
    <s v="Frais d'hôtel (4) nuitées pour l'équipe  à Labé"/>
    <s v="Travel Subsistence"/>
    <s v="Investigations"/>
    <n v="1200000"/>
    <x v="1"/>
    <s v="WILDCAT"/>
    <s v="18/04/GALFPC605 F13"/>
    <s v="Oui"/>
    <n v="133.33333333333334"/>
    <n v="9000"/>
  </r>
  <r>
    <d v="2018-04-21T00:00:00"/>
    <s v="Achat Carburant pour la voiture louée dans le cadre du retour à conakry"/>
    <s v="Transport"/>
    <s v="Investigations"/>
    <n v="480000"/>
    <x v="1"/>
    <s v="WILDCAT"/>
    <s v="18/04/GALFPC605R26"/>
    <s v="Oui"/>
    <n v="53.333333333333336"/>
    <n v="9000"/>
  </r>
  <r>
    <d v="2018-04-21T00:00:00"/>
    <s v="Achat jus au lieu de l'opération"/>
    <s v="Trust Building"/>
    <s v="Investigations"/>
    <n v="10000"/>
    <x v="1"/>
    <s v="WILDCAT"/>
    <s v="18/04/GALFPC605R24"/>
    <s v="Oui"/>
    <n v="1.1111111111111112"/>
    <n v="9000"/>
  </r>
  <r>
    <d v="2018-04-21T00:00:00"/>
    <s v="Achat sandwich au lieu d'opération"/>
    <s v="Trust Building"/>
    <s v="Operation"/>
    <n v="10000"/>
    <x v="1"/>
    <s v="WILDCAT"/>
    <s v="18/04/GALFPC605R25"/>
    <s v="Oui"/>
    <n v="1.1111111111111112"/>
    <n v="9000"/>
  </r>
  <r>
    <d v="2018-04-21T00:00:00"/>
    <s v="Photocopie du PV"/>
    <s v="Office Materials"/>
    <s v="Office"/>
    <n v="57000"/>
    <x v="1"/>
    <s v="WILDCAT"/>
    <s v="18/04/GALFPC605R26"/>
    <s v="Oui"/>
    <n v="6.333333333333333"/>
    <n v="9000"/>
  </r>
  <r>
    <d v="2018-04-21T00:00:00"/>
    <s v="Transport maison-bureau pour samedi 21/04/2018"/>
    <s v="Transport"/>
    <s v="Office"/>
    <n v="30000"/>
    <x v="7"/>
    <s v="WILDCAT"/>
    <s v="18/04/GALFPC616"/>
    <s v="Oui"/>
    <n v="3.3333333333333335"/>
    <n v="9000"/>
  </r>
  <r>
    <d v="2018-04-21T00:00:00"/>
    <s v="Paiement au Fiscaliste pour les frais de traitement de dossier du personnel"/>
    <s v="Personnel"/>
    <s v="Office"/>
    <n v="2400000"/>
    <x v="7"/>
    <s v="WILDCAT"/>
    <s v="18/04/GALFPC617"/>
    <s v="Oui"/>
    <n v="266.66666666666669"/>
    <n v="9000"/>
  </r>
  <r>
    <d v="2018-04-21T00:00:00"/>
    <s v="Frais de transfert/orange money de (1 500 000 fg) à E37 opération à Labé"/>
    <s v="Transfer Fees"/>
    <s v="Office"/>
    <n v="34000"/>
    <x v="7"/>
    <s v="WILDCAT"/>
    <s v="18/04/GALFPC619"/>
    <s v="Oui"/>
    <n v="3.7777777777777777"/>
    <n v="9000"/>
  </r>
  <r>
    <d v="2018-04-21T00:00:00"/>
    <s v="Achat nourriture pour le detenu Mamadou ciré Barry"/>
    <s v="Jail Visit"/>
    <s v="Legal"/>
    <n v="31000"/>
    <x v="2"/>
    <s v="WILDCAT"/>
    <s v="18/04/GALFPC619T01"/>
    <s v="Oui"/>
    <n v="3.4444444444444446"/>
    <n v="9000"/>
  </r>
  <r>
    <d v="2018-04-21T00:00:00"/>
    <s v="Taxi moto hotel -Tinkisso-CMIS-hotel pour visite de prison "/>
    <s v="Transport"/>
    <s v="Legal"/>
    <n v="30000"/>
    <x v="2"/>
    <s v="WILDCAT"/>
    <s v="18/04/GALFPC619R15"/>
    <s v="Oui"/>
    <n v="3.3333333333333335"/>
    <n v="9000"/>
  </r>
  <r>
    <d v="2018-04-22T00:00:00"/>
    <s v="Food allowence "/>
    <s v="Travel Subsistence"/>
    <s v="Legal"/>
    <n v="80000"/>
    <x v="2"/>
    <s v="WILDCAT"/>
    <s v="18/04/GALFPC619R02"/>
    <s v="Oui"/>
    <n v="8.8888888888888893"/>
    <n v="9000"/>
  </r>
  <r>
    <d v="2018-04-22T00:00:00"/>
    <s v="Achat food détenu MAMADOU Ciré Barry"/>
    <s v="Jail Visit"/>
    <s v="Legal"/>
    <n v="35000"/>
    <x v="2"/>
    <s v="WILDCAT"/>
    <s v="18/04/GALFPC619R03"/>
    <s v="Oui"/>
    <n v="3.8888888888888888"/>
    <n v="9000"/>
  </r>
  <r>
    <d v="2018-04-22T00:00:00"/>
    <s v="Taxi moto hotel -cyber -Tinkisso-CMIS-hotel pour visite de prison "/>
    <s v="Transport"/>
    <s v="Legal"/>
    <n v="30000"/>
    <x v="2"/>
    <s v="WILDCAT"/>
    <s v="18/04/GALFPC619R04"/>
    <s v="Oui"/>
    <n v="3.3333333333333335"/>
    <n v="9000"/>
  </r>
  <r>
    <d v="2018-04-22T00:00:00"/>
    <s v="Achat food détenu MAMADOU Ciré Barry"/>
    <s v="Jail Visit"/>
    <s v="Legal"/>
    <n v="28500"/>
    <x v="2"/>
    <s v="WILDCAT"/>
    <s v="18/04/GALFPC619R05"/>
    <s v="Oui"/>
    <n v="3.1666666666666665"/>
    <n v="9000"/>
  </r>
  <r>
    <d v="2018-04-23T00:00:00"/>
    <s v="Transport bureau-Eaux et Forêt AJ de l'Etat Cabinet Me SOVOGUI"/>
    <s v="Transport"/>
    <s v="Legal"/>
    <n v="70000"/>
    <x v="10"/>
    <s v="WILDCAT"/>
    <s v="18/04/GALFPC622"/>
    <s v="Oui"/>
    <n v="7.7777777777777777"/>
    <n v="9000"/>
  </r>
  <r>
    <d v="2018-04-23T00:00:00"/>
    <s v="Transport bureau-tanerie pour enquête "/>
    <s v="Transport"/>
    <s v="Investigations"/>
    <n v="19000"/>
    <x v="4"/>
    <s v="WILDCAT"/>
    <s v="18/04/GALFPC623"/>
    <s v="Oui"/>
    <n v="2.1111111111111112"/>
    <n v="9000"/>
  </r>
  <r>
    <d v="2018-04-23T00:00:00"/>
    <s v="Frais taxi moto pour enquête"/>
    <s v="Transport"/>
    <s v="Investigations"/>
    <n v="70000"/>
    <x v="11"/>
    <s v="WILDCAT"/>
    <s v="18/04/GALFPC625"/>
    <s v="Oui"/>
    <n v="7.7777777777777777"/>
    <n v="9000"/>
  </r>
  <r>
    <d v="2018-04-23T00:00:00"/>
    <s v="Frais de fonctionnement E20 pour la semaine"/>
    <s v="Transport"/>
    <s v="Investigations"/>
    <n v="115000"/>
    <x v="11"/>
    <s v="WILDCAT"/>
    <s v="18/04/GALFPC635"/>
    <s v="Oui"/>
    <n v="12.777777777777779"/>
    <n v="9000"/>
  </r>
  <r>
    <d v="2018-04-23T00:00:00"/>
    <s v="Frais taxi moto pour enquête"/>
    <s v="Transport"/>
    <s v="Investigations"/>
    <n v="62000"/>
    <x v="12"/>
    <s v="WILDCAT"/>
    <s v="18/04/GALFPC626"/>
    <s v="Oui"/>
    <n v="6.8888888888888893"/>
    <n v="9000"/>
  </r>
  <r>
    <d v="2018-04-23T00:00:00"/>
    <s v="Achat de carburant pour les carburant pour les enquêtes  "/>
    <s v="Transport"/>
    <s v="Investigations"/>
    <n v="240000"/>
    <x v="13"/>
    <s v="WILDCAT"/>
    <s v="18/04/GALFPC633"/>
    <s v="Oui"/>
    <n v="26.666666666666668"/>
    <n v="9000"/>
  </r>
  <r>
    <d v="2018-04-23T00:00:00"/>
    <s v="Achat de 3 Clés USB de 4GB"/>
    <s v="Office Materials"/>
    <s v="Office"/>
    <n v="165000"/>
    <x v="1"/>
    <s v="WILDCAT"/>
    <s v="18/04/GALFPC618R35"/>
    <s v="Oui"/>
    <n v="18.333333333333332"/>
    <n v="9000"/>
  </r>
  <r>
    <d v="2018-04-23T00:00:00"/>
    <s v="Transport Maison-Bureau AR"/>
    <s v="Transport"/>
    <s v="Investigations"/>
    <n v="15000"/>
    <x v="1"/>
    <s v="WILDCAT"/>
    <s v="18/04/GALFPC645"/>
    <s v="Oui"/>
    <n v="1.6666666666666667"/>
    <n v="9000"/>
  </r>
  <r>
    <d v="2018-04-23T00:00:00"/>
    <s v="Transport Bureau-Kaloum à la Banque"/>
    <s v="Transport"/>
    <s v="Investigations"/>
    <n v="70000"/>
    <x v="1"/>
    <s v="WILDCAT"/>
    <s v="18/04/GALFPC622"/>
    <s v="Oui"/>
    <n v="7.7777777777777777"/>
    <n v="9000"/>
  </r>
  <r>
    <d v="2018-04-23T00:00:00"/>
    <s v="Transport bureau-Cabinet orange money pour dépôt à Sessou suivi juridique peaux de panthère Labé"/>
    <s v="Transport"/>
    <s v="Investigations"/>
    <n v="5000"/>
    <x v="1"/>
    <s v="WILDCAT"/>
    <s v="18/04/GALFPC628"/>
    <s v="Oui"/>
    <n v="0.55555555555555558"/>
    <n v="9000"/>
  </r>
  <r>
    <d v="2018-04-23T00:00:00"/>
    <s v="Achat de (20)l de carburant véh perso pour son transport maison-bureau"/>
    <s v="Transport"/>
    <s v="Management"/>
    <n v="160000"/>
    <x v="5"/>
    <s v="WILDCAT"/>
    <s v="18/04/GALFPC635"/>
    <s v="Oui"/>
    <n v="17.777777777777779"/>
    <n v="9000"/>
  </r>
  <r>
    <d v="2018-04-23T00:00:00"/>
    <s v="Frais taxi moto bureau-Cabinet Me SOVOGUI pour rpaiement Bonus  pour suivi juridique cas Abattage d'une panthère à Dabola"/>
    <s v="Transport "/>
    <s v="Legal"/>
    <n v="70000"/>
    <x v="6"/>
    <s v="WILDCAT"/>
    <s v="18/04/GALFPC628"/>
    <s v="Oui"/>
    <n v="7.7777777777777777"/>
    <n v="9000"/>
  </r>
  <r>
    <d v="2018-04-23T00:00:00"/>
    <s v="Paiement bonus pour requisition numéro trafiquant"/>
    <s v="Bonus"/>
    <s v="Legal"/>
    <n v="180000"/>
    <x v="6"/>
    <s v="WILDCAT"/>
    <s v="18/04/GALFPC629"/>
    <s v="Oui"/>
    <n v="20"/>
    <n v="9000"/>
  </r>
  <r>
    <d v="2018-04-23T00:00:00"/>
    <s v="Frais de fonctionnement Maïmouna pour la semaine"/>
    <s v="Transport "/>
    <s v="Legal"/>
    <n v="80000"/>
    <x v="6"/>
    <s v="WILDCAT"/>
    <s v="18/04/GALFPC636"/>
    <s v="Oui"/>
    <n v="8.8888888888888893"/>
    <n v="9000"/>
  </r>
  <r>
    <d v="2018-04-23T00:00:00"/>
    <s v="Frais de fonctionnement Moné pour la semaine"/>
    <s v="Transport"/>
    <s v="Office"/>
    <n v="150000"/>
    <x v="7"/>
    <s v="WILDCAT"/>
    <s v="18/04/GALFPC624"/>
    <s v="Oui"/>
    <n v="16.666666666666668"/>
    <n v="9000"/>
  </r>
  <r>
    <d v="2018-04-23T00:00:00"/>
    <s v="Frais transfert/orange money à Sessou pour  opération à Labé"/>
    <s v="Transfer Fees"/>
    <s v="Office"/>
    <n v="12000"/>
    <x v="7"/>
    <s v="WILDCAT"/>
    <s v="18/04/GALFPC631"/>
    <s v="Oui"/>
    <n v="1.3333333333333333"/>
    <n v="9000"/>
  </r>
  <r>
    <d v="2018-04-23T00:00:00"/>
    <s v="Paiement Bonus de Me SOVOGUI pour le cas "/>
    <s v="Bonus"/>
    <s v="Legal"/>
    <n v="1000000"/>
    <x v="7"/>
    <s v="WILDCAT"/>
    <s v="18/04/GALFPC632"/>
    <s v="Oui"/>
    <n v="111.11111111111111"/>
    <n v="9000"/>
  </r>
  <r>
    <d v="2018-04-23T00:00:00"/>
    <s v="Food allowence (1) jour"/>
    <s v="Travel Subsistence"/>
    <s v="Legal"/>
    <n v="80000"/>
    <x v="2"/>
    <s v="WILDCAT"/>
    <s v="18/04/GALFPC619R06"/>
    <s v="Oui"/>
    <n v="8.8888888888888893"/>
    <n v="9000"/>
  </r>
  <r>
    <d v="2018-04-23T00:00:00"/>
    <s v="Achat nourriture pour détenu"/>
    <s v="Jail Visit"/>
    <s v="Legal"/>
    <n v="28500"/>
    <x v="2"/>
    <s v="WILDCAT"/>
    <s v="18/04/GALFPC619R08"/>
    <s v="Oui"/>
    <n v="3.1666666666666665"/>
    <n v="9000"/>
  </r>
  <r>
    <d v="2018-04-23T00:00:00"/>
    <s v="Taxi moto hotel-CMIS-(visite de prison)-cyber (saisi et impression et photocophie)-section des Eaux et Forets -TPI (deferrement)"/>
    <s v="Transport"/>
    <s v="Legal"/>
    <n v="35000"/>
    <x v="2"/>
    <s v="WILDCAT"/>
    <s v="18/04/GALFPC619R09"/>
    <s v="Oui"/>
    <n v="3.8888888888888888"/>
    <n v="9000"/>
  </r>
  <r>
    <d v="2018-04-23T00:00:00"/>
    <s v="Frais de Saisi ,impression en couleur  et photocophie document juridique"/>
    <s v="Office Materials"/>
    <s v="Office"/>
    <n v="28500"/>
    <x v="2"/>
    <s v="WILDCAT"/>
    <s v="18/04/GALFPC619F01"/>
    <s v="Oui"/>
    <n v="3.1666666666666665"/>
    <n v="9000"/>
  </r>
  <r>
    <d v="2018-04-23T00:00:00"/>
    <s v="Achat carburant pour le deferrement"/>
    <s v="Transport"/>
    <s v="Legal"/>
    <n v="160000"/>
    <x v="2"/>
    <s v="WILDCAT"/>
    <s v="18/04/GALFPC619R25"/>
    <s v="Oui"/>
    <n v="17.777777777777779"/>
    <n v="9000"/>
  </r>
  <r>
    <d v="2018-04-23T00:00:00"/>
    <s v="Impression analyse juridique "/>
    <s v="Office Materials"/>
    <s v="Office"/>
    <n v="25000"/>
    <x v="2"/>
    <s v="WILDCAT"/>
    <s v="18/04/GALFPC619R14"/>
    <s v="Oui"/>
    <n v="2.7777777777777777"/>
    <n v="9000"/>
  </r>
  <r>
    <d v="2018-04-23T00:00:00"/>
    <s v="Taxi maison-bureau(aller et retour)"/>
    <s v="Transport"/>
    <s v="Media"/>
    <n v="10000"/>
    <x v="3"/>
    <s v="WILDCAT"/>
    <s v="18/04/GALFPC563"/>
    <s v="Oui"/>
    <n v="1.1111111111111112"/>
    <n v="9000"/>
  </r>
  <r>
    <d v="2018-04-23T00:00:00"/>
    <s v="Paiement 25% Honoraire  Avocat cas abattage d'une panthère à Dabola"/>
    <s v="Lawyer Fees"/>
    <s v="Legal"/>
    <n v="1750000"/>
    <x v="9"/>
    <s v="WILDCAT"/>
    <s v="18/04/GALFPQ38"/>
    <s v="Oui"/>
    <n v="194.44444444444446"/>
    <n v="9000"/>
  </r>
  <r>
    <d v="2018-04-23T00:00:00"/>
    <s v="Salaire Aïssatou KEITA Avril/2018"/>
    <s v="Personnel"/>
    <s v="Investigations"/>
    <n v="1525000"/>
    <x v="9"/>
    <s v="WILDCAT"/>
    <s v="18/04/GALF"/>
    <s v="Oui"/>
    <n v="169.44444444444446"/>
    <n v="9000"/>
  </r>
  <r>
    <d v="2018-04-23T00:00:00"/>
    <s v="Salaire Tamba Fatou Oularé avril/2018"/>
    <s v="Personnel"/>
    <s v="Media"/>
    <n v="2613750"/>
    <x v="9"/>
    <s v="WILDCAT"/>
    <s v="18/04/GALF"/>
    <s v="Oui"/>
    <n v="290.41666666666669"/>
    <n v="9000"/>
  </r>
  <r>
    <d v="2018-04-23T00:00:00"/>
    <s v="Salaire Sekou Castro Kourouma  avril/2018"/>
    <s v="Personnel"/>
    <s v="Legal"/>
    <n v="2913750"/>
    <x v="9"/>
    <s v="WILDCAT"/>
    <s v="18/04/GALF"/>
    <s v="Oui"/>
    <n v="323.75"/>
    <n v="9000"/>
  </r>
  <r>
    <d v="2018-04-23T00:00:00"/>
    <s v="Salaire Mamadou Saliou Baldé  avril/2018"/>
    <s v="Personnel"/>
    <s v="Legal"/>
    <n v="2213750"/>
    <x v="9"/>
    <s v="WILDCAT"/>
    <s v="18/04/GALF"/>
    <s v="Oui"/>
    <n v="245.97222222222223"/>
    <n v="9000"/>
  </r>
  <r>
    <d v="2018-04-23T00:00:00"/>
    <s v="Salaire Aissatou Sessou avril/2018"/>
    <s v="Personnel"/>
    <s v="Legal"/>
    <n v="2213750"/>
    <x v="9"/>
    <s v="WILDCAT"/>
    <s v="18/04/GALF"/>
    <s v="Oui"/>
    <n v="245.97222222222223"/>
    <n v="9000"/>
  </r>
  <r>
    <d v="2018-04-23T00:00:00"/>
    <s v="Salaire Amadou Oury Diallo avril/2018"/>
    <s v="Personnel"/>
    <s v="Investigations"/>
    <n v="1910000"/>
    <x v="9"/>
    <s v="WILDCAT"/>
    <s v="18/04/GALF"/>
    <s v="Oui"/>
    <n v="212.22222222222223"/>
    <n v="9000"/>
  </r>
  <r>
    <d v="2018-04-23T00:00:00"/>
    <s v="Salaire Odette Kamano avril/2018"/>
    <s v="Personnel"/>
    <s v="Legal"/>
    <n v="2613750"/>
    <x v="9"/>
    <s v="WILDCAT"/>
    <s v="18/04/GALF"/>
    <s v="Oui"/>
    <n v="290.41666666666669"/>
    <n v="9000"/>
  </r>
  <r>
    <d v="2018-04-24T00:00:00"/>
    <s v="Frais de fonctionnement Castro pour la semaine"/>
    <s v="Transport"/>
    <s v="Legal"/>
    <n v="150000"/>
    <x v="0"/>
    <s v="WILDCAT"/>
    <s v="18/04/GALFPC583"/>
    <s v="Oui"/>
    <n v="16.666666666666668"/>
    <n v="9000"/>
  </r>
  <r>
    <d v="2018-04-24T00:00:00"/>
    <s v="Achat d'un Power Bank"/>
    <s v="Office Materials"/>
    <s v="Office"/>
    <n v="50000"/>
    <x v="10"/>
    <s v="WILDCAT"/>
    <s v="18/04/GALFPC638"/>
    <s v="Oui"/>
    <n v="5.5555555555555554"/>
    <n v="9000"/>
  </r>
  <r>
    <d v="2018-04-24T00:00:00"/>
    <s v="Frais taxi moto Chérif  bureau-centre ville pour suivi d'Audience au TPI de Kaloum"/>
    <s v="Transport"/>
    <s v="Legal"/>
    <n v="70000"/>
    <x v="10"/>
    <s v="WILDCAT"/>
    <s v="18/04/GALFPC639"/>
    <s v="Oui"/>
    <n v="7.7777777777777777"/>
    <n v="9000"/>
  </r>
  <r>
    <d v="2018-04-24T00:00:00"/>
    <s v="Transfert  de crédit recharge orange pour connxion pour le suivi Audience cas Sierra"/>
    <s v="Telephone"/>
    <s v="Legal"/>
    <n v="10000"/>
    <x v="10"/>
    <s v="WILDCAT"/>
    <s v="18/04/GALFPC646"/>
    <s v="Oui"/>
    <n v="1.1111111111111112"/>
    <n v="9000"/>
  </r>
  <r>
    <d v="2018-04-24T00:00:00"/>
    <s v="Transport bureau-Coyah pour les enquêtes"/>
    <s v="Transport"/>
    <s v="Investigations"/>
    <n v="70000"/>
    <x v="11"/>
    <s v="WILDCAT"/>
    <s v="18/04/GALFPC643"/>
    <s v="Oui"/>
    <n v="7.7777777777777777"/>
    <n v="9000"/>
  </r>
  <r>
    <d v="2018-04-24T00:00:00"/>
    <s v="Frais de fonctionnement E39  pour la semaine "/>
    <s v="Transport"/>
    <s v="Investigations"/>
    <n v="85000"/>
    <x v="12"/>
    <s v="WILDCAT"/>
    <s v="18/04/GALFPC641"/>
    <s v="Oui"/>
    <n v="9.4444444444444446"/>
    <n v="9000"/>
  </r>
  <r>
    <d v="2018-04-24T00:00:00"/>
    <s v="Transport bureau-Dubréka pour les enquêtes"/>
    <s v="Transport"/>
    <s v="Investigations"/>
    <n v="60000"/>
    <x v="12"/>
    <s v="WILDCAT"/>
    <s v="18/04/GALFPC642"/>
    <s v="Oui"/>
    <n v="6.666666666666667"/>
    <n v="9000"/>
  </r>
  <r>
    <d v="2018-04-24T00:00:00"/>
    <s v="Transport Maison-Bureau AR"/>
    <s v="Transport"/>
    <s v="Investigations"/>
    <n v="15000"/>
    <x v="1"/>
    <s v="WILDCAT"/>
    <s v="18/04/GALFPC645"/>
    <s v="Oui"/>
    <n v="1.6666666666666667"/>
    <n v="9000"/>
  </r>
  <r>
    <d v="2018-04-24T00:00:00"/>
    <s v="Frais taxi moto Maimouna bureau-centre ville pour suivi d'Audience au TPI de Kaloum"/>
    <s v="Transport "/>
    <s v="Legal"/>
    <n v="70000"/>
    <x v="6"/>
    <s v="WILDCAT"/>
    <s v="18/04/GALFPC640"/>
    <s v="Oui"/>
    <n v="7.7777777777777777"/>
    <n v="9000"/>
  </r>
  <r>
    <d v="2018-04-24T00:00:00"/>
    <s v="Achat d'une pompe et accessoirs pour la reparation du forage à eau du bureau"/>
    <s v="Office Materials"/>
    <s v="Office"/>
    <n v="2275000"/>
    <x v="7"/>
    <s v="WILDCAT"/>
    <s v="18/04/GALFPC648"/>
    <s v="Oui"/>
    <n v="252.77777777777777"/>
    <n v="9000"/>
  </r>
  <r>
    <d v="2018-04-24T00:00:00"/>
    <s v="Achat de E-recharge (orange )pour l'équipe du bureau"/>
    <s v="Telephone"/>
    <s v="Office"/>
    <n v="400000"/>
    <x v="7"/>
    <s v="WILDCAT"/>
    <s v="18/04/GALFPC649"/>
    <s v="Oui"/>
    <n v="44.444444444444443"/>
    <n v="9000"/>
  </r>
  <r>
    <d v="2018-04-24T00:00:00"/>
    <s v="Food allowence "/>
    <s v="Travel Subsistence"/>
    <s v="Legal"/>
    <n v="80000"/>
    <x v="2"/>
    <s v="WILDCAT"/>
    <s v="18/04/GALFPC619F11"/>
    <s v="Oui"/>
    <n v="8.8888888888888893"/>
    <n v="9000"/>
  </r>
  <r>
    <d v="2018-04-24T00:00:00"/>
    <s v="Frais d'hotel pour 2 nuitées"/>
    <s v="Travel Subsistence"/>
    <s v="Legal"/>
    <n v="600000"/>
    <x v="2"/>
    <s v="WILDCAT"/>
    <s v="18/04/GALFPC619F17"/>
    <s v="Oui"/>
    <n v="66.666666666666671"/>
    <n v="9000"/>
  </r>
  <r>
    <d v="2018-04-24T00:00:00"/>
    <s v="Taxi moto hotel-cyber (coorection et impression analyse juridque)-TPI (depôt analyse juridique)-gare routière"/>
    <s v="Transport"/>
    <s v="Legal"/>
    <n v="25000"/>
    <x v="2"/>
    <s v="WILDCAT"/>
    <s v="18/04/GALFPC619R12"/>
    <s v="Oui"/>
    <n v="2.7777777777777777"/>
    <n v="9000"/>
  </r>
  <r>
    <d v="2018-04-24T00:00:00"/>
    <s v="Impression analyse juridique "/>
    <s v="Office Materials"/>
    <s v="Office"/>
    <n v="28500"/>
    <x v="2"/>
    <s v="WILDCAT"/>
    <s v="18/04/GALFPC619"/>
    <s v="Oui"/>
    <n v="3.1666666666666665"/>
    <n v="9000"/>
  </r>
  <r>
    <d v="2018-04-24T00:00:00"/>
    <s v="Impression en couleur document juridique"/>
    <s v="Office Materials"/>
    <s v="Office"/>
    <n v="13500"/>
    <x v="2"/>
    <s v="WILDCAT"/>
    <s v="18/04/GALFPC619F02"/>
    <s v="Oui"/>
    <n v="1.5"/>
    <n v="9000"/>
  </r>
  <r>
    <d v="2018-04-24T00:00:00"/>
    <s v="transport labé -conakry"/>
    <s v="Transport"/>
    <s v="Legal"/>
    <n v="95000"/>
    <x v="2"/>
    <s v="WILDCAT"/>
    <s v="18/04/GALFPC619TV"/>
    <s v="Oui"/>
    <n v="10.555555555555555"/>
    <n v="9000"/>
  </r>
  <r>
    <d v="2018-04-24T00:00:00"/>
    <s v="Taxi moto bembeto-ratoma"/>
    <s v="Transport"/>
    <s v="Legal"/>
    <n v="40000"/>
    <x v="2"/>
    <s v="WILDCAT"/>
    <s v="18/04/GALFPC619R13"/>
    <s v="Oui"/>
    <n v="4.4444444444444446"/>
    <n v="9000"/>
  </r>
  <r>
    <d v="2018-04-24T00:00:00"/>
    <s v="Taxi maison-bureau(aller et retour)"/>
    <s v="Transport"/>
    <s v="Media"/>
    <n v="10000"/>
    <x v="3"/>
    <s v="WILDCAT"/>
    <s v="18/04/GALFPC563"/>
    <s v="Oui"/>
    <n v="1.1111111111111112"/>
    <n v="9000"/>
  </r>
  <r>
    <d v="2018-04-24T00:00:00"/>
    <s v="Paiement facture n°004 B.S.P.S pour la  sécuritédu du  bureau pour le mois avril 2018 "/>
    <s v="Services"/>
    <s v="Office"/>
    <n v="2000000"/>
    <x v="9"/>
    <s v="WILDCAT"/>
    <s v="18/04/GALFPQ41"/>
    <s v="Oui"/>
    <n v="222.22222222222223"/>
    <n v="9000"/>
  </r>
  <r>
    <d v="2018-04-24T00:00:00"/>
    <s v="Paiement facture n°001667 pour les  frais de location de véhicule pour  (3) jours pour opération à Labé"/>
    <s v="Transport"/>
    <s v="Office"/>
    <n v="2550000"/>
    <x v="9"/>
    <s v="WILDCAT"/>
    <s v="18/04/GALFPQ41"/>
    <s v="Oui"/>
    <n v="283.33333333333331"/>
    <n v="9000"/>
  </r>
  <r>
    <d v="2018-04-25T00:00:00"/>
    <s v="Frais taxi moto bureau- DPJ (centre ville) pour requisition numéro Abou Mara"/>
    <s v="Transport"/>
    <s v="Legal"/>
    <n v="70000"/>
    <x v="0"/>
    <s v="WILDCAT"/>
    <s v="18/04/GALFPC652"/>
    <s v="Oui"/>
    <n v="7.7777777777777777"/>
    <n v="9000"/>
  </r>
  <r>
    <d v="2018-04-25T00:00:00"/>
    <s v="Transport bureau-Matam-Afia pour enquête"/>
    <s v="Transport"/>
    <s v="Investigations"/>
    <n v="16000"/>
    <x v="4"/>
    <s v="WILDCAT"/>
    <s v="18/04/GALFPC650"/>
    <s v="Oui"/>
    <n v="1.7777777777777777"/>
    <n v="9000"/>
  </r>
  <r>
    <d v="2018-04-25T00:00:00"/>
    <s v="Paiement Bonus à E19 pour l'opération peau de panthère à Labé"/>
    <s v="Bonus"/>
    <s v="Operation"/>
    <n v="1800000"/>
    <x v="4"/>
    <s v="WILDCAT"/>
    <s v="18/04/GALFPC655"/>
    <s v="Oui"/>
    <n v="200"/>
    <n v="9000"/>
  </r>
  <r>
    <d v="2018-04-25T00:00:00"/>
    <s v="Transport bureau-Kagbelen-km36 A/R pour enquête"/>
    <s v="Transport"/>
    <s v="Investigations"/>
    <n v="23000"/>
    <x v="11"/>
    <s v="WILDCAT"/>
    <s v="18/04/GALFPC653"/>
    <s v="Oui"/>
    <n v="2.5555555555555554"/>
    <n v="9000"/>
  </r>
  <r>
    <d v="2018-04-25T00:00:00"/>
    <s v="Achat de (2) carte de recharge Areeba et Cellcom pour appel de cible pour enquête"/>
    <s v="Telephone"/>
    <s v="Investigations"/>
    <n v="10000"/>
    <x v="12"/>
    <s v="WILDCAT"/>
    <s v="18/04/GALFPC652"/>
    <s v="Oui"/>
    <n v="1.1111111111111112"/>
    <n v="9000"/>
  </r>
  <r>
    <d v="2018-04-25T00:00:00"/>
    <s v="Transport bureau-Bonfi port pour enquête"/>
    <s v="Transport"/>
    <s v="Investigations"/>
    <n v="17000"/>
    <x v="12"/>
    <s v="WILDCAT"/>
    <s v="18/04/GALFPC654"/>
    <s v="Oui"/>
    <n v="1.8888888888888888"/>
    <n v="9000"/>
  </r>
  <r>
    <d v="2018-04-25T00:00:00"/>
    <s v="Transport Maison-Bureau AR"/>
    <s v="Transport"/>
    <s v="Investigations"/>
    <n v="15000"/>
    <x v="1"/>
    <s v="WILDCAT"/>
    <s v="18/04/GALFPC645"/>
    <s v="Oui"/>
    <n v="1.6666666666666667"/>
    <n v="9000"/>
  </r>
  <r>
    <d v="2018-04-25T00:00:00"/>
    <s v="Achat de (20)l de carburant véh perso pour son transport maison-bureau"/>
    <s v="Transport"/>
    <s v="Management"/>
    <n v="160000"/>
    <x v="5"/>
    <s v="WILDCAT"/>
    <s v="18/04/GALFPC657"/>
    <s v="Oui"/>
    <n v="17.777777777777779"/>
    <n v="9000"/>
  </r>
  <r>
    <d v="2018-04-25T00:00:00"/>
    <s v="Paiement de bonus média au site www,soleilfguinee,net cas abattage de panthère à dabola"/>
    <s v="Bonus"/>
    <s v="Media"/>
    <n v="100000"/>
    <x v="3"/>
    <s v="WILDCAT"/>
    <s v="18/04/GALFPC648R18"/>
    <s v="Oui"/>
    <n v="11.111111111111111"/>
    <n v="9000"/>
  </r>
  <r>
    <d v="2018-04-25T00:00:00"/>
    <s v="Paiement de bonus média au site www,guineenews,org  cas abattage de panthère à labé"/>
    <s v="Bonus"/>
    <s v="Media"/>
    <n v="100000"/>
    <x v="3"/>
    <s v="WILDCAT"/>
    <s v="18/04/GALFPC648R18"/>
    <s v="Oui"/>
    <n v="11.111111111111111"/>
    <n v="9000"/>
  </r>
  <r>
    <d v="2018-04-25T00:00:00"/>
    <s v="Paiement de bonus média au site www,ledeclic,info  cas abattage de panthère à labé"/>
    <s v="Bonus"/>
    <s v="Media"/>
    <n v="100000"/>
    <x v="3"/>
    <s v="WILDCAT"/>
    <s v="18/04/GALFPC648R16"/>
    <s v="Oui"/>
    <n v="11.111111111111111"/>
    <n v="9000"/>
  </r>
  <r>
    <d v="2018-04-25T00:00:00"/>
    <s v="Paiement de bonus média au site www,ledclic,info cas verdict du cas peaux python à faranah"/>
    <s v="Bonus"/>
    <s v="Media"/>
    <n v="100000"/>
    <x v="3"/>
    <s v="WILDCAT"/>
    <s v="18/04/GALFPC648R15"/>
    <s v="Oui"/>
    <n v="11.111111111111111"/>
    <n v="9000"/>
  </r>
  <r>
    <d v="2018-04-25T00:00:00"/>
    <s v="Paiement de bonus média au site www,guineematin,com cas arrestation de trafiquant de peau de panthère à labé"/>
    <s v="Bonus"/>
    <s v="Media"/>
    <n v="100000"/>
    <x v="3"/>
    <s v="WILDCAT"/>
    <s v="18/04/GALFPC648R14"/>
    <s v="Oui"/>
    <n v="11.111111111111111"/>
    <n v="9000"/>
  </r>
  <r>
    <d v="2018-04-25T00:00:00"/>
    <s v="Paiement de bonus média au site www,guineematin,com cas verdict peaux de python au tpi de faranah"/>
    <s v="Bonus"/>
    <s v="Media"/>
    <n v="100000"/>
    <x v="3"/>
    <s v="WILDCAT"/>
    <s v="18/04/GALFPC648R13"/>
    <s v="Oui"/>
    <n v="11.111111111111111"/>
    <n v="9000"/>
  </r>
  <r>
    <d v="2018-04-25T00:00:00"/>
    <s v="Paiement de bonus média au site www,visionguinee,info cas arrestation trafiquant peau de panthère à labé"/>
    <s v="Bonus"/>
    <s v="Media"/>
    <n v="100000"/>
    <x v="3"/>
    <s v="WILDCAT"/>
    <s v="18/04/GALFPC648R12"/>
    <s v="Oui"/>
    <n v="11.111111111111111"/>
    <n v="9000"/>
  </r>
  <r>
    <d v="2018-04-25T00:00:00"/>
    <s v="Paiement de bonus média au site www,visionguinee,info cas verdict peaux de python à faranah"/>
    <s v="Bonus"/>
    <s v="Media"/>
    <n v="100000"/>
    <x v="3"/>
    <s v="WILDCAT"/>
    <s v="18/04/GALFR24"/>
    <s v="Oui"/>
    <n v="11.111111111111111"/>
    <n v="9000"/>
  </r>
  <r>
    <d v="2018-04-25T00:00:00"/>
    <s v="Paiement de bonus média au site www,médiaguinee cas verdict arrestation trafiquant peau de panthère à labé"/>
    <s v="Bonus"/>
    <s v="Media"/>
    <n v="100000"/>
    <x v="3"/>
    <s v="WILDCAT"/>
    <s v="18/04/GALFR23"/>
    <s v="Oui"/>
    <n v="11.111111111111111"/>
    <n v="9000"/>
  </r>
  <r>
    <d v="2018-04-25T00:00:00"/>
    <s v="Paiement de bonus média à la radio soleil FM sur participation de l'officier media sur affaire peaux de python à faranah, abattage de panthère à dabola et immixion des donzos dans la dite affaire"/>
    <s v="Bonus"/>
    <s v="Media"/>
    <n v="210000"/>
    <x v="3"/>
    <s v="WILDCAT"/>
    <s v="18/04/GALFR22"/>
    <s v="Oui"/>
    <n v="23.333333333333332"/>
    <n v="9000"/>
  </r>
  <r>
    <d v="2018-04-25T00:00:00"/>
    <s v="Taxi maison-bureau(aller et retour)"/>
    <s v="Transport"/>
    <s v="Media"/>
    <n v="10000"/>
    <x v="3"/>
    <s v="WILDCAT"/>
    <s v="18/04/GALFPC638"/>
    <s v="Oui"/>
    <n v="1.1111111111111112"/>
    <n v="9000"/>
  </r>
  <r>
    <d v="2018-04-26T00:00:00"/>
    <s v="Paiement Bonus de performance à Mamadou Saliou  BALDE pour le mois d'Avril"/>
    <s v="Bonus"/>
    <s v="Legal"/>
    <n v="500000"/>
    <x v="8"/>
    <s v="WILDCAT"/>
    <s v="18/04/GALFPC671"/>
    <s v="Oui"/>
    <n v="55.555555555555557"/>
    <n v="9000"/>
  </r>
  <r>
    <d v="2018-04-26T00:00:00"/>
    <s v="Frais taxi moto A/R  bureau-DNEF pour récupération lettre de soutien Financier de GALF"/>
    <s v="Transport"/>
    <s v="Legal"/>
    <n v="60000"/>
    <x v="10"/>
    <s v="WILDCAT"/>
    <s v="18/04/GALFPC658"/>
    <s v="Oui"/>
    <n v="6.666666666666667"/>
    <n v="9000"/>
  </r>
  <r>
    <d v="2018-04-26T00:00:00"/>
    <s v="Achat d'un Power Bank pour recharge de telephone d'enquête"/>
    <s v="Office Materials"/>
    <s v="Office"/>
    <n v="100000"/>
    <x v="4"/>
    <s v="WILDCAT"/>
    <s v="18/04/GALFPC657"/>
    <s v="Oui"/>
    <n v="11.111111111111111"/>
    <n v="9000"/>
  </r>
  <r>
    <d v="2018-04-26T00:00:00"/>
    <s v="Transport bureau-Mariador Palace-Kobaya pour enquête"/>
    <s v="Transport"/>
    <s v="Investigations"/>
    <n v="21000"/>
    <x v="4"/>
    <s v="WILDCAT"/>
    <s v="18/04/GALFPC660"/>
    <s v="Oui"/>
    <n v="2.3333333333333335"/>
    <n v="9000"/>
  </r>
  <r>
    <d v="2018-04-26T00:00:00"/>
    <s v="Transfert de crédit à une Cible pour trust building"/>
    <s v="Trust Building"/>
    <s v="Investigations"/>
    <n v="30000"/>
    <x v="4"/>
    <s v="WILDCAT"/>
    <s v="18/04/GALFPC661"/>
    <s v="Oui"/>
    <n v="3.3333333333333335"/>
    <n v="9000"/>
  </r>
  <r>
    <d v="2018-04-26T00:00:00"/>
    <s v="Frais transport Maison-bureau A/R (1) jour "/>
    <s v="Transport"/>
    <s v="Investigations"/>
    <n v="17000"/>
    <x v="4"/>
    <s v="WILDCAT"/>
    <s v="18/04/GALFPC662"/>
    <s v="Oui"/>
    <n v="1.8888888888888888"/>
    <n v="9000"/>
  </r>
  <r>
    <d v="2018-04-26T00:00:00"/>
    <s v="Transport bureau-Kobaya marché et Sonfonia marché pour enquête"/>
    <s v="Transport"/>
    <s v="Investigations"/>
    <n v="20000"/>
    <x v="11"/>
    <s v="WILDCAT"/>
    <s v="18/04/GALFPC664"/>
    <s v="Oui"/>
    <n v="2.2222222222222223"/>
    <n v="9000"/>
  </r>
  <r>
    <d v="2018-04-26T00:00:00"/>
    <s v="Achat d'une carte de recharge  Areeba pour enquête "/>
    <s v="Telephone"/>
    <s v="Investigations"/>
    <n v="5000"/>
    <x v="11"/>
    <s v="WILDCAT"/>
    <s v="18/04/GALFPC665"/>
    <s v="Oui"/>
    <n v="0.55555555555555558"/>
    <n v="9000"/>
  </r>
  <r>
    <d v="2018-04-26T00:00:00"/>
    <s v="Transport bureau-Port Boulbinet à Kaloum  (centre ville) pour enquête"/>
    <s v="Transport"/>
    <s v="Investigations"/>
    <n v="25000"/>
    <x v="12"/>
    <s v="WILDCAT"/>
    <s v="18/04/GALFPC659"/>
    <s v="Oui"/>
    <n v="2.7777777777777777"/>
    <n v="9000"/>
  </r>
  <r>
    <d v="2018-04-26T00:00:00"/>
    <s v="Transport Maison-Bureau AR"/>
    <s v="Transport"/>
    <s v="Investigations"/>
    <n v="15000"/>
    <x v="1"/>
    <s v="WILDCAT"/>
    <s v="18/04/GALFPC645"/>
    <s v="Oui"/>
    <n v="1.6666666666666667"/>
    <n v="9000"/>
  </r>
  <r>
    <d v="2018-04-26T00:00:00"/>
    <s v="Achat d'un telephone Itel 5070 pour E40 pour enquête"/>
    <s v="Office Materials"/>
    <s v="Office"/>
    <n v="125000"/>
    <x v="1"/>
    <s v="WILDCAT"/>
    <s v="18/04/GALFPC668"/>
    <s v="Oui"/>
    <n v="13.888888888888889"/>
    <n v="9000"/>
  </r>
  <r>
    <d v="2018-04-26T00:00:00"/>
    <s v="Achat de carte de recharge areeba pour enquête pour E40"/>
    <s v="Telephone"/>
    <s v="Investigations"/>
    <n v="10000"/>
    <x v="1"/>
    <s v="WILDCAT"/>
    <s v="18/04/GALFPC669"/>
    <s v="Oui"/>
    <n v="1.1111111111111112"/>
    <n v="9000"/>
  </r>
  <r>
    <d v="2018-04-26T00:00:00"/>
    <s v="Frais taxi moto Bureau-Chelerie (centre ville) pour Autorisation spéciale pour de mande de visite de prison"/>
    <s v="Transport "/>
    <s v="Legal"/>
    <n v="70000"/>
    <x v="6"/>
    <s v="WILDCAT"/>
    <s v="18/04/GALFPC663"/>
    <s v="Oui"/>
    <n v="7.7777777777777777"/>
    <n v="9000"/>
  </r>
  <r>
    <d v="2018-04-26T00:00:00"/>
    <s v="Taxi moto maison bureau"/>
    <s v="Transport"/>
    <s v="Legal"/>
    <n v="16000"/>
    <x v="2"/>
    <s v="WILDCAT"/>
    <s v="18/04/GALFPC562"/>
    <s v="Oui"/>
    <n v="1.7777777777777777"/>
    <n v="9000"/>
  </r>
  <r>
    <d v="2018-04-26T00:00:00"/>
    <s v="Paiement Bonus de performance à Aïssatou SESSOU pour le mois d'Avril"/>
    <s v="Bonus"/>
    <s v="Legal"/>
    <n v="400000"/>
    <x v="2"/>
    <s v="WILDCAT"/>
    <s v="18/04/GALFPC671"/>
    <s v="Oui"/>
    <n v="44.444444444444443"/>
    <n v="9000"/>
  </r>
  <r>
    <d v="2018-04-26T00:00:00"/>
    <s v="Taxi maison-bureau(aller et retour)"/>
    <s v="Transport"/>
    <s v="Media"/>
    <n v="10000"/>
    <x v="3"/>
    <s v="WILDCAT"/>
    <s v="18/04/GALFPC638"/>
    <s v="Oui"/>
    <n v="1.1111111111111112"/>
    <n v="9000"/>
  </r>
  <r>
    <d v="2018-04-27T00:00:00"/>
    <s v="Frais taxi moto bureau-Eaux et Forêts pour recupération lettre de soutien"/>
    <s v="Transport"/>
    <s v="Legal"/>
    <n v="70000"/>
    <x v="10"/>
    <s v="WILDCAT"/>
    <s v="18/04/GALFPC672"/>
    <s v="Oui"/>
    <n v="7.7777777777777777"/>
    <n v="9000"/>
  </r>
  <r>
    <d v="2018-04-27T00:00:00"/>
    <s v="Transport Maison-Bureau AR"/>
    <s v="Transport"/>
    <s v="Investigations"/>
    <n v="15000"/>
    <x v="1"/>
    <s v="WILDCAT"/>
    <s v="18/04/GALFPC645"/>
    <s v="Oui"/>
    <n v="1.6666666666666667"/>
    <n v="9000"/>
  </r>
  <r>
    <d v="2018-04-27T00:00:00"/>
    <s v="Achat de carte de recharge areeba pour enquête"/>
    <s v="Telephone"/>
    <s v="Investigations"/>
    <n v="20000"/>
    <x v="1"/>
    <s v="WILDCAT"/>
    <s v="18/04/GALFPC674"/>
    <s v="Oui"/>
    <n v="2.2222222222222223"/>
    <n v="9000"/>
  </r>
  <r>
    <d v="2018-04-27T00:00:00"/>
    <s v="Achat d'une douzaine de cuillières à café et à Soupe  pour le bureau"/>
    <s v="Office Materials"/>
    <s v="Office"/>
    <n v="170000"/>
    <x v="2"/>
    <s v="WILDCAT"/>
    <s v="18/04/GALFPC666R22"/>
    <s v="Oui"/>
    <n v="18.888888888888889"/>
    <n v="9000"/>
  </r>
  <r>
    <d v="2018-04-27T00:00:00"/>
    <s v="Achat d'un carton de lait, de d'ovaltine et un aquet de thé"/>
    <s v="Personnel"/>
    <s v="Team Building"/>
    <n v="294000"/>
    <x v="2"/>
    <s v="WILDCAT"/>
    <s v="18/04/GALFPC666R23"/>
    <s v="Oui"/>
    <n v="32.666666666666664"/>
    <n v="9000"/>
  </r>
  <r>
    <d v="2018-04-27T00:00:00"/>
    <s v="Achat d'une boîte de Nescafé"/>
    <s v="Personnel"/>
    <s v="Team Building"/>
    <n v="35000"/>
    <x v="2"/>
    <s v="WILDCAT"/>
    <s v="18/04/GALFPC666R24"/>
    <s v="Oui"/>
    <n v="3.8888888888888888"/>
    <n v="9000"/>
  </r>
  <r>
    <d v="2018-04-27T00:00:00"/>
    <s v="Frais transport bureau-marché Taouyah pour achat de petit déjeuner pour le bureau"/>
    <s v="Transport"/>
    <s v="Legal"/>
    <n v="30000"/>
    <x v="2"/>
    <s v="WILDCAT"/>
    <s v="18/04/GALFPC666R25"/>
    <s v="Oui"/>
    <n v="3.3333333333333335"/>
    <n v="9000"/>
  </r>
  <r>
    <d v="2018-04-27T00:00:00"/>
    <s v="Taxi moto maison bureau"/>
    <s v="Transport"/>
    <s v="Legal"/>
    <n v="16000"/>
    <x v="2"/>
    <s v="WILDCAT"/>
    <s v="18/04/GALF"/>
    <s v="Oui"/>
    <n v="1.7777777777777777"/>
    <n v="9000"/>
  </r>
  <r>
    <d v="2018-04-30T00:00:00"/>
    <s v="Frais taxi moto bureau-Eaux et Forêts pour recupération lettre de soutien"/>
    <s v="Transport"/>
    <s v="Legal"/>
    <n v="70000"/>
    <x v="10"/>
    <s v="WILDCAT"/>
    <s v="18/04/GALFPC674"/>
    <s v="Oui"/>
    <n v="7.7777777777777777"/>
    <n v="9000"/>
  </r>
  <r>
    <d v="2018-04-30T00:00:00"/>
    <s v="Frais de fonctionnement Chérif pour la semaine (4) jours"/>
    <s v="Transport"/>
    <s v="Legal"/>
    <n v="40000"/>
    <x v="10"/>
    <s v="WILDCAT"/>
    <s v="18/04/GALFPC683"/>
    <s v="Oui"/>
    <n v="4.4444444444444446"/>
    <n v="9000"/>
  </r>
  <r>
    <d v="2018-04-30T00:00:00"/>
    <s v="Paiement Prime de stage  Abdoulaye Chérif Diallo  Avril 2018"/>
    <s v="Personnel"/>
    <s v="Legal"/>
    <n v="600000"/>
    <x v="10"/>
    <s v="WILDCAT"/>
    <s v="18/04/GALFPC690"/>
    <s v="Oui"/>
    <n v="66.666666666666671"/>
    <n v="9000"/>
  </r>
  <r>
    <d v="2018-04-30T00:00:00"/>
    <s v="Transport bureau-marché Niger-Boulbinet  pour enquête "/>
    <s v="Transport"/>
    <s v="Investigations"/>
    <n v="60000"/>
    <x v="11"/>
    <s v="WILDCAT"/>
    <s v="18/04/GALFPC677"/>
    <s v="Oui"/>
    <n v="6.666666666666667"/>
    <n v="9000"/>
  </r>
  <r>
    <d v="2018-04-30T00:00:00"/>
    <s v="Achat de carte de recharge areeba pour enquête"/>
    <s v="Telephone"/>
    <s v="Investigations"/>
    <n v="5000"/>
    <x v="11"/>
    <s v="WILDCAT"/>
    <s v="18/04/GALFPC678"/>
    <s v="Oui"/>
    <n v="0.55555555555555558"/>
    <n v="9000"/>
  </r>
  <r>
    <d v="2018-04-30T00:00:00"/>
    <s v="Transport bureau-Kipé-Camayenne pour enquête"/>
    <s v="Transport"/>
    <s v="Investigations"/>
    <n v="47000"/>
    <x v="12"/>
    <s v="WILDCAT"/>
    <s v="18/04/GALFPC675"/>
    <s v="Oui"/>
    <n v="5.2222222222222223"/>
    <n v="9000"/>
  </r>
  <r>
    <d v="2018-04-30T00:00:00"/>
    <s v="Achat d'un objet sculpté à une cible pour trust buildind"/>
    <s v="Trust Building"/>
    <s v="Investigations"/>
    <n v="100000"/>
    <x v="12"/>
    <s v="WILDCAT"/>
    <s v="18/04/GALFPC676"/>
    <s v="Oui"/>
    <n v="11.111111111111111"/>
    <n v="9000"/>
  </r>
  <r>
    <d v="2018-04-30T00:00:00"/>
    <s v="Frais de fonctionnement E39  pour la semaine (4) jours"/>
    <s v="Transport"/>
    <s v="Investigations"/>
    <n v="68000"/>
    <x v="12"/>
    <s v="WILDCAT"/>
    <s v="18/04/GALFPC682"/>
    <s v="Oui"/>
    <n v="7.5555555555555554"/>
    <n v="9000"/>
  </r>
  <r>
    <d v="2018-04-30T00:00:00"/>
    <s v="Frais de fonctionnement E40 pour la semaine (4) jours"/>
    <s v="Transport"/>
    <s v="Investigations"/>
    <n v="60000"/>
    <x v="13"/>
    <s v="WILDCAT"/>
    <s v="18/04/GALFPC681"/>
    <s v="Oui"/>
    <n v="6.666666666666667"/>
    <n v="9000"/>
  </r>
  <r>
    <d v="2018-04-30T00:00:00"/>
    <s v="Transport Maison-Bureau AR"/>
    <s v="Transport"/>
    <s v="Investigations"/>
    <n v="15000"/>
    <x v="1"/>
    <s v="WILDCAT"/>
    <s v="18/04/GALFPC645"/>
    <s v="Oui"/>
    <n v="1.6666666666666667"/>
    <n v="9000"/>
  </r>
  <r>
    <d v="2018-04-30T00:00:00"/>
    <s v="Transport Maison-Banque bell-vue AR"/>
    <s v="Transport"/>
    <s v="Investigations"/>
    <n v="40000"/>
    <x v="1"/>
    <s v="WILDCAT"/>
    <s v="18/04/GALFPC680"/>
    <s v="Oui"/>
    <n v="4.4444444444444446"/>
    <n v="9000"/>
  </r>
  <r>
    <d v="2018-04-30T00:00:00"/>
    <s v="Achat de (20)l de carburant véh perso pour son transport maison-bureau"/>
    <s v="Transport"/>
    <s v="Management"/>
    <n v="160000"/>
    <x v="5"/>
    <s v="WILDCAT"/>
    <s v="18/04/GALFPC685"/>
    <s v="Oui"/>
    <n v="17.777777777777779"/>
    <n v="9000"/>
  </r>
  <r>
    <d v="2018-04-30T00:00:00"/>
    <s v="Paiement Prime de stage  Maïmouna Cissé  Avril 2018"/>
    <s v="Personnel"/>
    <s v="Legal"/>
    <n v="600000"/>
    <x v="6"/>
    <s v="WILDCAT"/>
    <s v="18/04/GALFPC689"/>
    <s v="Oui"/>
    <n v="66.666666666666671"/>
    <n v="9000"/>
  </r>
  <r>
    <d v="2018-04-30T00:00:00"/>
    <s v="Frais de fonctionnement Moné pour la semaine"/>
    <s v="Transport"/>
    <s v="Office"/>
    <n v="120000"/>
    <x v="7"/>
    <s v="WILDCAT"/>
    <s v="18/04/GALFPC685"/>
    <s v="Oui"/>
    <n v="13.333333333333334"/>
    <n v="9000"/>
  </r>
  <r>
    <d v="2018-04-30T00:00:00"/>
    <s v="Paiement main d'œuvre Kerfala Camara pour l'entretien et arrogeage des fleures du bureau"/>
    <s v="Services"/>
    <s v="Office"/>
    <n v="100000"/>
    <x v="7"/>
    <s v="WILDCAT"/>
    <s v="18/04/GALFPC686"/>
    <s v="Oui"/>
    <n v="11.111111111111111"/>
    <n v="9000"/>
  </r>
  <r>
    <d v="2018-04-30T00:00:00"/>
    <s v="Paiement salaire  Avril 2018 de Maïmouna BALDE pour l'entretien du bureau"/>
    <s v="Personnel"/>
    <s v="Office"/>
    <n v="500000"/>
    <x v="7"/>
    <s v="WILDCAT"/>
    <s v="18/04/GALFPC687"/>
    <s v="Oui"/>
    <n v="55.555555555555557"/>
    <n v="9000"/>
  </r>
  <r>
    <d v="2018-04-30T00:00:00"/>
    <s v="Paiement Salaire Moné DORE Avril 2018"/>
    <s v="Personnel"/>
    <s v="Office"/>
    <n v="4313750"/>
    <x v="7"/>
    <s v="WILDCAT"/>
    <s v="18/04/GALFPC688"/>
    <s v="Oui"/>
    <n v="479.30555555555554"/>
    <n v="9000"/>
  </r>
  <r>
    <d v="2018-04-30T00:00:00"/>
    <s v="Achat de E-recharge (orange )pour l'équipe du bureau"/>
    <s v="Telephone"/>
    <s v="Office"/>
    <n v="400000"/>
    <x v="7"/>
    <s v="WILDCAT"/>
    <s v="18/04/GALFPC691"/>
    <s v="Oui"/>
    <n v="44.444444444444443"/>
    <n v="9000"/>
  </r>
  <r>
    <d v="2018-04-30T00:00:00"/>
    <s v="Taxi moto maison bureau"/>
    <s v="Transport"/>
    <s v="Legal"/>
    <n v="16000"/>
    <x v="2"/>
    <s v="WILDCAT"/>
    <s v="18/04/GALF"/>
    <s v="Oui"/>
    <n v="1.7777777777777777"/>
    <n v="9000"/>
  </r>
  <r>
    <d v="2018-04-30T00:00:00"/>
    <s v="Taxi maison-bureau(aller et retour)"/>
    <s v="Transport"/>
    <s v="Media"/>
    <n v="10000"/>
    <x v="3"/>
    <s v="WILDCAT"/>
    <s v="18/04/GALFPC638"/>
    <s v="Oui"/>
    <n v="1.1111111111111112"/>
    <n v="9000"/>
  </r>
  <r>
    <d v="2018-04-30T00:00:00"/>
    <s v="Facture Serice Web"/>
    <s v="Bank Fees"/>
    <s v="Office"/>
    <n v="22600"/>
    <x v="9"/>
    <s v="WILDCAT"/>
    <s v="18/04/GALF"/>
    <s v="Oui"/>
    <n v="2.5111111111111111"/>
    <n v="9000"/>
  </r>
  <r>
    <d v="2018-04-30T00:00:00"/>
    <s v="Taxe frais fixe au 30/04/2018"/>
    <s v="Bank Fees"/>
    <s v="Office"/>
    <n v="4576"/>
    <x v="9"/>
    <s v="WILDCAT"/>
    <s v="18/04/GALF"/>
    <s v="Oui"/>
    <n v="0.50844444444444448"/>
    <n v="9000"/>
  </r>
  <r>
    <d v="2018-04-30T00:00:00"/>
    <s v="Commission manipulation  compte"/>
    <s v="Bank Fees"/>
    <s v="Office"/>
    <n v="25424"/>
    <x v="9"/>
    <s v="WILDCAT"/>
    <s v="18/04/GALF"/>
    <s v="Oui"/>
    <n v="2.8248888888888888"/>
    <n v="9000"/>
  </r>
  <r>
    <d v="2018-04-30T00:00:00"/>
    <s v="Frais de Virement sur compte GALF prélévé par la BPMG"/>
    <s v="Bank Fees"/>
    <s v="Office"/>
    <n v="2703000"/>
    <x v="14"/>
    <s v="WILDCAT"/>
    <s v="18/04/GALF"/>
    <s v="Oui"/>
    <n v="300.33333333333331"/>
    <n v="9000"/>
  </r>
  <r>
    <d v="2018-04-30T00:00:00"/>
    <s v="Taxe frais fixe  USD  au 28/28/2017"/>
    <s v="Bank Fees"/>
    <s v="Office"/>
    <n v="27450"/>
    <x v="14"/>
    <s v="WILDCAT"/>
    <s v="18/04/GALF"/>
    <s v="Oui"/>
    <n v="3.05"/>
    <n v="9000"/>
  </r>
  <r>
    <d v="2018-04-30T00:00:00"/>
    <s v="Commission Manipulation de compte USD février/18"/>
    <s v="Bank Fees"/>
    <s v="Office"/>
    <n v="152550"/>
    <x v="14"/>
    <s v="WILDCAT"/>
    <s v="18/04/GALF"/>
    <s v="Oui"/>
    <n v="16.95"/>
    <n v="9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1" cacheId="2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9" firstHeaderRow="1" firstDataRow="1" firstDataCol="1"/>
  <pivotFields count="5">
    <pivotField showAll="0"/>
    <pivotField axis="axisRow" showAll="0">
      <items count="16">
        <item x="7"/>
        <item x="9"/>
        <item x="10"/>
        <item x="6"/>
        <item x="12"/>
        <item x="5"/>
        <item x="13"/>
        <item x="14"/>
        <item x="11"/>
        <item x="4"/>
        <item x="1"/>
        <item x="8"/>
        <item x="3"/>
        <item x="2"/>
        <item x="0"/>
        <item t="default"/>
      </items>
    </pivotField>
    <pivotField showAll="0"/>
    <pivotField showAll="0"/>
    <pivotField dataField="1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omme de SORTIE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4" cacheId="4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9" firstHeaderRow="1" firstDataRow="1" firstDataCol="1"/>
  <pivotFields count="11">
    <pivotField numFmtId="14" showAll="0"/>
    <pivotField showAll="0"/>
    <pivotField showAll="0"/>
    <pivotField showAll="0"/>
    <pivotField dataField="1" numFmtId="3" showAll="0"/>
    <pivotField axis="axisRow" showAll="0">
      <items count="16">
        <item x="8"/>
        <item x="9"/>
        <item x="14"/>
        <item x="0"/>
        <item x="10"/>
        <item x="4"/>
        <item x="11"/>
        <item x="1"/>
        <item x="12"/>
        <item x="13"/>
        <item x="6"/>
        <item x="7"/>
        <item x="5"/>
        <item x="2"/>
        <item x="3"/>
        <item t="default"/>
      </items>
    </pivotField>
    <pivotField showAll="0"/>
    <pivotField showAll="0"/>
    <pivotField showAll="0"/>
    <pivotField showAll="0"/>
    <pivotField showAll="0"/>
  </pivotFields>
  <rowFields count="1">
    <field x="5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6" cacheId="3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P13" firstHeaderRow="1" firstDataRow="2" firstDataCol="1"/>
  <pivotFields count="11">
    <pivotField numFmtId="14" showAll="0"/>
    <pivotField showAll="0"/>
    <pivotField axis="axisCol" showAll="0">
      <items count="16">
        <item x="13"/>
        <item x="0"/>
        <item x="3"/>
        <item x="8"/>
        <item x="2"/>
        <item x="9"/>
        <item x="11"/>
        <item x="7"/>
        <item x="10"/>
        <item x="6"/>
        <item x="4"/>
        <item x="5"/>
        <item x="1"/>
        <item x="12"/>
        <item m="1" x="14"/>
        <item t="default"/>
      </items>
    </pivotField>
    <pivotField axis="axisRow" showAll="0">
      <items count="8">
        <item x="2"/>
        <item x="3"/>
        <item x="5"/>
        <item x="4"/>
        <item x="1"/>
        <item x="0"/>
        <item x="6"/>
        <item t="default"/>
      </items>
    </pivotField>
    <pivotField dataField="1" numFmtId="3"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</pivotFields>
  <rowFields count="2">
    <field x="6"/>
    <field x="3"/>
  </rowFields>
  <rowItems count="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Fields count="1">
    <field x="2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G17" sqref="G17"/>
    </sheetView>
  </sheetViews>
  <sheetFormatPr baseColWidth="10" defaultRowHeight="15" x14ac:dyDescent="0.25"/>
  <cols>
    <col min="1" max="1" width="21" customWidth="1"/>
    <col min="2" max="2" width="18.140625" bestFit="1" customWidth="1"/>
  </cols>
  <sheetData>
    <row r="3" spans="1:2" x14ac:dyDescent="0.25">
      <c r="A3" s="98" t="s">
        <v>907</v>
      </c>
      <c r="B3" t="s">
        <v>904</v>
      </c>
    </row>
    <row r="4" spans="1:2" x14ac:dyDescent="0.25">
      <c r="A4" s="99" t="s">
        <v>35</v>
      </c>
      <c r="B4" s="97">
        <v>1004000</v>
      </c>
    </row>
    <row r="5" spans="1:2" x14ac:dyDescent="0.25">
      <c r="A5" s="99" t="s">
        <v>65</v>
      </c>
      <c r="B5" s="97">
        <v>1648000</v>
      </c>
    </row>
    <row r="6" spans="1:2" x14ac:dyDescent="0.25">
      <c r="A6" s="99" t="s">
        <v>69</v>
      </c>
      <c r="B6" s="97">
        <v>3197000</v>
      </c>
    </row>
    <row r="7" spans="1:2" x14ac:dyDescent="0.25">
      <c r="A7" s="99" t="s">
        <v>33</v>
      </c>
      <c r="B7" s="97">
        <v>4376000</v>
      </c>
    </row>
    <row r="8" spans="1:2" x14ac:dyDescent="0.25">
      <c r="A8" s="99" t="s">
        <v>88</v>
      </c>
      <c r="B8" s="97">
        <v>670000</v>
      </c>
    </row>
    <row r="9" spans="1:2" x14ac:dyDescent="0.25">
      <c r="A9" s="99" t="s">
        <v>48</v>
      </c>
      <c r="B9" s="97">
        <v>11443800</v>
      </c>
    </row>
    <row r="10" spans="1:2" x14ac:dyDescent="0.25">
      <c r="A10" s="99" t="s">
        <v>43</v>
      </c>
      <c r="B10" s="97">
        <v>687000</v>
      </c>
    </row>
    <row r="11" spans="1:2" x14ac:dyDescent="0.25">
      <c r="A11" s="99" t="s">
        <v>166</v>
      </c>
      <c r="B11" s="97">
        <v>62000</v>
      </c>
    </row>
    <row r="12" spans="1:2" x14ac:dyDescent="0.25">
      <c r="A12" s="99" t="s">
        <v>87</v>
      </c>
      <c r="B12" s="97">
        <v>1366000</v>
      </c>
    </row>
    <row r="13" spans="1:2" x14ac:dyDescent="0.25">
      <c r="A13" s="99" t="s">
        <v>37</v>
      </c>
      <c r="B13" s="97">
        <v>1797000</v>
      </c>
    </row>
    <row r="14" spans="1:2" x14ac:dyDescent="0.25">
      <c r="A14" s="99" t="s">
        <v>25</v>
      </c>
      <c r="B14" s="97">
        <v>20464144</v>
      </c>
    </row>
    <row r="15" spans="1:2" x14ac:dyDescent="0.25">
      <c r="A15" s="99" t="s">
        <v>73</v>
      </c>
      <c r="B15" s="97">
        <v>1500000</v>
      </c>
    </row>
    <row r="16" spans="1:2" x14ac:dyDescent="0.25">
      <c r="A16" s="99" t="s">
        <v>60</v>
      </c>
      <c r="B16" s="97">
        <v>6759000</v>
      </c>
    </row>
    <row r="17" spans="1:2" x14ac:dyDescent="0.25">
      <c r="A17" s="99" t="s">
        <v>27</v>
      </c>
      <c r="B17" s="97">
        <v>8687250</v>
      </c>
    </row>
    <row r="18" spans="1:2" x14ac:dyDescent="0.25">
      <c r="A18" s="99" t="s">
        <v>905</v>
      </c>
      <c r="B18" s="97"/>
    </row>
    <row r="19" spans="1:2" x14ac:dyDescent="0.25">
      <c r="A19" s="99" t="s">
        <v>906</v>
      </c>
      <c r="B19" s="97">
        <v>63661194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6" workbookViewId="0">
      <selection activeCell="J33" sqref="J33"/>
    </sheetView>
  </sheetViews>
  <sheetFormatPr baseColWidth="10" defaultRowHeight="15" x14ac:dyDescent="0.25"/>
  <cols>
    <col min="6" max="6" width="15.28515625" customWidth="1"/>
    <col min="10" max="10" width="13.5703125" customWidth="1"/>
  </cols>
  <sheetData>
    <row r="1" spans="1:10" x14ac:dyDescent="0.25">
      <c r="A1" s="304" t="s">
        <v>983</v>
      </c>
      <c r="B1" s="304"/>
      <c r="C1" s="304"/>
      <c r="D1" s="304"/>
      <c r="E1" s="304"/>
      <c r="F1" s="304"/>
      <c r="G1" s="304"/>
      <c r="H1" s="304"/>
      <c r="I1" s="304"/>
      <c r="J1" s="304"/>
    </row>
    <row r="2" spans="1:10" x14ac:dyDescent="0.25">
      <c r="A2" s="213"/>
      <c r="B2" s="213"/>
      <c r="C2" s="213"/>
      <c r="D2" s="213"/>
      <c r="E2" s="213"/>
      <c r="F2" s="213"/>
      <c r="G2" s="213"/>
      <c r="H2" s="213"/>
      <c r="I2" s="213"/>
      <c r="J2" s="213"/>
    </row>
    <row r="3" spans="1:10" ht="15.75" x14ac:dyDescent="0.25">
      <c r="A3" s="214" t="s">
        <v>984</v>
      </c>
      <c r="B3" s="182"/>
      <c r="C3" s="182"/>
      <c r="D3" s="182"/>
      <c r="E3" s="182"/>
      <c r="F3" s="182"/>
      <c r="G3" s="182"/>
      <c r="H3" s="182"/>
      <c r="I3" s="182"/>
      <c r="J3" s="182"/>
    </row>
    <row r="4" spans="1:10" ht="15.75" x14ac:dyDescent="0.25">
      <c r="A4" s="206" t="s">
        <v>0</v>
      </c>
      <c r="B4" s="209"/>
      <c r="C4" s="209"/>
      <c r="D4" s="215"/>
      <c r="E4" s="209"/>
      <c r="F4" s="209"/>
      <c r="G4" s="209"/>
      <c r="H4" s="182"/>
      <c r="I4" s="182"/>
      <c r="J4" s="182"/>
    </row>
    <row r="5" spans="1:10" ht="15.75" x14ac:dyDescent="0.25">
      <c r="A5" s="209"/>
      <c r="B5" s="209"/>
      <c r="C5" s="209"/>
      <c r="D5" s="209"/>
      <c r="E5" s="209"/>
      <c r="F5" s="209"/>
      <c r="G5" s="209"/>
      <c r="H5" s="182"/>
      <c r="I5" s="182"/>
      <c r="J5" s="182"/>
    </row>
    <row r="6" spans="1:10" ht="15.75" x14ac:dyDescent="0.25">
      <c r="A6" s="208"/>
      <c r="B6" s="209"/>
      <c r="C6" s="209"/>
      <c r="D6" s="209"/>
      <c r="E6" s="209"/>
      <c r="F6" s="209"/>
      <c r="G6" s="209"/>
      <c r="H6" s="314" t="s">
        <v>1006</v>
      </c>
      <c r="I6" s="315"/>
      <c r="J6" s="316"/>
    </row>
    <row r="7" spans="1:10" ht="15.75" x14ac:dyDescent="0.25">
      <c r="A7" s="208"/>
      <c r="B7" s="209"/>
      <c r="C7" s="209"/>
      <c r="D7" s="209"/>
      <c r="E7" s="209"/>
      <c r="F7" s="209"/>
      <c r="G7" s="209"/>
      <c r="H7" s="216" t="s">
        <v>1007</v>
      </c>
      <c r="I7" s="317" t="s">
        <v>1008</v>
      </c>
      <c r="J7" s="318"/>
    </row>
    <row r="8" spans="1:10" ht="15.75" x14ac:dyDescent="0.25">
      <c r="A8" s="209"/>
      <c r="B8" s="209"/>
      <c r="C8" s="209"/>
      <c r="D8" s="209"/>
      <c r="E8" s="209"/>
      <c r="F8" s="209"/>
      <c r="G8" s="182"/>
      <c r="H8" s="216" t="s">
        <v>1009</v>
      </c>
      <c r="I8" s="319" t="s">
        <v>1010</v>
      </c>
      <c r="J8" s="320"/>
    </row>
    <row r="9" spans="1:10" ht="20.25" x14ac:dyDescent="0.25">
      <c r="A9" s="306" t="s">
        <v>1011</v>
      </c>
      <c r="B9" s="306"/>
      <c r="C9" s="306"/>
      <c r="D9" s="306"/>
      <c r="E9" s="306"/>
      <c r="F9" s="306"/>
      <c r="G9" s="306"/>
      <c r="H9" s="217" t="s">
        <v>1012</v>
      </c>
      <c r="I9" s="321" t="s">
        <v>1013</v>
      </c>
      <c r="J9" s="322"/>
    </row>
    <row r="10" spans="1:10" ht="20.25" x14ac:dyDescent="0.25">
      <c r="A10" s="306" t="s">
        <v>1014</v>
      </c>
      <c r="B10" s="306"/>
      <c r="C10" s="306"/>
      <c r="D10" s="306"/>
      <c r="E10" s="306"/>
      <c r="F10" s="218">
        <v>43220</v>
      </c>
      <c r="G10" s="209"/>
      <c r="H10" s="182"/>
      <c r="I10" s="182"/>
      <c r="J10" s="182"/>
    </row>
    <row r="11" spans="1:10" x14ac:dyDescent="0.25">
      <c r="A11" s="182"/>
      <c r="B11" s="182"/>
      <c r="C11" s="182"/>
      <c r="D11" s="182"/>
      <c r="E11" s="182"/>
      <c r="F11" s="182"/>
      <c r="G11" s="182"/>
      <c r="H11" s="182"/>
      <c r="I11" s="182"/>
      <c r="J11" s="182"/>
    </row>
    <row r="12" spans="1:10" ht="15.75" thickBot="1" x14ac:dyDescent="0.3">
      <c r="A12" s="182"/>
      <c r="B12" s="182"/>
      <c r="C12" s="182"/>
      <c r="D12" s="182"/>
      <c r="E12" s="182"/>
      <c r="F12" s="182"/>
      <c r="G12" s="182"/>
      <c r="H12" s="182"/>
      <c r="I12" s="182"/>
      <c r="J12" s="182"/>
    </row>
    <row r="13" spans="1:10" ht="15.75" thickBot="1" x14ac:dyDescent="0.3">
      <c r="A13" s="307" t="s">
        <v>1015</v>
      </c>
      <c r="B13" s="308"/>
      <c r="C13" s="308"/>
      <c r="D13" s="308"/>
      <c r="E13" s="309"/>
      <c r="F13" s="310" t="s">
        <v>1006</v>
      </c>
      <c r="G13" s="308"/>
      <c r="H13" s="308"/>
      <c r="I13" s="308"/>
      <c r="J13" s="311"/>
    </row>
    <row r="14" spans="1:10" ht="15.75" thickTop="1" x14ac:dyDescent="0.25">
      <c r="A14" s="219"/>
      <c r="B14" s="220"/>
      <c r="C14" s="220"/>
      <c r="D14" s="220"/>
      <c r="E14" s="221"/>
      <c r="F14" s="222"/>
      <c r="G14" s="220" t="s">
        <v>1016</v>
      </c>
      <c r="H14" s="220" t="s">
        <v>1016</v>
      </c>
      <c r="I14" s="220" t="s">
        <v>1016</v>
      </c>
      <c r="J14" s="223" t="s">
        <v>1016</v>
      </c>
    </row>
    <row r="15" spans="1:10" ht="15.75" thickBot="1" x14ac:dyDescent="0.3">
      <c r="A15" s="224" t="s">
        <v>379</v>
      </c>
      <c r="B15" s="225" t="s">
        <v>1017</v>
      </c>
      <c r="C15" s="226" t="s">
        <v>1018</v>
      </c>
      <c r="D15" s="227" t="s">
        <v>1019</v>
      </c>
      <c r="E15" s="228" t="s">
        <v>1020</v>
      </c>
      <c r="F15" s="229" t="s">
        <v>379</v>
      </c>
      <c r="G15" s="225" t="s">
        <v>1017</v>
      </c>
      <c r="H15" s="226" t="s">
        <v>1018</v>
      </c>
      <c r="I15" s="225" t="s">
        <v>1019</v>
      </c>
      <c r="J15" s="230" t="s">
        <v>1020</v>
      </c>
    </row>
    <row r="16" spans="1:10" ht="15.75" thickTop="1" x14ac:dyDescent="0.25">
      <c r="A16" s="231"/>
      <c r="B16" s="232"/>
      <c r="C16" s="220"/>
      <c r="D16" s="232"/>
      <c r="E16" s="221"/>
      <c r="F16" s="233"/>
      <c r="G16" s="232"/>
      <c r="H16" s="234"/>
      <c r="I16" s="232"/>
      <c r="J16" s="223"/>
    </row>
    <row r="17" spans="1:10" x14ac:dyDescent="0.25">
      <c r="A17" s="235">
        <f>F10</f>
        <v>43220</v>
      </c>
      <c r="B17" s="232"/>
      <c r="C17" s="234" t="s">
        <v>1021</v>
      </c>
      <c r="D17" s="236">
        <v>8595103</v>
      </c>
      <c r="E17" s="237"/>
      <c r="F17" s="238">
        <f>F10</f>
        <v>43220</v>
      </c>
      <c r="G17" s="232"/>
      <c r="H17" s="234" t="s">
        <v>1022</v>
      </c>
      <c r="I17" s="239"/>
      <c r="J17" s="240">
        <v>8177378</v>
      </c>
    </row>
    <row r="18" spans="1:10" x14ac:dyDescent="0.25">
      <c r="A18" s="231"/>
      <c r="B18" s="232"/>
      <c r="C18" s="234"/>
      <c r="D18" s="241"/>
      <c r="E18" s="237"/>
      <c r="F18" s="233"/>
      <c r="G18" s="232"/>
      <c r="H18" s="234"/>
      <c r="I18" s="239"/>
      <c r="J18" s="242"/>
    </row>
    <row r="19" spans="1:10" x14ac:dyDescent="0.25">
      <c r="A19" s="231"/>
      <c r="B19" s="232"/>
      <c r="C19" s="234"/>
      <c r="D19" s="243"/>
      <c r="E19" s="237"/>
      <c r="F19" s="244"/>
      <c r="G19" s="232"/>
      <c r="H19" s="234"/>
      <c r="I19" s="239"/>
      <c r="J19" s="242"/>
    </row>
    <row r="20" spans="1:10" x14ac:dyDescent="0.25">
      <c r="A20" s="231"/>
      <c r="B20" s="232"/>
      <c r="C20" s="234"/>
      <c r="D20" s="239"/>
      <c r="E20" s="237"/>
      <c r="F20" s="233"/>
      <c r="G20" s="232"/>
      <c r="H20" s="234"/>
      <c r="I20" s="239"/>
      <c r="J20" s="242"/>
    </row>
    <row r="21" spans="1:10" x14ac:dyDescent="0.25">
      <c r="A21" s="231"/>
      <c r="B21" s="232"/>
      <c r="C21" s="234"/>
      <c r="D21" s="239"/>
      <c r="E21" s="237"/>
      <c r="F21" s="233"/>
      <c r="G21" s="232"/>
      <c r="H21" s="234"/>
      <c r="I21" s="239"/>
      <c r="J21" s="242"/>
    </row>
    <row r="22" spans="1:10" x14ac:dyDescent="0.25">
      <c r="A22" s="231"/>
      <c r="B22" s="232"/>
      <c r="C22" s="234"/>
      <c r="D22" s="239"/>
      <c r="E22" s="237"/>
      <c r="F22" s="233"/>
      <c r="G22" s="232"/>
      <c r="H22" s="234"/>
      <c r="I22" s="239"/>
      <c r="J22" s="242"/>
    </row>
    <row r="23" spans="1:10" x14ac:dyDescent="0.25">
      <c r="A23" s="245">
        <f>F10</f>
        <v>43220</v>
      </c>
      <c r="B23" s="232"/>
      <c r="C23" s="234"/>
      <c r="D23" s="246">
        <f>SUM(D17:D21)-SUM(E17:E22)</f>
        <v>8595103</v>
      </c>
      <c r="E23" s="237"/>
      <c r="F23" s="247">
        <f>F10</f>
        <v>43220</v>
      </c>
      <c r="G23" s="232"/>
      <c r="H23" s="234"/>
      <c r="I23" s="248"/>
      <c r="J23" s="246">
        <f>SUM(J17:J22)-SUM(I18:I22)</f>
        <v>8177378</v>
      </c>
    </row>
    <row r="24" spans="1:10" ht="15.75" thickBot="1" x14ac:dyDescent="0.3">
      <c r="A24" s="249"/>
      <c r="B24" s="250"/>
      <c r="C24" s="251"/>
      <c r="D24" s="250"/>
      <c r="E24" s="252"/>
      <c r="F24" s="253"/>
      <c r="G24" s="250"/>
      <c r="H24" s="251"/>
      <c r="I24" s="250"/>
      <c r="J24" s="254"/>
    </row>
    <row r="25" spans="1:10" x14ac:dyDescent="0.25">
      <c r="A25" s="182"/>
      <c r="B25" s="182"/>
      <c r="C25" s="182"/>
      <c r="D25" s="182"/>
      <c r="E25" s="312">
        <f>J23-D23</f>
        <v>-417725</v>
      </c>
      <c r="F25" s="313"/>
      <c r="G25" s="182"/>
      <c r="H25" s="182"/>
      <c r="I25" s="182"/>
      <c r="J25" s="182"/>
    </row>
    <row r="26" spans="1:10" ht="15.75" x14ac:dyDescent="0.25">
      <c r="A26" s="208"/>
      <c r="B26" s="209"/>
      <c r="C26" s="186" t="s">
        <v>1023</v>
      </c>
      <c r="D26" s="255"/>
      <c r="E26" s="255"/>
      <c r="F26" s="186"/>
      <c r="G26" s="255"/>
      <c r="H26" s="186" t="s">
        <v>1024</v>
      </c>
      <c r="I26" s="208"/>
      <c r="J26" s="205"/>
    </row>
    <row r="27" spans="1:10" ht="15.75" x14ac:dyDescent="0.25">
      <c r="A27" s="208"/>
      <c r="B27" s="209"/>
      <c r="C27" s="209"/>
      <c r="D27" s="208"/>
      <c r="E27" s="208"/>
      <c r="F27" s="209"/>
      <c r="G27" s="208"/>
      <c r="H27" s="209"/>
      <c r="I27" s="208"/>
      <c r="J27" s="208"/>
    </row>
    <row r="28" spans="1:10" x14ac:dyDescent="0.25">
      <c r="A28" s="182"/>
      <c r="B28" s="182"/>
      <c r="C28" s="182"/>
      <c r="D28" s="182"/>
      <c r="E28" s="182"/>
      <c r="F28" s="182"/>
      <c r="G28" s="182"/>
      <c r="H28" s="182"/>
      <c r="I28" s="182"/>
      <c r="J28" s="182"/>
    </row>
    <row r="29" spans="1:10" x14ac:dyDescent="0.25">
      <c r="A29" s="182"/>
      <c r="B29" s="182"/>
      <c r="C29" s="182"/>
      <c r="D29" s="182"/>
      <c r="E29" s="182"/>
      <c r="F29" s="182"/>
      <c r="G29" s="182"/>
      <c r="H29" s="182"/>
      <c r="I29" s="182"/>
      <c r="J29" s="182"/>
    </row>
    <row r="30" spans="1:10" x14ac:dyDescent="0.25">
      <c r="A30" s="211"/>
      <c r="B30" s="211"/>
      <c r="C30" s="211" t="s">
        <v>1001</v>
      </c>
      <c r="D30" s="211"/>
      <c r="E30" s="211"/>
      <c r="F30" s="211"/>
      <c r="G30" s="211"/>
      <c r="H30" s="211" t="s">
        <v>1025</v>
      </c>
      <c r="I30" s="211"/>
      <c r="J30" s="211"/>
    </row>
    <row r="31" spans="1:10" x14ac:dyDescent="0.25">
      <c r="A31" s="211"/>
      <c r="B31" s="211"/>
      <c r="C31" s="256" t="s">
        <v>1030</v>
      </c>
      <c r="D31" s="211"/>
      <c r="E31" s="211"/>
      <c r="F31" s="211"/>
      <c r="G31" s="211"/>
      <c r="H31" s="256" t="s">
        <v>1032</v>
      </c>
      <c r="I31" s="211"/>
      <c r="J31" s="211"/>
    </row>
  </sheetData>
  <mergeCells count="10">
    <mergeCell ref="A10:E10"/>
    <mergeCell ref="A13:E13"/>
    <mergeCell ref="F13:J13"/>
    <mergeCell ref="E25:F25"/>
    <mergeCell ref="A1:J1"/>
    <mergeCell ref="H6:J6"/>
    <mergeCell ref="I7:J7"/>
    <mergeCell ref="I8:J8"/>
    <mergeCell ref="A9:G9"/>
    <mergeCell ref="I9:J9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0" workbookViewId="0">
      <selection activeCell="M22" sqref="M22"/>
    </sheetView>
  </sheetViews>
  <sheetFormatPr baseColWidth="10" defaultRowHeight="15" x14ac:dyDescent="0.25"/>
  <sheetData>
    <row r="1" spans="1:10" x14ac:dyDescent="0.25">
      <c r="A1" s="304" t="s">
        <v>983</v>
      </c>
      <c r="B1" s="304"/>
      <c r="C1" s="304"/>
      <c r="D1" s="304"/>
      <c r="E1" s="304"/>
      <c r="F1" s="304"/>
      <c r="G1" s="304"/>
      <c r="H1" s="304"/>
      <c r="I1" s="304"/>
      <c r="J1" s="304"/>
    </row>
    <row r="2" spans="1:10" x14ac:dyDescent="0.25">
      <c r="A2" s="213"/>
      <c r="B2" s="213"/>
      <c r="C2" s="213"/>
      <c r="D2" s="213"/>
      <c r="E2" s="213"/>
      <c r="F2" s="213"/>
      <c r="G2" s="213"/>
      <c r="H2" s="213"/>
      <c r="I2" s="213"/>
      <c r="J2" s="213"/>
    </row>
    <row r="3" spans="1:10" ht="15.75" x14ac:dyDescent="0.25">
      <c r="A3" s="214" t="s">
        <v>984</v>
      </c>
      <c r="B3" s="182"/>
      <c r="C3" s="182"/>
      <c r="D3" s="182"/>
      <c r="E3" s="182"/>
      <c r="F3" s="182"/>
      <c r="G3" s="182"/>
      <c r="H3" s="182"/>
      <c r="I3" s="182"/>
      <c r="J3" s="182"/>
    </row>
    <row r="4" spans="1:10" ht="15.75" x14ac:dyDescent="0.25">
      <c r="A4" s="206" t="s">
        <v>0</v>
      </c>
      <c r="B4" s="209"/>
      <c r="C4" s="209"/>
      <c r="D4" s="215"/>
      <c r="E4" s="209"/>
      <c r="F4" s="209"/>
      <c r="G4" s="209"/>
      <c r="H4" s="182"/>
      <c r="I4" s="182"/>
      <c r="J4" s="182"/>
    </row>
    <row r="5" spans="1:10" ht="15.75" x14ac:dyDescent="0.25">
      <c r="A5" s="208"/>
      <c r="B5" s="209"/>
      <c r="C5" s="209"/>
      <c r="D5" s="209"/>
      <c r="E5" s="209"/>
      <c r="F5" s="209"/>
      <c r="G5" s="209"/>
      <c r="H5" s="257" t="s">
        <v>1006</v>
      </c>
      <c r="I5" s="258"/>
      <c r="J5" s="259"/>
    </row>
    <row r="6" spans="1:10" ht="15.75" x14ac:dyDescent="0.25">
      <c r="A6" s="209"/>
      <c r="B6" s="209"/>
      <c r="C6" s="209"/>
      <c r="D6" s="209"/>
      <c r="E6" s="209"/>
      <c r="F6" s="209"/>
      <c r="G6" s="209"/>
      <c r="H6" s="216" t="s">
        <v>1007</v>
      </c>
      <c r="I6" s="260" t="s">
        <v>1008</v>
      </c>
      <c r="J6" s="261"/>
    </row>
    <row r="7" spans="1:10" x14ac:dyDescent="0.25">
      <c r="H7" s="216" t="s">
        <v>1009</v>
      </c>
      <c r="I7" s="262" t="s">
        <v>1026</v>
      </c>
      <c r="J7" s="263"/>
    </row>
    <row r="8" spans="1:10" ht="15.75" x14ac:dyDescent="0.25">
      <c r="A8" s="209"/>
      <c r="B8" s="209"/>
      <c r="C8" s="209"/>
      <c r="D8" s="209"/>
      <c r="E8" s="209"/>
      <c r="F8" s="209"/>
      <c r="G8" s="209"/>
      <c r="H8" s="217" t="s">
        <v>1012</v>
      </c>
      <c r="I8" s="264" t="s">
        <v>1027</v>
      </c>
      <c r="J8" s="265"/>
    </row>
    <row r="9" spans="1:10" ht="15.75" x14ac:dyDescent="0.25">
      <c r="A9" s="208"/>
      <c r="B9" s="209"/>
      <c r="C9" s="209"/>
      <c r="D9" s="209"/>
      <c r="E9" s="209"/>
    </row>
    <row r="10" spans="1:10" ht="15.75" x14ac:dyDescent="0.25">
      <c r="A10" s="209"/>
      <c r="B10" s="209"/>
      <c r="C10" s="209"/>
      <c r="D10" s="209"/>
      <c r="E10" s="209"/>
    </row>
    <row r="11" spans="1:10" ht="20.25" x14ac:dyDescent="0.25">
      <c r="A11" s="184" t="s">
        <v>1028</v>
      </c>
      <c r="B11" s="209"/>
      <c r="C11" s="209"/>
      <c r="D11" s="209"/>
      <c r="E11" s="209"/>
      <c r="F11" s="209"/>
      <c r="G11" s="209"/>
      <c r="H11" s="266"/>
    </row>
    <row r="12" spans="1:10" ht="15.75" x14ac:dyDescent="0.25">
      <c r="A12" s="323"/>
      <c r="B12" s="323"/>
      <c r="C12" s="323"/>
      <c r="D12" s="323"/>
      <c r="E12" s="323"/>
      <c r="F12" s="267">
        <v>43220</v>
      </c>
      <c r="G12" s="209"/>
      <c r="H12" s="182"/>
      <c r="I12" s="182"/>
      <c r="J12" s="182"/>
    </row>
    <row r="13" spans="1:10" x14ac:dyDescent="0.25">
      <c r="A13" s="182"/>
      <c r="B13" s="182"/>
      <c r="C13" s="182"/>
      <c r="D13" s="182"/>
      <c r="E13" s="182"/>
      <c r="F13" s="182"/>
      <c r="G13" s="182"/>
      <c r="H13" s="182"/>
      <c r="I13" s="182"/>
      <c r="J13" s="182"/>
    </row>
    <row r="14" spans="1:10" ht="15.75" thickBot="1" x14ac:dyDescent="0.3">
      <c r="A14" s="182"/>
      <c r="B14" s="182"/>
      <c r="C14" s="182"/>
      <c r="D14" s="182"/>
      <c r="E14" s="182"/>
      <c r="F14" s="182"/>
      <c r="G14" s="182"/>
      <c r="H14" s="182"/>
      <c r="I14" s="182"/>
      <c r="J14" s="182"/>
    </row>
    <row r="15" spans="1:10" ht="15.75" thickBot="1" x14ac:dyDescent="0.3">
      <c r="A15" s="307" t="s">
        <v>1015</v>
      </c>
      <c r="B15" s="308"/>
      <c r="C15" s="308"/>
      <c r="D15" s="308"/>
      <c r="E15" s="309"/>
      <c r="F15" s="310" t="s">
        <v>1006</v>
      </c>
      <c r="G15" s="308"/>
      <c r="H15" s="308"/>
      <c r="I15" s="308"/>
      <c r="J15" s="311"/>
    </row>
    <row r="16" spans="1:10" ht="15.75" thickTop="1" x14ac:dyDescent="0.25">
      <c r="A16" s="219"/>
      <c r="B16" s="220"/>
      <c r="C16" s="220"/>
      <c r="D16" s="220"/>
      <c r="E16" s="221"/>
      <c r="F16" s="222"/>
      <c r="G16" s="220" t="s">
        <v>1016</v>
      </c>
      <c r="H16" s="220" t="s">
        <v>1016</v>
      </c>
      <c r="I16" s="220" t="s">
        <v>1016</v>
      </c>
      <c r="J16" s="223" t="s">
        <v>1016</v>
      </c>
    </row>
    <row r="17" spans="1:10" ht="15.75" thickBot="1" x14ac:dyDescent="0.3">
      <c r="A17" s="224" t="s">
        <v>379</v>
      </c>
      <c r="B17" s="225" t="s">
        <v>1017</v>
      </c>
      <c r="C17" s="226" t="s">
        <v>1018</v>
      </c>
      <c r="D17" s="227" t="s">
        <v>1019</v>
      </c>
      <c r="E17" s="228" t="s">
        <v>1020</v>
      </c>
      <c r="F17" s="229" t="s">
        <v>379</v>
      </c>
      <c r="G17" s="225" t="s">
        <v>1017</v>
      </c>
      <c r="H17" s="226" t="s">
        <v>1018</v>
      </c>
      <c r="I17" s="225" t="s">
        <v>1019</v>
      </c>
      <c r="J17" s="230" t="s">
        <v>1020</v>
      </c>
    </row>
    <row r="18" spans="1:10" ht="15.75" thickTop="1" x14ac:dyDescent="0.25">
      <c r="A18" s="231"/>
      <c r="B18" s="232"/>
      <c r="C18" s="220"/>
      <c r="D18" s="232"/>
      <c r="E18" s="221"/>
      <c r="F18" s="233"/>
      <c r="G18" s="232"/>
      <c r="H18" s="234"/>
      <c r="I18" s="232"/>
      <c r="J18" s="268"/>
    </row>
    <row r="19" spans="1:10" x14ac:dyDescent="0.25">
      <c r="A19" s="269">
        <f>F12</f>
        <v>43220</v>
      </c>
      <c r="B19" s="270"/>
      <c r="C19" s="234" t="s">
        <v>1021</v>
      </c>
      <c r="D19" s="271">
        <v>24835.439999999999</v>
      </c>
      <c r="E19" s="272"/>
      <c r="F19" s="273">
        <f>F12</f>
        <v>43220</v>
      </c>
      <c r="G19" s="270"/>
      <c r="H19" s="234" t="s">
        <v>1022</v>
      </c>
      <c r="I19" s="274"/>
      <c r="J19" s="271">
        <v>24815.439999999999</v>
      </c>
    </row>
    <row r="20" spans="1:10" x14ac:dyDescent="0.25">
      <c r="A20" s="275"/>
      <c r="B20" s="270"/>
      <c r="C20" s="234"/>
      <c r="D20" s="241"/>
      <c r="E20" s="272"/>
      <c r="F20" s="276"/>
      <c r="G20" s="270"/>
      <c r="H20" s="234"/>
      <c r="I20" s="274"/>
      <c r="J20" s="277"/>
    </row>
    <row r="21" spans="1:10" x14ac:dyDescent="0.25">
      <c r="A21" s="275"/>
      <c r="B21" s="270"/>
      <c r="C21" s="234"/>
      <c r="D21" s="243"/>
      <c r="E21" s="272"/>
      <c r="F21" s="278"/>
      <c r="G21" s="270"/>
      <c r="H21" s="234"/>
      <c r="I21" s="274"/>
      <c r="J21" s="277"/>
    </row>
    <row r="22" spans="1:10" x14ac:dyDescent="0.25">
      <c r="A22" s="275"/>
      <c r="B22" s="270"/>
      <c r="C22" s="234"/>
      <c r="D22" s="274"/>
      <c r="E22" s="272"/>
      <c r="F22" s="276"/>
      <c r="G22" s="270"/>
      <c r="H22" s="234"/>
      <c r="I22" s="274"/>
      <c r="J22" s="277"/>
    </row>
    <row r="23" spans="1:10" x14ac:dyDescent="0.25">
      <c r="A23" s="275"/>
      <c r="B23" s="270"/>
      <c r="C23" s="234"/>
      <c r="D23" s="274"/>
      <c r="E23" s="272"/>
      <c r="F23" s="276"/>
      <c r="G23" s="270"/>
      <c r="H23" s="234"/>
      <c r="I23" s="274"/>
      <c r="J23" s="277"/>
    </row>
    <row r="24" spans="1:10" x14ac:dyDescent="0.25">
      <c r="A24" s="275"/>
      <c r="B24" s="270"/>
      <c r="C24" s="234"/>
      <c r="D24" s="274"/>
      <c r="E24" s="272"/>
      <c r="F24" s="276"/>
      <c r="G24" s="270"/>
      <c r="H24" s="234"/>
      <c r="I24" s="274"/>
      <c r="J24" s="277"/>
    </row>
    <row r="25" spans="1:10" x14ac:dyDescent="0.25">
      <c r="A25" s="279">
        <f>F12</f>
        <v>43220</v>
      </c>
      <c r="B25" s="270"/>
      <c r="C25" s="234"/>
      <c r="D25" s="280">
        <f>SUM(D19:D23)-SUM(E19:E24)</f>
        <v>24835.439999999999</v>
      </c>
      <c r="E25" s="272"/>
      <c r="F25" s="281">
        <f>F12</f>
        <v>43220</v>
      </c>
      <c r="G25" s="270"/>
      <c r="H25" s="234"/>
      <c r="I25" s="282"/>
      <c r="J25" s="280">
        <f>SUM(J19:J24)-SUM(I20:I24)</f>
        <v>24815.439999999999</v>
      </c>
    </row>
    <row r="26" spans="1:10" ht="15.75" thickBot="1" x14ac:dyDescent="0.3">
      <c r="A26" s="283"/>
      <c r="B26" s="284"/>
      <c r="C26" s="251"/>
      <c r="D26" s="284"/>
      <c r="E26" s="285"/>
      <c r="F26" s="286"/>
      <c r="G26" s="284"/>
      <c r="H26" s="251"/>
      <c r="I26" s="284"/>
      <c r="J26" s="287"/>
    </row>
    <row r="27" spans="1:10" x14ac:dyDescent="0.25">
      <c r="A27" s="182"/>
      <c r="B27" s="182"/>
      <c r="C27" s="182"/>
      <c r="D27" s="182"/>
      <c r="E27" s="312">
        <f>J25-D25</f>
        <v>-20</v>
      </c>
      <c r="F27" s="313"/>
      <c r="G27" s="182"/>
      <c r="H27" s="182"/>
      <c r="I27" s="182"/>
      <c r="J27" s="182"/>
    </row>
    <row r="28" spans="1:10" ht="15.75" x14ac:dyDescent="0.25">
      <c r="A28" s="208"/>
      <c r="B28" s="209"/>
      <c r="C28" s="209" t="s">
        <v>1023</v>
      </c>
      <c r="D28" s="208"/>
      <c r="E28" s="208"/>
      <c r="F28" s="209"/>
      <c r="G28" s="208"/>
      <c r="H28" s="209" t="s">
        <v>1024</v>
      </c>
      <c r="I28" s="208"/>
      <c r="J28" s="205"/>
    </row>
    <row r="29" spans="1:10" ht="15.75" x14ac:dyDescent="0.25">
      <c r="A29" s="208"/>
      <c r="B29" s="209"/>
      <c r="C29" s="209"/>
      <c r="D29" s="208"/>
      <c r="E29" s="208"/>
      <c r="F29" s="209"/>
      <c r="G29" s="208"/>
      <c r="H29" s="209"/>
      <c r="I29" s="208"/>
      <c r="J29" s="208"/>
    </row>
    <row r="30" spans="1:10" x14ac:dyDescent="0.25">
      <c r="A30" s="182"/>
      <c r="B30" s="182"/>
      <c r="C30" s="182"/>
      <c r="D30" s="182"/>
      <c r="E30" s="182"/>
      <c r="F30" s="182"/>
      <c r="G30" s="182"/>
      <c r="H30" s="182"/>
      <c r="I30" s="182"/>
      <c r="J30" s="182"/>
    </row>
    <row r="31" spans="1:10" x14ac:dyDescent="0.25">
      <c r="A31" s="211"/>
      <c r="B31" s="211"/>
      <c r="C31" s="211" t="s">
        <v>1001</v>
      </c>
      <c r="D31" s="211"/>
      <c r="E31" s="211"/>
      <c r="F31" s="211"/>
      <c r="G31" s="211"/>
      <c r="H31" s="211" t="s">
        <v>1029</v>
      </c>
      <c r="I31" s="211"/>
      <c r="J31" s="211"/>
    </row>
    <row r="32" spans="1:10" x14ac:dyDescent="0.25">
      <c r="A32" s="211"/>
      <c r="B32" s="211"/>
      <c r="C32" s="256" t="s">
        <v>1030</v>
      </c>
      <c r="D32" s="211"/>
      <c r="E32" s="211"/>
      <c r="F32" s="211"/>
      <c r="G32" s="211"/>
      <c r="H32" s="256" t="s">
        <v>1031</v>
      </c>
      <c r="I32" s="211"/>
      <c r="J32" s="211"/>
    </row>
  </sheetData>
  <mergeCells count="5">
    <mergeCell ref="A1:J1"/>
    <mergeCell ref="A12:E12"/>
    <mergeCell ref="A15:E15"/>
    <mergeCell ref="F15:J15"/>
    <mergeCell ref="E27:F2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9"/>
  <sheetViews>
    <sheetView workbookViewId="0">
      <selection activeCell="D16" sqref="D16"/>
    </sheetView>
  </sheetViews>
  <sheetFormatPr baseColWidth="10" defaultRowHeight="15" x14ac:dyDescent="0.25"/>
  <cols>
    <col min="1" max="1" width="5.28515625" customWidth="1"/>
    <col min="2" max="2" width="10.85546875" customWidth="1"/>
    <col min="3" max="3" width="10.5703125" customWidth="1"/>
    <col min="4" max="4" width="76.28515625" customWidth="1"/>
    <col min="5" max="5" width="17.85546875" customWidth="1"/>
    <col min="6" max="6" width="17.42578125" customWidth="1"/>
    <col min="8" max="8" width="15.28515625" bestFit="1" customWidth="1"/>
  </cols>
  <sheetData>
    <row r="1" spans="1:8" x14ac:dyDescent="0.25">
      <c r="B1" s="1" t="s">
        <v>0</v>
      </c>
      <c r="C1" s="1"/>
      <c r="D1" s="2"/>
      <c r="E1" s="3"/>
      <c r="F1" s="3"/>
    </row>
    <row r="2" spans="1:8" x14ac:dyDescent="0.25">
      <c r="B2" s="2"/>
      <c r="C2" s="2"/>
      <c r="D2" s="2"/>
      <c r="E2" s="3"/>
      <c r="F2" s="3"/>
    </row>
    <row r="3" spans="1:8" x14ac:dyDescent="0.25">
      <c r="B3" s="1" t="s">
        <v>21</v>
      </c>
      <c r="C3" s="1"/>
      <c r="D3" s="2"/>
      <c r="E3" s="3"/>
      <c r="F3" s="3"/>
    </row>
    <row r="4" spans="1:8" x14ac:dyDescent="0.25">
      <c r="B4" s="2"/>
      <c r="C4" s="2"/>
      <c r="D4" s="2"/>
      <c r="E4" s="3"/>
      <c r="F4" s="3"/>
    </row>
    <row r="5" spans="1:8" x14ac:dyDescent="0.25">
      <c r="A5" s="302" t="s">
        <v>19</v>
      </c>
      <c r="B5" s="30"/>
      <c r="C5" s="6"/>
      <c r="D5" s="6"/>
      <c r="E5" s="7"/>
      <c r="F5" s="31"/>
    </row>
    <row r="6" spans="1:8" x14ac:dyDescent="0.25">
      <c r="A6" s="303"/>
      <c r="B6" s="32" t="s">
        <v>3</v>
      </c>
      <c r="C6" s="8" t="s">
        <v>20</v>
      </c>
      <c r="D6" s="8" t="s">
        <v>4</v>
      </c>
      <c r="E6" s="33" t="s">
        <v>5</v>
      </c>
      <c r="F6" s="34" t="s">
        <v>6</v>
      </c>
    </row>
    <row r="7" spans="1:8" ht="15.75" x14ac:dyDescent="0.25">
      <c r="A7" s="35"/>
      <c r="B7" s="36"/>
      <c r="C7" s="37"/>
      <c r="D7" s="37" t="s">
        <v>23</v>
      </c>
      <c r="E7" s="38">
        <v>19596436</v>
      </c>
      <c r="F7" s="39"/>
      <c r="H7" s="63"/>
    </row>
    <row r="8" spans="1:8" x14ac:dyDescent="0.25">
      <c r="A8" s="75">
        <v>473</v>
      </c>
      <c r="B8" s="76">
        <v>43191</v>
      </c>
      <c r="C8" s="77" t="s">
        <v>25</v>
      </c>
      <c r="D8" s="75" t="s">
        <v>157</v>
      </c>
      <c r="E8" s="78">
        <v>1800000</v>
      </c>
      <c r="F8" s="78"/>
    </row>
    <row r="9" spans="1:8" x14ac:dyDescent="0.25">
      <c r="A9" s="47">
        <v>474</v>
      </c>
      <c r="B9" s="40">
        <v>43191</v>
      </c>
      <c r="C9" s="41" t="s">
        <v>27</v>
      </c>
      <c r="D9" s="42" t="s">
        <v>158</v>
      </c>
      <c r="E9" s="43"/>
      <c r="F9" s="43">
        <v>800000</v>
      </c>
    </row>
    <row r="10" spans="1:8" x14ac:dyDescent="0.25">
      <c r="A10" s="47">
        <v>475</v>
      </c>
      <c r="B10" s="40">
        <v>43191</v>
      </c>
      <c r="C10" s="41" t="s">
        <v>60</v>
      </c>
      <c r="D10" s="42" t="s">
        <v>159</v>
      </c>
      <c r="E10" s="43"/>
      <c r="F10" s="43">
        <v>1000000</v>
      </c>
    </row>
    <row r="11" spans="1:8" x14ac:dyDescent="0.25">
      <c r="A11" s="47">
        <v>476</v>
      </c>
      <c r="B11" s="40">
        <v>43193</v>
      </c>
      <c r="C11" s="41" t="s">
        <v>37</v>
      </c>
      <c r="D11" s="42" t="s">
        <v>147</v>
      </c>
      <c r="E11" s="43"/>
      <c r="F11" s="43">
        <v>40000</v>
      </c>
    </row>
    <row r="12" spans="1:8" x14ac:dyDescent="0.25">
      <c r="A12" s="47">
        <v>477</v>
      </c>
      <c r="B12" s="40">
        <v>43193</v>
      </c>
      <c r="C12" s="41" t="s">
        <v>27</v>
      </c>
      <c r="D12" s="45" t="s">
        <v>28</v>
      </c>
      <c r="E12" s="43"/>
      <c r="F12" s="43">
        <v>600000</v>
      </c>
    </row>
    <row r="13" spans="1:8" x14ac:dyDescent="0.25">
      <c r="A13" s="47">
        <v>478</v>
      </c>
      <c r="B13" s="40">
        <v>43193</v>
      </c>
      <c r="C13" s="41" t="s">
        <v>25</v>
      </c>
      <c r="D13" s="45" t="s">
        <v>29</v>
      </c>
      <c r="E13" s="43"/>
      <c r="F13" s="43">
        <v>20000</v>
      </c>
    </row>
    <row r="14" spans="1:8" x14ac:dyDescent="0.25">
      <c r="A14" s="47">
        <v>479</v>
      </c>
      <c r="B14" s="40">
        <v>43193</v>
      </c>
      <c r="C14" s="41" t="s">
        <v>25</v>
      </c>
      <c r="D14" s="45" t="s">
        <v>30</v>
      </c>
      <c r="E14" s="43"/>
      <c r="F14" s="43">
        <v>1150000</v>
      </c>
    </row>
    <row r="15" spans="1:8" x14ac:dyDescent="0.25">
      <c r="A15" s="47">
        <v>480</v>
      </c>
      <c r="B15" s="40">
        <v>43193</v>
      </c>
      <c r="C15" s="41" t="s">
        <v>25</v>
      </c>
      <c r="D15" s="45" t="s">
        <v>31</v>
      </c>
      <c r="E15" s="43"/>
      <c r="F15" s="43">
        <v>34000</v>
      </c>
    </row>
    <row r="16" spans="1:8" x14ac:dyDescent="0.25">
      <c r="A16" s="47">
        <v>481</v>
      </c>
      <c r="B16" s="40">
        <v>43193</v>
      </c>
      <c r="C16" s="41" t="s">
        <v>25</v>
      </c>
      <c r="D16" s="42" t="s">
        <v>32</v>
      </c>
      <c r="E16" s="43"/>
      <c r="F16" s="43">
        <v>40000</v>
      </c>
    </row>
    <row r="17" spans="1:6" x14ac:dyDescent="0.25">
      <c r="A17" s="47">
        <v>482</v>
      </c>
      <c r="B17" s="40">
        <v>43193</v>
      </c>
      <c r="C17" s="41" t="s">
        <v>25</v>
      </c>
      <c r="D17" s="42" t="s">
        <v>374</v>
      </c>
      <c r="E17" s="43"/>
      <c r="F17" s="43">
        <v>50000</v>
      </c>
    </row>
    <row r="18" spans="1:6" x14ac:dyDescent="0.25">
      <c r="A18" s="47">
        <v>483</v>
      </c>
      <c r="B18" s="40">
        <v>43193</v>
      </c>
      <c r="C18" s="41" t="s">
        <v>25</v>
      </c>
      <c r="D18" s="42" t="s">
        <v>373</v>
      </c>
      <c r="E18" s="43"/>
      <c r="F18" s="43">
        <v>37000</v>
      </c>
    </row>
    <row r="19" spans="1:6" x14ac:dyDescent="0.25">
      <c r="A19" s="47">
        <v>484</v>
      </c>
      <c r="B19" s="40">
        <v>43193</v>
      </c>
      <c r="C19" s="41" t="s">
        <v>48</v>
      </c>
      <c r="D19" s="42" t="s">
        <v>375</v>
      </c>
      <c r="E19" s="43"/>
      <c r="F19" s="43">
        <v>5000</v>
      </c>
    </row>
    <row r="20" spans="1:6" x14ac:dyDescent="0.25">
      <c r="A20" s="47">
        <v>485</v>
      </c>
      <c r="B20" s="40">
        <v>43193</v>
      </c>
      <c r="C20" s="41" t="s">
        <v>48</v>
      </c>
      <c r="D20" s="42" t="s">
        <v>68</v>
      </c>
      <c r="E20" s="43"/>
      <c r="F20" s="43">
        <v>60000</v>
      </c>
    </row>
    <row r="21" spans="1:6" x14ac:dyDescent="0.25">
      <c r="A21" s="47">
        <v>486</v>
      </c>
      <c r="B21" s="40">
        <v>43194</v>
      </c>
      <c r="C21" s="41" t="s">
        <v>25</v>
      </c>
      <c r="D21" s="42" t="s">
        <v>24</v>
      </c>
      <c r="E21" s="43"/>
      <c r="F21" s="43">
        <v>400000</v>
      </c>
    </row>
    <row r="22" spans="1:6" x14ac:dyDescent="0.25">
      <c r="A22" s="47">
        <v>487</v>
      </c>
      <c r="B22" s="40">
        <v>43194</v>
      </c>
      <c r="C22" s="41" t="s">
        <v>25</v>
      </c>
      <c r="D22" s="44" t="s">
        <v>26</v>
      </c>
      <c r="E22" s="43"/>
      <c r="F22" s="43">
        <v>115000</v>
      </c>
    </row>
    <row r="23" spans="1:6" x14ac:dyDescent="0.25">
      <c r="A23" s="47">
        <v>488</v>
      </c>
      <c r="B23" s="40">
        <v>43194</v>
      </c>
      <c r="C23" s="41" t="s">
        <v>33</v>
      </c>
      <c r="D23" s="44" t="s">
        <v>691</v>
      </c>
      <c r="E23" s="43"/>
      <c r="F23" s="43">
        <v>1600000</v>
      </c>
    </row>
    <row r="24" spans="1:6" x14ac:dyDescent="0.25">
      <c r="A24" s="168">
        <v>489</v>
      </c>
      <c r="B24" s="169">
        <v>43194</v>
      </c>
      <c r="C24" s="170" t="s">
        <v>25</v>
      </c>
      <c r="D24" s="172" t="s">
        <v>34</v>
      </c>
      <c r="E24" s="171">
        <v>6500000</v>
      </c>
      <c r="F24" s="171"/>
    </row>
    <row r="25" spans="1:6" x14ac:dyDescent="0.25">
      <c r="A25" s="47">
        <v>490</v>
      </c>
      <c r="B25" s="40">
        <v>43194</v>
      </c>
      <c r="C25" s="41" t="s">
        <v>35</v>
      </c>
      <c r="D25" s="44" t="s">
        <v>36</v>
      </c>
      <c r="E25" s="43"/>
      <c r="F25" s="46">
        <v>300000</v>
      </c>
    </row>
    <row r="26" spans="1:6" x14ac:dyDescent="0.25">
      <c r="A26" s="47">
        <v>491</v>
      </c>
      <c r="B26" s="40">
        <v>43194</v>
      </c>
      <c r="C26" s="41" t="s">
        <v>37</v>
      </c>
      <c r="D26" s="44" t="s">
        <v>38</v>
      </c>
      <c r="E26" s="43"/>
      <c r="F26" s="46">
        <v>47000</v>
      </c>
    </row>
    <row r="27" spans="1:6" x14ac:dyDescent="0.25">
      <c r="A27" s="47">
        <v>492</v>
      </c>
      <c r="B27" s="40">
        <v>43194</v>
      </c>
      <c r="C27" s="41" t="s">
        <v>35</v>
      </c>
      <c r="D27" s="44" t="s">
        <v>39</v>
      </c>
      <c r="E27" s="43"/>
      <c r="F27" s="43">
        <v>42000</v>
      </c>
    </row>
    <row r="28" spans="1:6" x14ac:dyDescent="0.25">
      <c r="A28" s="47">
        <v>493</v>
      </c>
      <c r="B28" s="40">
        <v>43194</v>
      </c>
      <c r="C28" s="41" t="s">
        <v>27</v>
      </c>
      <c r="D28" s="44" t="s">
        <v>40</v>
      </c>
      <c r="E28" s="43"/>
      <c r="F28" s="43">
        <v>1000000</v>
      </c>
    </row>
    <row r="29" spans="1:6" x14ac:dyDescent="0.25">
      <c r="A29" s="47">
        <v>494</v>
      </c>
      <c r="B29" s="40">
        <v>43194</v>
      </c>
      <c r="C29" s="41" t="s">
        <v>25</v>
      </c>
      <c r="D29" s="44" t="s">
        <v>41</v>
      </c>
      <c r="E29" s="43"/>
      <c r="F29" s="43">
        <v>20000</v>
      </c>
    </row>
    <row r="30" spans="1:6" x14ac:dyDescent="0.25">
      <c r="A30" s="47">
        <v>495</v>
      </c>
      <c r="B30" s="40">
        <v>43194</v>
      </c>
      <c r="C30" s="41" t="s">
        <v>35</v>
      </c>
      <c r="D30" s="44" t="s">
        <v>42</v>
      </c>
      <c r="E30" s="43"/>
      <c r="F30" s="46">
        <v>90000</v>
      </c>
    </row>
    <row r="31" spans="1:6" x14ac:dyDescent="0.25">
      <c r="A31" s="47">
        <v>496</v>
      </c>
      <c r="B31" s="40">
        <v>43194</v>
      </c>
      <c r="C31" s="41" t="s">
        <v>48</v>
      </c>
      <c r="D31" s="44" t="s">
        <v>44</v>
      </c>
      <c r="E31" s="43"/>
      <c r="F31" s="46">
        <v>40000</v>
      </c>
    </row>
    <row r="32" spans="1:6" x14ac:dyDescent="0.25">
      <c r="A32" s="47">
        <v>497</v>
      </c>
      <c r="B32" s="40">
        <v>43194</v>
      </c>
      <c r="C32" s="41" t="s">
        <v>25</v>
      </c>
      <c r="D32" s="44" t="s">
        <v>45</v>
      </c>
      <c r="E32" s="43"/>
      <c r="F32" s="46">
        <v>120000</v>
      </c>
    </row>
    <row r="33" spans="1:6" x14ac:dyDescent="0.25">
      <c r="A33" s="47">
        <v>498</v>
      </c>
      <c r="B33" s="40">
        <v>43195</v>
      </c>
      <c r="C33" s="41" t="s">
        <v>25</v>
      </c>
      <c r="D33" s="44" t="s">
        <v>46</v>
      </c>
      <c r="E33" s="43"/>
      <c r="F33" s="46">
        <v>140000</v>
      </c>
    </row>
    <row r="34" spans="1:6" x14ac:dyDescent="0.25">
      <c r="A34" s="47">
        <v>499</v>
      </c>
      <c r="B34" s="40">
        <v>43195</v>
      </c>
      <c r="C34" s="41" t="s">
        <v>37</v>
      </c>
      <c r="D34" s="44" t="s">
        <v>47</v>
      </c>
      <c r="E34" s="43"/>
      <c r="F34" s="46">
        <v>60000</v>
      </c>
    </row>
    <row r="35" spans="1:6" x14ac:dyDescent="0.25">
      <c r="A35" s="47">
        <v>500</v>
      </c>
      <c r="B35" s="40">
        <v>43195</v>
      </c>
      <c r="C35" s="41" t="s">
        <v>48</v>
      </c>
      <c r="D35" s="44" t="s">
        <v>49</v>
      </c>
      <c r="E35" s="43"/>
      <c r="F35" s="46">
        <v>13000</v>
      </c>
    </row>
    <row r="36" spans="1:6" x14ac:dyDescent="0.25">
      <c r="A36" s="47">
        <v>501</v>
      </c>
      <c r="B36" s="40">
        <v>43195</v>
      </c>
      <c r="C36" s="41" t="s">
        <v>48</v>
      </c>
      <c r="D36" s="44" t="s">
        <v>50</v>
      </c>
      <c r="E36" s="43"/>
      <c r="F36" s="46">
        <v>12000</v>
      </c>
    </row>
    <row r="37" spans="1:6" x14ac:dyDescent="0.25">
      <c r="A37" s="47">
        <v>502</v>
      </c>
      <c r="B37" s="40">
        <v>43195</v>
      </c>
      <c r="C37" s="41" t="s">
        <v>48</v>
      </c>
      <c r="D37" s="44" t="s">
        <v>51</v>
      </c>
      <c r="E37" s="166"/>
      <c r="F37" s="167">
        <v>1800000</v>
      </c>
    </row>
    <row r="38" spans="1:6" x14ac:dyDescent="0.25">
      <c r="A38" s="47">
        <v>503</v>
      </c>
      <c r="B38" s="40">
        <v>43195</v>
      </c>
      <c r="C38" s="41" t="s">
        <v>48</v>
      </c>
      <c r="D38" s="44" t="s">
        <v>52</v>
      </c>
      <c r="E38" s="48"/>
      <c r="F38" s="43">
        <v>20000</v>
      </c>
    </row>
    <row r="39" spans="1:6" x14ac:dyDescent="0.25">
      <c r="A39" s="47">
        <v>504</v>
      </c>
      <c r="B39" s="40">
        <v>43195</v>
      </c>
      <c r="C39" s="41" t="s">
        <v>25</v>
      </c>
      <c r="D39" s="49" t="s">
        <v>53</v>
      </c>
      <c r="E39" s="48"/>
      <c r="F39" s="43">
        <v>800000</v>
      </c>
    </row>
    <row r="40" spans="1:6" x14ac:dyDescent="0.25">
      <c r="A40" s="47">
        <v>505</v>
      </c>
      <c r="B40" s="40">
        <v>43196</v>
      </c>
      <c r="C40" s="41" t="s">
        <v>25</v>
      </c>
      <c r="D40" s="44" t="s">
        <v>54</v>
      </c>
      <c r="E40" s="43"/>
      <c r="F40" s="43">
        <v>118394</v>
      </c>
    </row>
    <row r="41" spans="1:6" x14ac:dyDescent="0.25">
      <c r="A41" s="47">
        <v>506</v>
      </c>
      <c r="B41" s="40">
        <v>43196</v>
      </c>
      <c r="C41" s="41" t="s">
        <v>27</v>
      </c>
      <c r="D41" s="50" t="s">
        <v>55</v>
      </c>
      <c r="E41" s="48"/>
      <c r="F41" s="43">
        <v>900000</v>
      </c>
    </row>
    <row r="42" spans="1:6" x14ac:dyDescent="0.25">
      <c r="A42" s="47">
        <v>507</v>
      </c>
      <c r="B42" s="40">
        <v>43196</v>
      </c>
      <c r="C42" s="41" t="s">
        <v>25</v>
      </c>
      <c r="D42" s="50" t="s">
        <v>56</v>
      </c>
      <c r="E42" s="48"/>
      <c r="F42" s="43">
        <v>20000</v>
      </c>
    </row>
    <row r="43" spans="1:6" x14ac:dyDescent="0.25">
      <c r="A43" s="47">
        <v>508</v>
      </c>
      <c r="B43" s="40">
        <v>43196</v>
      </c>
      <c r="C43" s="41" t="s">
        <v>27</v>
      </c>
      <c r="D43" s="50" t="s">
        <v>57</v>
      </c>
      <c r="E43" s="48"/>
      <c r="F43" s="46">
        <v>700000</v>
      </c>
    </row>
    <row r="44" spans="1:6" x14ac:dyDescent="0.25">
      <c r="A44" s="47">
        <v>509</v>
      </c>
      <c r="B44" s="40">
        <v>43196</v>
      </c>
      <c r="C44" s="41" t="s">
        <v>73</v>
      </c>
      <c r="D44" s="44" t="s">
        <v>74</v>
      </c>
      <c r="E44" s="43"/>
      <c r="F44" s="43">
        <v>160000</v>
      </c>
    </row>
    <row r="45" spans="1:6" x14ac:dyDescent="0.25">
      <c r="A45" s="47">
        <v>510</v>
      </c>
      <c r="B45" s="40">
        <v>43199</v>
      </c>
      <c r="C45" s="41" t="s">
        <v>48</v>
      </c>
      <c r="D45" s="50" t="s">
        <v>58</v>
      </c>
      <c r="E45" s="48"/>
      <c r="F45" s="43">
        <v>40000</v>
      </c>
    </row>
    <row r="46" spans="1:6" x14ac:dyDescent="0.25">
      <c r="A46" s="168">
        <v>511</v>
      </c>
      <c r="B46" s="169">
        <v>43199</v>
      </c>
      <c r="C46" s="170" t="s">
        <v>25</v>
      </c>
      <c r="D46" s="172" t="s">
        <v>59</v>
      </c>
      <c r="E46" s="173">
        <v>8000000</v>
      </c>
      <c r="F46" s="171"/>
    </row>
    <row r="47" spans="1:6" x14ac:dyDescent="0.25">
      <c r="A47" s="47">
        <v>512</v>
      </c>
      <c r="B47" s="40">
        <v>43199</v>
      </c>
      <c r="C47" s="41" t="s">
        <v>60</v>
      </c>
      <c r="D47" s="44" t="s">
        <v>61</v>
      </c>
      <c r="E47" s="43"/>
      <c r="F47" s="46">
        <v>946000</v>
      </c>
    </row>
    <row r="48" spans="1:6" x14ac:dyDescent="0.25">
      <c r="A48" s="47">
        <v>513</v>
      </c>
      <c r="B48" s="40">
        <v>43199</v>
      </c>
      <c r="C48" s="41" t="s">
        <v>25</v>
      </c>
      <c r="D48" s="44" t="s">
        <v>62</v>
      </c>
      <c r="E48" s="43"/>
      <c r="F48" s="43">
        <v>70000</v>
      </c>
    </row>
    <row r="49" spans="1:6" x14ac:dyDescent="0.25">
      <c r="A49" s="47">
        <v>514</v>
      </c>
      <c r="B49" s="40">
        <v>43199</v>
      </c>
      <c r="C49" s="41" t="s">
        <v>33</v>
      </c>
      <c r="D49" s="44" t="s">
        <v>63</v>
      </c>
      <c r="E49" s="43"/>
      <c r="F49" s="43">
        <v>96000</v>
      </c>
    </row>
    <row r="50" spans="1:6" x14ac:dyDescent="0.25">
      <c r="A50" s="47">
        <v>515</v>
      </c>
      <c r="B50" s="40">
        <v>43199</v>
      </c>
      <c r="C50" s="41" t="s">
        <v>37</v>
      </c>
      <c r="D50" s="44" t="s">
        <v>64</v>
      </c>
      <c r="E50" s="43"/>
      <c r="F50" s="43">
        <v>70000</v>
      </c>
    </row>
    <row r="51" spans="1:6" x14ac:dyDescent="0.25">
      <c r="A51" s="47">
        <v>516</v>
      </c>
      <c r="B51" s="40">
        <v>43199</v>
      </c>
      <c r="C51" s="41" t="s">
        <v>65</v>
      </c>
      <c r="D51" s="44" t="s">
        <v>66</v>
      </c>
      <c r="E51" s="43"/>
      <c r="F51" s="43">
        <v>150000</v>
      </c>
    </row>
    <row r="52" spans="1:6" x14ac:dyDescent="0.25">
      <c r="A52" s="47">
        <v>517</v>
      </c>
      <c r="B52" s="40">
        <v>43199</v>
      </c>
      <c r="C52" s="41" t="s">
        <v>27</v>
      </c>
      <c r="D52" s="44" t="s">
        <v>67</v>
      </c>
      <c r="E52" s="43"/>
      <c r="F52" s="43">
        <v>50000</v>
      </c>
    </row>
    <row r="53" spans="1:6" x14ac:dyDescent="0.25">
      <c r="A53" s="47">
        <v>518</v>
      </c>
      <c r="B53" s="40">
        <v>43199</v>
      </c>
      <c r="C53" s="41" t="s">
        <v>48</v>
      </c>
      <c r="D53" s="44" t="s">
        <v>68</v>
      </c>
      <c r="E53" s="43"/>
      <c r="F53" s="43">
        <v>75000</v>
      </c>
    </row>
    <row r="54" spans="1:6" x14ac:dyDescent="0.25">
      <c r="A54" s="47">
        <v>519</v>
      </c>
      <c r="B54" s="40">
        <v>43199</v>
      </c>
      <c r="C54" s="41" t="s">
        <v>69</v>
      </c>
      <c r="D54" s="42" t="s">
        <v>70</v>
      </c>
      <c r="E54" s="43"/>
      <c r="F54" s="43">
        <v>50000</v>
      </c>
    </row>
    <row r="55" spans="1:6" x14ac:dyDescent="0.25">
      <c r="A55" s="47">
        <v>520</v>
      </c>
      <c r="B55" s="40">
        <v>43199</v>
      </c>
      <c r="C55" s="41" t="s">
        <v>48</v>
      </c>
      <c r="D55" s="50" t="s">
        <v>71</v>
      </c>
      <c r="E55" s="43"/>
      <c r="F55" s="43">
        <v>10000</v>
      </c>
    </row>
    <row r="56" spans="1:6" x14ac:dyDescent="0.25">
      <c r="A56" s="47">
        <v>521</v>
      </c>
      <c r="B56" s="40">
        <v>43199</v>
      </c>
      <c r="C56" s="41" t="s">
        <v>65</v>
      </c>
      <c r="D56" s="50" t="s">
        <v>71</v>
      </c>
      <c r="E56" s="43"/>
      <c r="F56" s="43">
        <v>10000</v>
      </c>
    </row>
    <row r="57" spans="1:6" x14ac:dyDescent="0.25">
      <c r="A57" s="47">
        <v>522</v>
      </c>
      <c r="B57" s="40">
        <v>43199</v>
      </c>
      <c r="C57" s="41" t="s">
        <v>73</v>
      </c>
      <c r="D57" s="44" t="s">
        <v>74</v>
      </c>
      <c r="E57" s="43"/>
      <c r="F57" s="43">
        <v>160000</v>
      </c>
    </row>
    <row r="58" spans="1:6" x14ac:dyDescent="0.25">
      <c r="A58" s="47">
        <v>523</v>
      </c>
      <c r="B58" s="40">
        <v>43199</v>
      </c>
      <c r="C58" s="41" t="s">
        <v>37</v>
      </c>
      <c r="D58" s="44" t="s">
        <v>72</v>
      </c>
      <c r="E58" s="43"/>
      <c r="F58" s="46">
        <v>80000</v>
      </c>
    </row>
    <row r="59" spans="1:6" x14ac:dyDescent="0.25">
      <c r="A59" s="47">
        <v>524</v>
      </c>
      <c r="B59" s="40">
        <v>43199</v>
      </c>
      <c r="C59" s="41" t="s">
        <v>25</v>
      </c>
      <c r="D59" s="44" t="s">
        <v>75</v>
      </c>
      <c r="E59" s="43"/>
      <c r="F59" s="43">
        <v>150000</v>
      </c>
    </row>
    <row r="60" spans="1:6" x14ac:dyDescent="0.25">
      <c r="A60" s="47">
        <v>525</v>
      </c>
      <c r="B60" s="40">
        <v>43199</v>
      </c>
      <c r="C60" s="41" t="s">
        <v>65</v>
      </c>
      <c r="D60" s="44" t="s">
        <v>77</v>
      </c>
      <c r="E60" s="43"/>
      <c r="F60" s="51">
        <v>50000</v>
      </c>
    </row>
    <row r="61" spans="1:6" x14ac:dyDescent="0.25">
      <c r="A61" s="47">
        <v>526</v>
      </c>
      <c r="B61" s="40">
        <v>43199</v>
      </c>
      <c r="C61" s="41" t="s">
        <v>69</v>
      </c>
      <c r="D61" s="44" t="s">
        <v>76</v>
      </c>
      <c r="E61" s="43"/>
      <c r="F61" s="51">
        <v>1012000</v>
      </c>
    </row>
    <row r="62" spans="1:6" x14ac:dyDescent="0.25">
      <c r="A62" s="47">
        <v>527</v>
      </c>
      <c r="B62" s="40">
        <v>43199</v>
      </c>
      <c r="C62" s="41" t="s">
        <v>25</v>
      </c>
      <c r="D62" s="44" t="s">
        <v>78</v>
      </c>
      <c r="E62" s="43"/>
      <c r="F62" s="51">
        <v>1100000</v>
      </c>
    </row>
    <row r="63" spans="1:6" x14ac:dyDescent="0.25">
      <c r="A63" s="47">
        <v>528</v>
      </c>
      <c r="B63" s="40">
        <v>43199</v>
      </c>
      <c r="C63" s="41" t="s">
        <v>25</v>
      </c>
      <c r="D63" s="50" t="s">
        <v>376</v>
      </c>
      <c r="E63" s="48"/>
      <c r="F63" s="51">
        <v>75000</v>
      </c>
    </row>
    <row r="64" spans="1:6" x14ac:dyDescent="0.25">
      <c r="A64" s="47">
        <v>529</v>
      </c>
      <c r="B64" s="40">
        <v>43199</v>
      </c>
      <c r="C64" s="41" t="s">
        <v>25</v>
      </c>
      <c r="D64" s="44" t="s">
        <v>79</v>
      </c>
      <c r="E64" s="43"/>
      <c r="F64" s="46">
        <v>1100000</v>
      </c>
    </row>
    <row r="65" spans="1:6" x14ac:dyDescent="0.25">
      <c r="A65" s="47">
        <v>530</v>
      </c>
      <c r="B65" s="40">
        <v>43200</v>
      </c>
      <c r="C65" s="41" t="s">
        <v>60</v>
      </c>
      <c r="D65" s="44" t="s">
        <v>80</v>
      </c>
      <c r="E65" s="43"/>
      <c r="F65" s="46">
        <v>500000</v>
      </c>
    </row>
    <row r="66" spans="1:6" x14ac:dyDescent="0.25">
      <c r="A66" s="47">
        <v>531</v>
      </c>
      <c r="B66" s="40">
        <v>43200</v>
      </c>
      <c r="C66" s="41" t="s">
        <v>48</v>
      </c>
      <c r="D66" s="44" t="s">
        <v>81</v>
      </c>
      <c r="E66" s="43"/>
      <c r="F66" s="51">
        <v>180000</v>
      </c>
    </row>
    <row r="67" spans="1:6" x14ac:dyDescent="0.25">
      <c r="A67" s="47">
        <v>532</v>
      </c>
      <c r="B67" s="40">
        <v>43200</v>
      </c>
      <c r="C67" s="41" t="s">
        <v>48</v>
      </c>
      <c r="D67" s="44" t="s">
        <v>82</v>
      </c>
      <c r="E67" s="43"/>
      <c r="F67" s="46">
        <v>70000</v>
      </c>
    </row>
    <row r="68" spans="1:6" x14ac:dyDescent="0.25">
      <c r="A68" s="47">
        <v>533</v>
      </c>
      <c r="B68" s="40">
        <v>43200</v>
      </c>
      <c r="C68" s="41" t="s">
        <v>65</v>
      </c>
      <c r="D68" s="47" t="s">
        <v>83</v>
      </c>
      <c r="E68" s="43"/>
      <c r="F68" s="46">
        <v>180000</v>
      </c>
    </row>
    <row r="69" spans="1:6" x14ac:dyDescent="0.25">
      <c r="A69" s="47">
        <v>534</v>
      </c>
      <c r="B69" s="40">
        <v>43200</v>
      </c>
      <c r="C69" s="41" t="s">
        <v>25</v>
      </c>
      <c r="D69" s="42" t="s">
        <v>24</v>
      </c>
      <c r="E69" s="43"/>
      <c r="F69" s="46">
        <v>400000</v>
      </c>
    </row>
    <row r="70" spans="1:6" x14ac:dyDescent="0.25">
      <c r="A70" s="47">
        <v>535</v>
      </c>
      <c r="B70" s="40">
        <v>43201</v>
      </c>
      <c r="C70" s="41" t="s">
        <v>33</v>
      </c>
      <c r="D70" s="47" t="s">
        <v>84</v>
      </c>
      <c r="E70" s="52"/>
      <c r="F70" s="46">
        <v>293000</v>
      </c>
    </row>
    <row r="71" spans="1:6" x14ac:dyDescent="0.25">
      <c r="A71" s="47">
        <v>536</v>
      </c>
      <c r="B71" s="40">
        <v>43201</v>
      </c>
      <c r="C71" s="41" t="s">
        <v>65</v>
      </c>
      <c r="D71" s="47" t="s">
        <v>85</v>
      </c>
      <c r="E71" s="52"/>
      <c r="F71" s="46">
        <v>70000</v>
      </c>
    </row>
    <row r="72" spans="1:6" x14ac:dyDescent="0.25">
      <c r="A72" s="47">
        <v>537</v>
      </c>
      <c r="B72" s="40">
        <v>43201</v>
      </c>
      <c r="C72" s="41" t="s">
        <v>37</v>
      </c>
      <c r="D72" s="47" t="s">
        <v>85</v>
      </c>
      <c r="E72" s="52"/>
      <c r="F72" s="46">
        <v>70000</v>
      </c>
    </row>
    <row r="73" spans="1:6" x14ac:dyDescent="0.25">
      <c r="A73" s="47">
        <v>538</v>
      </c>
      <c r="B73" s="40">
        <v>43201</v>
      </c>
      <c r="C73" s="41" t="s">
        <v>65</v>
      </c>
      <c r="D73" s="47" t="s">
        <v>86</v>
      </c>
      <c r="E73" s="52"/>
      <c r="F73" s="46">
        <v>70000</v>
      </c>
    </row>
    <row r="74" spans="1:6" x14ac:dyDescent="0.25">
      <c r="A74" s="47">
        <v>539</v>
      </c>
      <c r="B74" s="40">
        <v>43201</v>
      </c>
      <c r="C74" s="41" t="s">
        <v>37</v>
      </c>
      <c r="D74" s="47" t="s">
        <v>86</v>
      </c>
      <c r="E74" s="52"/>
      <c r="F74" s="46">
        <v>70000</v>
      </c>
    </row>
    <row r="75" spans="1:6" x14ac:dyDescent="0.25">
      <c r="A75" s="47">
        <v>540</v>
      </c>
      <c r="B75" s="40">
        <v>43201</v>
      </c>
      <c r="C75" s="41" t="s">
        <v>87</v>
      </c>
      <c r="D75" s="44" t="s">
        <v>89</v>
      </c>
      <c r="E75" s="43"/>
      <c r="F75" s="46">
        <v>80000</v>
      </c>
    </row>
    <row r="76" spans="1:6" x14ac:dyDescent="0.25">
      <c r="A76" s="47">
        <v>541</v>
      </c>
      <c r="B76" s="40">
        <v>43201</v>
      </c>
      <c r="C76" s="41" t="s">
        <v>88</v>
      </c>
      <c r="D76" s="44" t="s">
        <v>89</v>
      </c>
      <c r="E76" s="43"/>
      <c r="F76" s="43">
        <v>40000</v>
      </c>
    </row>
    <row r="77" spans="1:6" x14ac:dyDescent="0.25">
      <c r="A77" s="47">
        <v>542</v>
      </c>
      <c r="B77" s="40">
        <v>43201</v>
      </c>
      <c r="C77" s="41" t="s">
        <v>43</v>
      </c>
      <c r="D77" s="44" t="s">
        <v>89</v>
      </c>
      <c r="E77" s="43"/>
      <c r="F77" s="46">
        <v>40000</v>
      </c>
    </row>
    <row r="78" spans="1:6" x14ac:dyDescent="0.25">
      <c r="A78" s="47">
        <v>543</v>
      </c>
      <c r="B78" s="40">
        <v>43201</v>
      </c>
      <c r="C78" s="41" t="s">
        <v>33</v>
      </c>
      <c r="D78" s="47" t="s">
        <v>90</v>
      </c>
      <c r="E78" s="43"/>
      <c r="F78" s="43">
        <v>85000</v>
      </c>
    </row>
    <row r="79" spans="1:6" x14ac:dyDescent="0.25">
      <c r="A79" s="47">
        <v>544</v>
      </c>
      <c r="B79" s="40">
        <v>43201</v>
      </c>
      <c r="C79" s="41" t="s">
        <v>27</v>
      </c>
      <c r="D79" s="47" t="s">
        <v>92</v>
      </c>
      <c r="E79" s="43"/>
      <c r="F79" s="43">
        <v>40000</v>
      </c>
    </row>
    <row r="80" spans="1:6" x14ac:dyDescent="0.25">
      <c r="A80" s="75">
        <v>545</v>
      </c>
      <c r="B80" s="76">
        <v>43202</v>
      </c>
      <c r="C80" s="77" t="s">
        <v>25</v>
      </c>
      <c r="D80" s="75" t="s">
        <v>91</v>
      </c>
      <c r="E80" s="78">
        <v>350000</v>
      </c>
      <c r="F80" s="78"/>
    </row>
    <row r="81" spans="1:6" x14ac:dyDescent="0.25">
      <c r="A81" s="47">
        <v>546</v>
      </c>
      <c r="B81" s="40">
        <v>43202</v>
      </c>
      <c r="C81" s="41" t="s">
        <v>27</v>
      </c>
      <c r="D81" s="47" t="s">
        <v>93</v>
      </c>
      <c r="E81" s="43"/>
      <c r="F81" s="46">
        <v>810000</v>
      </c>
    </row>
    <row r="82" spans="1:6" x14ac:dyDescent="0.25">
      <c r="A82" s="47">
        <v>547</v>
      </c>
      <c r="B82" s="40">
        <v>43202</v>
      </c>
      <c r="C82" s="41" t="s">
        <v>27</v>
      </c>
      <c r="D82" s="47" t="s">
        <v>94</v>
      </c>
      <c r="E82" s="43"/>
      <c r="F82" s="43">
        <v>1300000</v>
      </c>
    </row>
    <row r="83" spans="1:6" x14ac:dyDescent="0.25">
      <c r="A83" s="47">
        <v>548</v>
      </c>
      <c r="B83" s="40">
        <v>43202</v>
      </c>
      <c r="C83" s="41" t="s">
        <v>60</v>
      </c>
      <c r="D83" s="42" t="s">
        <v>95</v>
      </c>
      <c r="E83" s="43"/>
      <c r="F83" s="43">
        <v>1500000</v>
      </c>
    </row>
    <row r="84" spans="1:6" x14ac:dyDescent="0.25">
      <c r="A84" s="47">
        <v>549</v>
      </c>
      <c r="B84" s="40">
        <v>43202</v>
      </c>
      <c r="C84" s="41" t="s">
        <v>35</v>
      </c>
      <c r="D84" s="47" t="s">
        <v>96</v>
      </c>
      <c r="E84" s="43"/>
      <c r="F84" s="43">
        <v>35000</v>
      </c>
    </row>
    <row r="85" spans="1:6" x14ac:dyDescent="0.25">
      <c r="A85" s="47">
        <v>550</v>
      </c>
      <c r="B85" s="40">
        <v>43202</v>
      </c>
      <c r="C85" s="41" t="s">
        <v>35</v>
      </c>
      <c r="D85" s="47" t="s">
        <v>97</v>
      </c>
      <c r="E85" s="43"/>
      <c r="F85" s="46">
        <v>7000</v>
      </c>
    </row>
    <row r="86" spans="1:6" x14ac:dyDescent="0.25">
      <c r="A86" s="75">
        <v>551</v>
      </c>
      <c r="B86" s="76">
        <v>43203</v>
      </c>
      <c r="C86" s="77" t="s">
        <v>25</v>
      </c>
      <c r="D86" s="75" t="s">
        <v>98</v>
      </c>
      <c r="E86" s="177">
        <v>203500</v>
      </c>
      <c r="F86" s="177"/>
    </row>
    <row r="87" spans="1:6" x14ac:dyDescent="0.25">
      <c r="A87" s="47">
        <v>552</v>
      </c>
      <c r="B87" s="40">
        <v>43203</v>
      </c>
      <c r="C87" s="41" t="s">
        <v>73</v>
      </c>
      <c r="D87" s="47" t="s">
        <v>74</v>
      </c>
      <c r="E87" s="43"/>
      <c r="F87" s="46">
        <v>160000</v>
      </c>
    </row>
    <row r="88" spans="1:6" x14ac:dyDescent="0.25">
      <c r="A88" s="47">
        <v>553</v>
      </c>
      <c r="B88" s="40">
        <v>43203</v>
      </c>
      <c r="C88" s="41" t="s">
        <v>48</v>
      </c>
      <c r="D88" s="47" t="s">
        <v>99</v>
      </c>
      <c r="E88" s="43"/>
      <c r="F88" s="46">
        <v>38800</v>
      </c>
    </row>
    <row r="89" spans="1:6" x14ac:dyDescent="0.25">
      <c r="A89" s="47">
        <v>554</v>
      </c>
      <c r="B89" s="40">
        <v>43206</v>
      </c>
      <c r="C89" s="41" t="s">
        <v>73</v>
      </c>
      <c r="D89" s="47" t="s">
        <v>100</v>
      </c>
      <c r="E89" s="43"/>
      <c r="F89" s="46">
        <v>60000</v>
      </c>
    </row>
    <row r="90" spans="1:6" x14ac:dyDescent="0.25">
      <c r="A90" s="47">
        <v>555</v>
      </c>
      <c r="B90" s="40">
        <v>43206</v>
      </c>
      <c r="C90" s="41" t="s">
        <v>69</v>
      </c>
      <c r="D90" s="47" t="s">
        <v>104</v>
      </c>
      <c r="E90" s="43"/>
      <c r="F90" s="46">
        <v>33000</v>
      </c>
    </row>
    <row r="91" spans="1:6" x14ac:dyDescent="0.25">
      <c r="A91" s="168">
        <v>556</v>
      </c>
      <c r="B91" s="169">
        <v>43206</v>
      </c>
      <c r="C91" s="170" t="s">
        <v>25</v>
      </c>
      <c r="D91" s="172" t="s">
        <v>101</v>
      </c>
      <c r="E91" s="173">
        <v>8500000</v>
      </c>
      <c r="F91" s="171"/>
    </row>
    <row r="92" spans="1:6" x14ac:dyDescent="0.25">
      <c r="A92" s="47">
        <v>557</v>
      </c>
      <c r="B92" s="40">
        <v>43206</v>
      </c>
      <c r="C92" s="41" t="s">
        <v>25</v>
      </c>
      <c r="D92" s="47" t="s">
        <v>102</v>
      </c>
      <c r="E92" s="43"/>
      <c r="F92" s="46">
        <v>85000</v>
      </c>
    </row>
    <row r="93" spans="1:6" x14ac:dyDescent="0.25">
      <c r="A93" s="47">
        <v>558</v>
      </c>
      <c r="B93" s="40">
        <v>43206</v>
      </c>
      <c r="C93" s="41" t="s">
        <v>25</v>
      </c>
      <c r="D93" s="44" t="s">
        <v>103</v>
      </c>
      <c r="E93" s="43"/>
      <c r="F93" s="43">
        <v>300000</v>
      </c>
    </row>
    <row r="94" spans="1:6" x14ac:dyDescent="0.25">
      <c r="A94" s="47">
        <v>559</v>
      </c>
      <c r="B94" s="40">
        <v>43206</v>
      </c>
      <c r="C94" s="41" t="s">
        <v>48</v>
      </c>
      <c r="D94" s="47" t="s">
        <v>105</v>
      </c>
      <c r="E94" s="43"/>
      <c r="F94" s="43">
        <v>70000</v>
      </c>
    </row>
    <row r="95" spans="1:6" x14ac:dyDescent="0.25">
      <c r="A95" s="47">
        <v>560</v>
      </c>
      <c r="B95" s="40">
        <v>43206</v>
      </c>
      <c r="C95" s="41" t="s">
        <v>25</v>
      </c>
      <c r="D95" s="47" t="s">
        <v>75</v>
      </c>
      <c r="E95" s="43"/>
      <c r="F95" s="43">
        <v>150000</v>
      </c>
    </row>
    <row r="96" spans="1:6" x14ac:dyDescent="0.25">
      <c r="A96" s="47">
        <v>561</v>
      </c>
      <c r="B96" s="40">
        <v>43206</v>
      </c>
      <c r="C96" s="41" t="s">
        <v>65</v>
      </c>
      <c r="D96" s="47" t="s">
        <v>106</v>
      </c>
      <c r="E96" s="43"/>
      <c r="F96" s="43">
        <v>150000</v>
      </c>
    </row>
    <row r="97" spans="1:6" x14ac:dyDescent="0.25">
      <c r="A97" s="47">
        <v>562</v>
      </c>
      <c r="B97" s="40">
        <v>43206</v>
      </c>
      <c r="C97" s="41" t="s">
        <v>60</v>
      </c>
      <c r="D97" s="47" t="s">
        <v>107</v>
      </c>
      <c r="E97" s="43"/>
      <c r="F97" s="43">
        <v>80000</v>
      </c>
    </row>
    <row r="98" spans="1:6" x14ac:dyDescent="0.25">
      <c r="A98" s="47">
        <v>563</v>
      </c>
      <c r="B98" s="40">
        <v>43206</v>
      </c>
      <c r="C98" s="41" t="s">
        <v>27</v>
      </c>
      <c r="D98" s="42" t="s">
        <v>67</v>
      </c>
      <c r="E98" s="43"/>
      <c r="F98" s="43">
        <v>50000</v>
      </c>
    </row>
    <row r="99" spans="1:6" x14ac:dyDescent="0.25">
      <c r="A99" s="47">
        <v>564</v>
      </c>
      <c r="B99" s="40">
        <v>43206</v>
      </c>
      <c r="C99" s="41" t="s">
        <v>37</v>
      </c>
      <c r="D99" s="44" t="s">
        <v>108</v>
      </c>
      <c r="E99" s="43"/>
      <c r="F99" s="43">
        <v>70000</v>
      </c>
    </row>
    <row r="100" spans="1:6" x14ac:dyDescent="0.25">
      <c r="A100" s="47">
        <v>565</v>
      </c>
      <c r="B100" s="40">
        <v>43206</v>
      </c>
      <c r="C100" s="41" t="s">
        <v>37</v>
      </c>
      <c r="D100" s="44" t="s">
        <v>109</v>
      </c>
      <c r="E100" s="43"/>
      <c r="F100" s="46">
        <v>70000</v>
      </c>
    </row>
    <row r="101" spans="1:6" x14ac:dyDescent="0.25">
      <c r="A101" s="47">
        <v>566</v>
      </c>
      <c r="B101" s="40">
        <v>43206</v>
      </c>
      <c r="C101" s="41" t="s">
        <v>69</v>
      </c>
      <c r="D101" s="44" t="s">
        <v>76</v>
      </c>
      <c r="E101" s="43"/>
      <c r="F101" s="46">
        <v>1012000</v>
      </c>
    </row>
    <row r="102" spans="1:6" x14ac:dyDescent="0.25">
      <c r="A102" s="47">
        <v>567</v>
      </c>
      <c r="B102" s="40">
        <v>43206</v>
      </c>
      <c r="C102" s="41" t="s">
        <v>87</v>
      </c>
      <c r="D102" s="47" t="s">
        <v>110</v>
      </c>
      <c r="E102" s="43"/>
      <c r="F102" s="46">
        <v>836000</v>
      </c>
    </row>
    <row r="103" spans="1:6" x14ac:dyDescent="0.25">
      <c r="A103" s="47">
        <v>568</v>
      </c>
      <c r="B103" s="40">
        <v>43206</v>
      </c>
      <c r="C103" s="41" t="s">
        <v>37</v>
      </c>
      <c r="D103" s="47" t="s">
        <v>72</v>
      </c>
      <c r="E103" s="43"/>
      <c r="F103" s="46">
        <v>80000</v>
      </c>
    </row>
    <row r="104" spans="1:6" x14ac:dyDescent="0.25">
      <c r="A104" s="47">
        <v>569</v>
      </c>
      <c r="B104" s="40">
        <v>43206</v>
      </c>
      <c r="C104" s="41" t="s">
        <v>48</v>
      </c>
      <c r="D104" s="47" t="s">
        <v>68</v>
      </c>
      <c r="E104" s="43"/>
      <c r="F104" s="43">
        <v>75000</v>
      </c>
    </row>
    <row r="105" spans="1:6" x14ac:dyDescent="0.25">
      <c r="A105" s="47">
        <v>570</v>
      </c>
      <c r="B105" s="40">
        <v>43206</v>
      </c>
      <c r="C105" s="41" t="s">
        <v>87</v>
      </c>
      <c r="D105" s="47" t="s">
        <v>111</v>
      </c>
      <c r="E105" s="43"/>
      <c r="F105" s="43">
        <v>75000</v>
      </c>
    </row>
    <row r="106" spans="1:6" x14ac:dyDescent="0.25">
      <c r="A106" s="47">
        <v>571</v>
      </c>
      <c r="B106" s="40">
        <v>43206</v>
      </c>
      <c r="C106" s="41" t="s">
        <v>43</v>
      </c>
      <c r="D106" s="47" t="s">
        <v>111</v>
      </c>
      <c r="E106" s="43"/>
      <c r="F106" s="46">
        <v>85000</v>
      </c>
    </row>
    <row r="107" spans="1:6" x14ac:dyDescent="0.25">
      <c r="A107" s="47">
        <v>572</v>
      </c>
      <c r="B107" s="40">
        <v>43206</v>
      </c>
      <c r="C107" s="41" t="s">
        <v>88</v>
      </c>
      <c r="D107" s="42" t="s">
        <v>111</v>
      </c>
      <c r="E107" s="43"/>
      <c r="F107" s="43">
        <v>115000</v>
      </c>
    </row>
    <row r="108" spans="1:6" x14ac:dyDescent="0.25">
      <c r="A108" s="47">
        <v>573</v>
      </c>
      <c r="B108" s="40">
        <v>43206</v>
      </c>
      <c r="C108" s="41" t="s">
        <v>35</v>
      </c>
      <c r="D108" s="44" t="s">
        <v>112</v>
      </c>
      <c r="E108" s="48"/>
      <c r="F108" s="51">
        <v>30000</v>
      </c>
    </row>
    <row r="109" spans="1:6" x14ac:dyDescent="0.25">
      <c r="A109" s="47">
        <v>574</v>
      </c>
      <c r="B109" s="40">
        <v>43206</v>
      </c>
      <c r="C109" s="41" t="s">
        <v>73</v>
      </c>
      <c r="D109" s="44" t="s">
        <v>74</v>
      </c>
      <c r="E109" s="43"/>
      <c r="F109" s="43">
        <v>160000</v>
      </c>
    </row>
    <row r="110" spans="1:6" x14ac:dyDescent="0.25">
      <c r="A110" s="47">
        <v>575</v>
      </c>
      <c r="B110" s="40">
        <v>43206</v>
      </c>
      <c r="C110" s="41" t="s">
        <v>33</v>
      </c>
      <c r="D110" s="44" t="s">
        <v>113</v>
      </c>
      <c r="E110" s="43"/>
      <c r="F110" s="46">
        <v>64000</v>
      </c>
    </row>
    <row r="111" spans="1:6" x14ac:dyDescent="0.25">
      <c r="A111" s="75">
        <v>576</v>
      </c>
      <c r="B111" s="76">
        <v>43206</v>
      </c>
      <c r="C111" s="77" t="s">
        <v>25</v>
      </c>
      <c r="D111" s="176" t="s">
        <v>127</v>
      </c>
      <c r="E111" s="78">
        <v>1765500</v>
      </c>
      <c r="F111" s="177"/>
    </row>
    <row r="112" spans="1:6" x14ac:dyDescent="0.25">
      <c r="A112" s="47">
        <v>577</v>
      </c>
      <c r="B112" s="40">
        <v>43206</v>
      </c>
      <c r="C112" s="41" t="s">
        <v>25</v>
      </c>
      <c r="D112" s="44" t="s">
        <v>114</v>
      </c>
      <c r="E112" s="43"/>
      <c r="F112" s="46">
        <v>20000</v>
      </c>
    </row>
    <row r="113" spans="1:6" x14ac:dyDescent="0.25">
      <c r="A113" s="47">
        <v>578</v>
      </c>
      <c r="B113" s="40">
        <v>43207</v>
      </c>
      <c r="C113" s="41" t="s">
        <v>33</v>
      </c>
      <c r="D113" s="47" t="s">
        <v>115</v>
      </c>
      <c r="E113" s="43"/>
      <c r="F113" s="46">
        <v>70000</v>
      </c>
    </row>
    <row r="114" spans="1:6" x14ac:dyDescent="0.25">
      <c r="A114" s="47">
        <v>579</v>
      </c>
      <c r="B114" s="40">
        <v>43207</v>
      </c>
      <c r="C114" s="41" t="s">
        <v>43</v>
      </c>
      <c r="D114" s="53" t="s">
        <v>116</v>
      </c>
      <c r="E114" s="43"/>
      <c r="F114" s="46">
        <v>33000</v>
      </c>
    </row>
    <row r="115" spans="1:6" x14ac:dyDescent="0.25">
      <c r="A115" s="47">
        <v>580</v>
      </c>
      <c r="B115" s="40">
        <v>43207</v>
      </c>
      <c r="C115" s="41" t="s">
        <v>25</v>
      </c>
      <c r="D115" s="44" t="s">
        <v>117</v>
      </c>
      <c r="E115" s="43"/>
      <c r="F115" s="46">
        <v>80000</v>
      </c>
    </row>
    <row r="116" spans="1:6" x14ac:dyDescent="0.25">
      <c r="A116" s="47">
        <v>581</v>
      </c>
      <c r="B116" s="40">
        <v>43207</v>
      </c>
      <c r="C116" s="41" t="s">
        <v>48</v>
      </c>
      <c r="D116" s="47" t="s">
        <v>118</v>
      </c>
      <c r="E116" s="43"/>
      <c r="F116" s="46">
        <v>70000</v>
      </c>
    </row>
    <row r="117" spans="1:6" x14ac:dyDescent="0.25">
      <c r="A117" s="47">
        <v>582</v>
      </c>
      <c r="B117" s="40">
        <v>43207</v>
      </c>
      <c r="C117" s="41" t="s">
        <v>27</v>
      </c>
      <c r="D117" s="47" t="s">
        <v>119</v>
      </c>
      <c r="E117" s="43"/>
      <c r="F117" s="46">
        <v>647250</v>
      </c>
    </row>
    <row r="118" spans="1:6" x14ac:dyDescent="0.25">
      <c r="A118" s="47">
        <v>583</v>
      </c>
      <c r="B118" s="40">
        <v>43207</v>
      </c>
      <c r="C118" s="41" t="s">
        <v>65</v>
      </c>
      <c r="D118" s="47" t="s">
        <v>120</v>
      </c>
      <c r="E118" s="43"/>
      <c r="F118" s="46">
        <v>748000</v>
      </c>
    </row>
    <row r="119" spans="1:6" x14ac:dyDescent="0.25">
      <c r="A119" s="47">
        <v>584</v>
      </c>
      <c r="B119" s="40">
        <v>43207</v>
      </c>
      <c r="C119" s="41" t="s">
        <v>37</v>
      </c>
      <c r="D119" s="47" t="s">
        <v>121</v>
      </c>
      <c r="E119" s="43"/>
      <c r="F119" s="46">
        <v>70000</v>
      </c>
    </row>
    <row r="120" spans="1:6" x14ac:dyDescent="0.25">
      <c r="A120" s="47">
        <v>585</v>
      </c>
      <c r="B120" s="40">
        <v>43207</v>
      </c>
      <c r="C120" s="41" t="s">
        <v>60</v>
      </c>
      <c r="D120" s="47" t="s">
        <v>121</v>
      </c>
      <c r="E120" s="43"/>
      <c r="F120" s="46">
        <v>70000</v>
      </c>
    </row>
    <row r="121" spans="1:6" x14ac:dyDescent="0.25">
      <c r="A121" s="47">
        <v>586</v>
      </c>
      <c r="B121" s="40">
        <v>43207</v>
      </c>
      <c r="C121" s="41" t="s">
        <v>25</v>
      </c>
      <c r="D121" s="42" t="s">
        <v>24</v>
      </c>
      <c r="E121" s="43"/>
      <c r="F121" s="46">
        <v>400000</v>
      </c>
    </row>
    <row r="122" spans="1:6" x14ac:dyDescent="0.25">
      <c r="A122" s="47">
        <v>587</v>
      </c>
      <c r="B122" s="40">
        <v>43208</v>
      </c>
      <c r="C122" s="41" t="s">
        <v>25</v>
      </c>
      <c r="D122" s="47" t="s">
        <v>122</v>
      </c>
      <c r="E122" s="43"/>
      <c r="F122" s="46">
        <v>515000</v>
      </c>
    </row>
    <row r="123" spans="1:6" x14ac:dyDescent="0.25">
      <c r="A123" s="47">
        <v>588</v>
      </c>
      <c r="B123" s="40">
        <v>43208</v>
      </c>
      <c r="C123" s="41" t="s">
        <v>25</v>
      </c>
      <c r="D123" s="44" t="s">
        <v>123</v>
      </c>
      <c r="E123" s="48"/>
      <c r="F123" s="51">
        <v>150000</v>
      </c>
    </row>
    <row r="124" spans="1:6" x14ac:dyDescent="0.25">
      <c r="A124" s="47">
        <v>589</v>
      </c>
      <c r="B124" s="40">
        <v>43208</v>
      </c>
      <c r="C124" s="41" t="s">
        <v>25</v>
      </c>
      <c r="D124" s="47" t="s">
        <v>124</v>
      </c>
      <c r="E124" s="43"/>
      <c r="F124" s="46">
        <v>10000</v>
      </c>
    </row>
    <row r="125" spans="1:6" x14ac:dyDescent="0.25">
      <c r="A125" s="47">
        <v>590</v>
      </c>
      <c r="B125" s="40">
        <v>43208</v>
      </c>
      <c r="C125" s="41" t="s">
        <v>25</v>
      </c>
      <c r="D125" s="47" t="s">
        <v>125</v>
      </c>
      <c r="E125" s="43"/>
      <c r="F125" s="46">
        <v>70000</v>
      </c>
    </row>
    <row r="126" spans="1:6" x14ac:dyDescent="0.25">
      <c r="A126" s="47">
        <v>591</v>
      </c>
      <c r="B126" s="40">
        <v>43208</v>
      </c>
      <c r="C126" s="41" t="s">
        <v>25</v>
      </c>
      <c r="D126" s="47" t="s">
        <v>126</v>
      </c>
      <c r="E126" s="43"/>
      <c r="F126" s="46">
        <v>500000</v>
      </c>
    </row>
    <row r="127" spans="1:6" x14ac:dyDescent="0.25">
      <c r="A127" s="47">
        <v>592</v>
      </c>
      <c r="B127" s="40">
        <v>43208</v>
      </c>
      <c r="C127" s="41" t="s">
        <v>33</v>
      </c>
      <c r="D127" s="44" t="s">
        <v>128</v>
      </c>
      <c r="E127" s="43"/>
      <c r="F127" s="46">
        <v>40000</v>
      </c>
    </row>
    <row r="128" spans="1:6" x14ac:dyDescent="0.25">
      <c r="A128" s="47">
        <v>593</v>
      </c>
      <c r="B128" s="40">
        <v>43208</v>
      </c>
      <c r="C128" s="41" t="s">
        <v>33</v>
      </c>
      <c r="D128" s="47" t="s">
        <v>90</v>
      </c>
      <c r="E128" s="43"/>
      <c r="F128" s="46">
        <v>85000</v>
      </c>
    </row>
    <row r="129" spans="1:6" x14ac:dyDescent="0.25">
      <c r="A129" s="47">
        <v>594</v>
      </c>
      <c r="B129" s="40">
        <v>43208</v>
      </c>
      <c r="C129" s="41" t="s">
        <v>88</v>
      </c>
      <c r="D129" s="47" t="s">
        <v>129</v>
      </c>
      <c r="E129" s="43"/>
      <c r="F129" s="46">
        <v>27000</v>
      </c>
    </row>
    <row r="130" spans="1:6" x14ac:dyDescent="0.25">
      <c r="A130" s="47">
        <v>595</v>
      </c>
      <c r="B130" s="40">
        <v>43208</v>
      </c>
      <c r="C130" s="41" t="s">
        <v>88</v>
      </c>
      <c r="D130" s="47" t="s">
        <v>132</v>
      </c>
      <c r="E130" s="43"/>
      <c r="F130" s="46">
        <v>115000</v>
      </c>
    </row>
    <row r="131" spans="1:6" x14ac:dyDescent="0.25">
      <c r="A131" s="47">
        <v>596</v>
      </c>
      <c r="B131" s="40">
        <v>43208</v>
      </c>
      <c r="C131" s="41" t="s">
        <v>25</v>
      </c>
      <c r="D131" s="44" t="s">
        <v>130</v>
      </c>
      <c r="E131" s="43"/>
      <c r="F131" s="46">
        <v>70000</v>
      </c>
    </row>
    <row r="132" spans="1:6" x14ac:dyDescent="0.25">
      <c r="A132" s="47">
        <v>597</v>
      </c>
      <c r="B132" s="40">
        <v>43208</v>
      </c>
      <c r="C132" s="41" t="s">
        <v>88</v>
      </c>
      <c r="D132" s="47" t="s">
        <v>135</v>
      </c>
      <c r="E132" s="43"/>
      <c r="F132" s="46">
        <v>5000</v>
      </c>
    </row>
    <row r="133" spans="1:6" x14ac:dyDescent="0.25">
      <c r="A133" s="47">
        <v>598</v>
      </c>
      <c r="B133" s="40">
        <v>43208</v>
      </c>
      <c r="C133" s="54" t="s">
        <v>43</v>
      </c>
      <c r="D133" s="47" t="s">
        <v>131</v>
      </c>
      <c r="E133" s="43"/>
      <c r="F133" s="46">
        <v>22000</v>
      </c>
    </row>
    <row r="134" spans="1:6" x14ac:dyDescent="0.25">
      <c r="A134" s="47">
        <v>599</v>
      </c>
      <c r="B134" s="40">
        <v>43208</v>
      </c>
      <c r="C134" s="41" t="s">
        <v>43</v>
      </c>
      <c r="D134" s="47" t="s">
        <v>133</v>
      </c>
      <c r="E134" s="43"/>
      <c r="F134" s="46">
        <v>85000</v>
      </c>
    </row>
    <row r="135" spans="1:6" x14ac:dyDescent="0.25">
      <c r="A135" s="47">
        <v>600</v>
      </c>
      <c r="B135" s="40">
        <v>43208</v>
      </c>
      <c r="C135" s="54" t="s">
        <v>43</v>
      </c>
      <c r="D135" s="47" t="s">
        <v>134</v>
      </c>
      <c r="E135" s="43"/>
      <c r="F135" s="46">
        <v>10000</v>
      </c>
    </row>
    <row r="136" spans="1:6" x14ac:dyDescent="0.25">
      <c r="A136" s="47">
        <v>601</v>
      </c>
      <c r="B136" s="40">
        <v>43208</v>
      </c>
      <c r="C136" s="41" t="s">
        <v>48</v>
      </c>
      <c r="D136" s="44" t="s">
        <v>160</v>
      </c>
      <c r="E136" s="46"/>
      <c r="F136" s="46">
        <v>70000</v>
      </c>
    </row>
    <row r="137" spans="1:6" x14ac:dyDescent="0.25">
      <c r="A137" s="47">
        <v>602</v>
      </c>
      <c r="B137" s="40">
        <v>43208</v>
      </c>
      <c r="C137" s="41" t="s">
        <v>27</v>
      </c>
      <c r="D137" s="44" t="s">
        <v>137</v>
      </c>
      <c r="E137" s="46"/>
      <c r="F137" s="46">
        <v>1000000</v>
      </c>
    </row>
    <row r="138" spans="1:6" x14ac:dyDescent="0.25">
      <c r="A138" s="47">
        <v>603</v>
      </c>
      <c r="B138" s="40">
        <v>43208</v>
      </c>
      <c r="C138" s="41" t="s">
        <v>25</v>
      </c>
      <c r="D138" s="44" t="s">
        <v>138</v>
      </c>
      <c r="E138" s="46"/>
      <c r="F138" s="46">
        <v>20000</v>
      </c>
    </row>
    <row r="139" spans="1:6" x14ac:dyDescent="0.25">
      <c r="A139" s="168">
        <v>604</v>
      </c>
      <c r="B139" s="169">
        <v>43209</v>
      </c>
      <c r="C139" s="170" t="s">
        <v>25</v>
      </c>
      <c r="D139" s="172" t="s">
        <v>136</v>
      </c>
      <c r="E139" s="171">
        <v>12000000</v>
      </c>
      <c r="F139" s="171"/>
    </row>
    <row r="140" spans="1:6" x14ac:dyDescent="0.25">
      <c r="A140" s="47">
        <v>605</v>
      </c>
      <c r="B140" s="40">
        <v>43209</v>
      </c>
      <c r="C140" s="41" t="s">
        <v>48</v>
      </c>
      <c r="D140" s="42" t="s">
        <v>786</v>
      </c>
      <c r="E140" s="43"/>
      <c r="F140" s="43">
        <v>6800000</v>
      </c>
    </row>
    <row r="141" spans="1:6" x14ac:dyDescent="0.25">
      <c r="A141" s="47">
        <v>606</v>
      </c>
      <c r="B141" s="40">
        <v>43209</v>
      </c>
      <c r="C141" s="41" t="s">
        <v>60</v>
      </c>
      <c r="D141" s="42" t="s">
        <v>140</v>
      </c>
      <c r="E141" s="43"/>
      <c r="F141" s="43">
        <v>198000</v>
      </c>
    </row>
    <row r="142" spans="1:6" x14ac:dyDescent="0.25">
      <c r="A142" s="47">
        <v>607</v>
      </c>
      <c r="B142" s="40">
        <v>43209</v>
      </c>
      <c r="C142" s="41" t="s">
        <v>48</v>
      </c>
      <c r="D142" s="42" t="s">
        <v>141</v>
      </c>
      <c r="E142" s="43"/>
      <c r="F142" s="43">
        <v>150000</v>
      </c>
    </row>
    <row r="143" spans="1:6" x14ac:dyDescent="0.25">
      <c r="A143" s="47">
        <v>608</v>
      </c>
      <c r="B143" s="40">
        <v>43209</v>
      </c>
      <c r="C143" s="41" t="s">
        <v>33</v>
      </c>
      <c r="D143" s="42" t="s">
        <v>142</v>
      </c>
      <c r="E143" s="43"/>
      <c r="F143" s="43">
        <v>40000</v>
      </c>
    </row>
    <row r="144" spans="1:6" x14ac:dyDescent="0.25">
      <c r="A144" s="75">
        <v>609</v>
      </c>
      <c r="B144" s="76">
        <v>43210</v>
      </c>
      <c r="C144" s="77" t="s">
        <v>25</v>
      </c>
      <c r="D144" s="175" t="s">
        <v>143</v>
      </c>
      <c r="E144" s="78">
        <v>271000</v>
      </c>
      <c r="F144" s="78"/>
    </row>
    <row r="145" spans="1:6" x14ac:dyDescent="0.25">
      <c r="A145" s="75">
        <v>610</v>
      </c>
      <c r="B145" s="76">
        <v>43210</v>
      </c>
      <c r="C145" s="77" t="s">
        <v>25</v>
      </c>
      <c r="D145" s="175" t="s">
        <v>144</v>
      </c>
      <c r="E145" s="78">
        <v>128000</v>
      </c>
      <c r="F145" s="78"/>
    </row>
    <row r="146" spans="1:6" x14ac:dyDescent="0.25">
      <c r="A146" s="47">
        <v>611</v>
      </c>
      <c r="B146" s="40">
        <v>43210</v>
      </c>
      <c r="C146" s="41" t="s">
        <v>73</v>
      </c>
      <c r="D146" s="42" t="s">
        <v>139</v>
      </c>
      <c r="E146" s="43"/>
      <c r="F146" s="43">
        <v>160000</v>
      </c>
    </row>
    <row r="147" spans="1:6" x14ac:dyDescent="0.25">
      <c r="A147" s="47">
        <v>612</v>
      </c>
      <c r="B147" s="40">
        <v>43210</v>
      </c>
      <c r="C147" s="41" t="s">
        <v>73</v>
      </c>
      <c r="D147" s="42" t="s">
        <v>74</v>
      </c>
      <c r="E147" s="43"/>
      <c r="F147" s="43">
        <v>160000</v>
      </c>
    </row>
    <row r="148" spans="1:6" x14ac:dyDescent="0.25">
      <c r="A148" s="47">
        <v>613</v>
      </c>
      <c r="B148" s="40">
        <v>43210</v>
      </c>
      <c r="C148" s="41" t="s">
        <v>25</v>
      </c>
      <c r="D148" s="42" t="s">
        <v>24</v>
      </c>
      <c r="E148" s="43"/>
      <c r="F148" s="43">
        <v>400000</v>
      </c>
    </row>
    <row r="149" spans="1:6" x14ac:dyDescent="0.25">
      <c r="A149" s="47">
        <v>614</v>
      </c>
      <c r="B149" s="40">
        <v>43210</v>
      </c>
      <c r="C149" s="41" t="s">
        <v>87</v>
      </c>
      <c r="D149" s="42" t="s">
        <v>146</v>
      </c>
      <c r="E149" s="43"/>
      <c r="F149" s="43">
        <v>75000</v>
      </c>
    </row>
    <row r="150" spans="1:6" x14ac:dyDescent="0.25">
      <c r="A150" s="47">
        <v>615</v>
      </c>
      <c r="B150" s="40">
        <v>43210</v>
      </c>
      <c r="C150" s="41" t="s">
        <v>69</v>
      </c>
      <c r="D150" s="42" t="s">
        <v>70</v>
      </c>
      <c r="E150" s="43"/>
      <c r="F150" s="43">
        <v>50000</v>
      </c>
    </row>
    <row r="151" spans="1:6" x14ac:dyDescent="0.25">
      <c r="A151" s="47">
        <v>616</v>
      </c>
      <c r="B151" s="40">
        <v>43211</v>
      </c>
      <c r="C151" s="41" t="s">
        <v>25</v>
      </c>
      <c r="D151" s="44" t="s">
        <v>145</v>
      </c>
      <c r="E151" s="43"/>
      <c r="F151" s="43">
        <v>30000</v>
      </c>
    </row>
    <row r="152" spans="1:6" x14ac:dyDescent="0.25">
      <c r="A152" s="47">
        <v>617</v>
      </c>
      <c r="B152" s="40">
        <v>43211</v>
      </c>
      <c r="C152" s="41" t="s">
        <v>25</v>
      </c>
      <c r="D152" s="42" t="s">
        <v>693</v>
      </c>
      <c r="E152" s="43"/>
      <c r="F152" s="43">
        <v>2400000</v>
      </c>
    </row>
    <row r="153" spans="1:6" x14ac:dyDescent="0.25">
      <c r="A153" s="47">
        <v>618</v>
      </c>
      <c r="B153" s="40">
        <v>43211</v>
      </c>
      <c r="C153" s="41" t="s">
        <v>48</v>
      </c>
      <c r="D153" s="44" t="s">
        <v>695</v>
      </c>
      <c r="E153" s="43"/>
      <c r="F153" s="43">
        <v>1500000</v>
      </c>
    </row>
    <row r="154" spans="1:6" x14ac:dyDescent="0.25">
      <c r="A154" s="47" t="s">
        <v>982</v>
      </c>
      <c r="B154" s="40">
        <v>43211</v>
      </c>
      <c r="C154" s="41" t="s">
        <v>60</v>
      </c>
      <c r="D154" s="44" t="s">
        <v>634</v>
      </c>
      <c r="E154" s="43"/>
      <c r="F154" s="43">
        <v>700000</v>
      </c>
    </row>
    <row r="155" spans="1:6" x14ac:dyDescent="0.25">
      <c r="A155" s="47">
        <v>619</v>
      </c>
      <c r="B155" s="40">
        <v>43211</v>
      </c>
      <c r="C155" s="41" t="s">
        <v>25</v>
      </c>
      <c r="D155" s="44" t="s">
        <v>148</v>
      </c>
      <c r="E155" s="43"/>
      <c r="F155" s="43">
        <v>34000</v>
      </c>
    </row>
    <row r="156" spans="1:6" x14ac:dyDescent="0.25">
      <c r="A156" s="168">
        <v>620</v>
      </c>
      <c r="B156" s="169">
        <v>43213</v>
      </c>
      <c r="C156" s="170" t="s">
        <v>25</v>
      </c>
      <c r="D156" s="174" t="s">
        <v>150</v>
      </c>
      <c r="E156" s="171">
        <v>10000000</v>
      </c>
      <c r="F156" s="171"/>
    </row>
    <row r="157" spans="1:6" x14ac:dyDescent="0.25">
      <c r="A157" s="47">
        <v>621</v>
      </c>
      <c r="B157" s="40">
        <v>43213</v>
      </c>
      <c r="C157" s="41" t="s">
        <v>48</v>
      </c>
      <c r="D157" s="42" t="s">
        <v>161</v>
      </c>
      <c r="E157" s="43"/>
      <c r="F157" s="43">
        <v>70000</v>
      </c>
    </row>
    <row r="158" spans="1:6" x14ac:dyDescent="0.25">
      <c r="A158" s="47">
        <v>622</v>
      </c>
      <c r="B158" s="40">
        <v>43213</v>
      </c>
      <c r="C158" s="41" t="s">
        <v>69</v>
      </c>
      <c r="D158" s="42" t="s">
        <v>162</v>
      </c>
      <c r="E158" s="43"/>
      <c r="F158" s="43">
        <v>70000</v>
      </c>
    </row>
    <row r="159" spans="1:6" x14ac:dyDescent="0.25">
      <c r="A159" s="47">
        <v>623</v>
      </c>
      <c r="B159" s="40">
        <v>43213</v>
      </c>
      <c r="C159" s="41" t="s">
        <v>33</v>
      </c>
      <c r="D159" s="42" t="s">
        <v>163</v>
      </c>
      <c r="E159" s="43"/>
      <c r="F159" s="43">
        <v>19000</v>
      </c>
    </row>
    <row r="160" spans="1:6" x14ac:dyDescent="0.25">
      <c r="A160" s="47">
        <v>624</v>
      </c>
      <c r="B160" s="40">
        <v>43213</v>
      </c>
      <c r="C160" s="41" t="s">
        <v>25</v>
      </c>
      <c r="D160" s="42" t="s">
        <v>164</v>
      </c>
      <c r="E160" s="43"/>
      <c r="F160" s="43">
        <v>150000</v>
      </c>
    </row>
    <row r="161" spans="1:6" x14ac:dyDescent="0.25">
      <c r="A161" s="47">
        <v>625</v>
      </c>
      <c r="B161" s="40">
        <v>43213</v>
      </c>
      <c r="C161" s="41" t="s">
        <v>88</v>
      </c>
      <c r="D161" s="42" t="s">
        <v>165</v>
      </c>
      <c r="E161" s="43"/>
      <c r="F161" s="43">
        <v>70000</v>
      </c>
    </row>
    <row r="162" spans="1:6" x14ac:dyDescent="0.25">
      <c r="A162" s="47">
        <v>626</v>
      </c>
      <c r="B162" s="40">
        <v>43213</v>
      </c>
      <c r="C162" s="41" t="s">
        <v>166</v>
      </c>
      <c r="D162" s="42" t="s">
        <v>165</v>
      </c>
      <c r="E162" s="43"/>
      <c r="F162" s="43">
        <v>62000</v>
      </c>
    </row>
    <row r="163" spans="1:6" x14ac:dyDescent="0.25">
      <c r="A163" s="47">
        <v>627</v>
      </c>
      <c r="B163" s="40">
        <v>43213</v>
      </c>
      <c r="C163" s="41" t="s">
        <v>48</v>
      </c>
      <c r="D163" s="42" t="s">
        <v>377</v>
      </c>
      <c r="E163" s="43"/>
      <c r="F163" s="43">
        <v>5000</v>
      </c>
    </row>
    <row r="164" spans="1:6" x14ac:dyDescent="0.25">
      <c r="A164" s="47">
        <v>628</v>
      </c>
      <c r="B164" s="40">
        <v>43213</v>
      </c>
      <c r="C164" s="41" t="s">
        <v>37</v>
      </c>
      <c r="D164" s="42" t="s">
        <v>378</v>
      </c>
      <c r="E164" s="43"/>
      <c r="F164" s="43">
        <v>70000</v>
      </c>
    </row>
    <row r="165" spans="1:6" x14ac:dyDescent="0.25">
      <c r="A165" s="47">
        <v>629</v>
      </c>
      <c r="B165" s="40">
        <v>43213</v>
      </c>
      <c r="C165" s="41" t="s">
        <v>37</v>
      </c>
      <c r="D165" s="42" t="s">
        <v>167</v>
      </c>
      <c r="E165" s="43"/>
      <c r="F165" s="43">
        <v>180000</v>
      </c>
    </row>
    <row r="166" spans="1:6" x14ac:dyDescent="0.25">
      <c r="A166" s="47">
        <v>630</v>
      </c>
      <c r="B166" s="40">
        <v>43213</v>
      </c>
      <c r="C166" s="41" t="s">
        <v>60</v>
      </c>
      <c r="D166" s="42" t="s">
        <v>168</v>
      </c>
      <c r="E166" s="43"/>
      <c r="F166" s="43">
        <v>800000</v>
      </c>
    </row>
    <row r="167" spans="1:6" x14ac:dyDescent="0.25">
      <c r="A167" s="47">
        <v>631</v>
      </c>
      <c r="B167" s="40">
        <v>43213</v>
      </c>
      <c r="C167" s="41" t="s">
        <v>25</v>
      </c>
      <c r="D167" s="42" t="s">
        <v>169</v>
      </c>
      <c r="E167" s="43"/>
      <c r="F167" s="43">
        <v>12000</v>
      </c>
    </row>
    <row r="168" spans="1:6" x14ac:dyDescent="0.25">
      <c r="A168" s="47">
        <v>632</v>
      </c>
      <c r="B168" s="40">
        <v>43213</v>
      </c>
      <c r="C168" s="41" t="s">
        <v>25</v>
      </c>
      <c r="D168" s="42" t="s">
        <v>422</v>
      </c>
      <c r="E168" s="43"/>
      <c r="F168" s="43">
        <v>1000000</v>
      </c>
    </row>
    <row r="169" spans="1:6" x14ac:dyDescent="0.25">
      <c r="A169" s="47">
        <v>633</v>
      </c>
      <c r="B169" s="40">
        <v>43213</v>
      </c>
      <c r="C169" s="41" t="s">
        <v>87</v>
      </c>
      <c r="D169" s="42" t="s">
        <v>170</v>
      </c>
      <c r="E169" s="43"/>
      <c r="F169" s="43">
        <v>240000</v>
      </c>
    </row>
    <row r="170" spans="1:6" x14ac:dyDescent="0.25">
      <c r="A170" s="47">
        <v>634</v>
      </c>
      <c r="B170" s="40">
        <v>43213</v>
      </c>
      <c r="C170" s="41" t="s">
        <v>73</v>
      </c>
      <c r="D170" s="44" t="s">
        <v>74</v>
      </c>
      <c r="E170" s="43"/>
      <c r="F170" s="43">
        <v>160000</v>
      </c>
    </row>
    <row r="171" spans="1:6" x14ac:dyDescent="0.25">
      <c r="A171" s="47">
        <v>635</v>
      </c>
      <c r="B171" s="40">
        <v>43213</v>
      </c>
      <c r="C171" s="41" t="s">
        <v>88</v>
      </c>
      <c r="D171" s="44" t="s">
        <v>171</v>
      </c>
      <c r="E171" s="43"/>
      <c r="F171" s="43">
        <v>115000</v>
      </c>
    </row>
    <row r="172" spans="1:6" x14ac:dyDescent="0.25">
      <c r="A172" s="47">
        <v>636</v>
      </c>
      <c r="B172" s="40">
        <v>43213</v>
      </c>
      <c r="C172" s="41" t="s">
        <v>37</v>
      </c>
      <c r="D172" s="44" t="s">
        <v>172</v>
      </c>
      <c r="E172" s="43"/>
      <c r="F172" s="43">
        <v>80000</v>
      </c>
    </row>
    <row r="173" spans="1:6" x14ac:dyDescent="0.25">
      <c r="A173" s="47">
        <v>637</v>
      </c>
      <c r="B173" s="40">
        <v>43213</v>
      </c>
      <c r="C173" s="41" t="s">
        <v>27</v>
      </c>
      <c r="D173" s="44" t="s">
        <v>67</v>
      </c>
      <c r="E173" s="43"/>
      <c r="F173" s="43">
        <v>50000</v>
      </c>
    </row>
    <row r="174" spans="1:6" x14ac:dyDescent="0.25">
      <c r="A174" s="47">
        <v>638</v>
      </c>
      <c r="B174" s="40">
        <v>43214</v>
      </c>
      <c r="C174" s="41" t="s">
        <v>69</v>
      </c>
      <c r="D174" s="44" t="s">
        <v>694</v>
      </c>
      <c r="E174" s="43"/>
      <c r="F174" s="43">
        <v>50000</v>
      </c>
    </row>
    <row r="175" spans="1:6" x14ac:dyDescent="0.25">
      <c r="A175" s="47">
        <v>639</v>
      </c>
      <c r="B175" s="40">
        <v>43214</v>
      </c>
      <c r="C175" s="41" t="s">
        <v>69</v>
      </c>
      <c r="D175" s="44" t="s">
        <v>178</v>
      </c>
      <c r="E175" s="43"/>
      <c r="F175" s="43">
        <v>70000</v>
      </c>
    </row>
    <row r="176" spans="1:6" x14ac:dyDescent="0.25">
      <c r="A176" s="47">
        <v>640</v>
      </c>
      <c r="B176" s="40">
        <v>43214</v>
      </c>
      <c r="C176" s="41" t="s">
        <v>37</v>
      </c>
      <c r="D176" s="44" t="s">
        <v>173</v>
      </c>
      <c r="E176" s="43"/>
      <c r="F176" s="43">
        <v>70000</v>
      </c>
    </row>
    <row r="177" spans="1:6" x14ac:dyDescent="0.25">
      <c r="A177" s="47">
        <v>641</v>
      </c>
      <c r="B177" s="40">
        <v>43214</v>
      </c>
      <c r="C177" s="41" t="s">
        <v>43</v>
      </c>
      <c r="D177" s="44" t="s">
        <v>174</v>
      </c>
      <c r="E177" s="43"/>
      <c r="F177" s="43">
        <v>85000</v>
      </c>
    </row>
    <row r="178" spans="1:6" x14ac:dyDescent="0.25">
      <c r="A178" s="47">
        <v>642</v>
      </c>
      <c r="B178" s="40">
        <v>43214</v>
      </c>
      <c r="C178" s="41" t="s">
        <v>43</v>
      </c>
      <c r="D178" s="44" t="s">
        <v>175</v>
      </c>
      <c r="E178" s="43"/>
      <c r="F178" s="43">
        <v>60000</v>
      </c>
    </row>
    <row r="179" spans="1:6" x14ac:dyDescent="0.25">
      <c r="A179" s="47">
        <v>643</v>
      </c>
      <c r="B179" s="40">
        <v>43214</v>
      </c>
      <c r="C179" s="41" t="s">
        <v>88</v>
      </c>
      <c r="D179" s="44" t="s">
        <v>176</v>
      </c>
      <c r="E179" s="43"/>
      <c r="F179" s="43">
        <v>70000</v>
      </c>
    </row>
    <row r="180" spans="1:6" x14ac:dyDescent="0.25">
      <c r="A180" s="47">
        <v>644</v>
      </c>
      <c r="B180" s="40">
        <v>43214</v>
      </c>
      <c r="C180" s="41" t="s">
        <v>48</v>
      </c>
      <c r="D180" s="44" t="s">
        <v>179</v>
      </c>
      <c r="E180" s="43"/>
      <c r="F180" s="43">
        <v>75000</v>
      </c>
    </row>
    <row r="181" spans="1:6" x14ac:dyDescent="0.25">
      <c r="A181" s="47">
        <v>645</v>
      </c>
      <c r="B181" s="40">
        <v>43214</v>
      </c>
      <c r="C181" s="41" t="s">
        <v>65</v>
      </c>
      <c r="D181" s="44" t="s">
        <v>106</v>
      </c>
      <c r="E181" s="43"/>
      <c r="F181" s="43">
        <v>150000</v>
      </c>
    </row>
    <row r="182" spans="1:6" x14ac:dyDescent="0.25">
      <c r="A182" s="47">
        <v>646</v>
      </c>
      <c r="B182" s="40">
        <v>43214</v>
      </c>
      <c r="C182" s="41" t="s">
        <v>69</v>
      </c>
      <c r="D182" s="44" t="s">
        <v>180</v>
      </c>
      <c r="E182" s="43"/>
      <c r="F182" s="43">
        <v>10000</v>
      </c>
    </row>
    <row r="183" spans="1:6" x14ac:dyDescent="0.25">
      <c r="A183" s="47">
        <v>647</v>
      </c>
      <c r="B183" s="40">
        <v>43214</v>
      </c>
      <c r="C183" s="41" t="s">
        <v>27</v>
      </c>
      <c r="D183" s="44" t="s">
        <v>183</v>
      </c>
      <c r="E183" s="43"/>
      <c r="F183" s="43">
        <v>700000</v>
      </c>
    </row>
    <row r="184" spans="1:6" x14ac:dyDescent="0.25">
      <c r="A184" s="47">
        <v>648</v>
      </c>
      <c r="B184" s="40">
        <v>43214</v>
      </c>
      <c r="C184" s="41" t="s">
        <v>25</v>
      </c>
      <c r="D184" s="44" t="s">
        <v>187</v>
      </c>
      <c r="E184" s="43"/>
      <c r="F184" s="43">
        <v>2275000</v>
      </c>
    </row>
    <row r="185" spans="1:6" x14ac:dyDescent="0.25">
      <c r="A185" s="47">
        <v>649</v>
      </c>
      <c r="B185" s="40">
        <v>43214</v>
      </c>
      <c r="C185" s="41" t="s">
        <v>25</v>
      </c>
      <c r="D185" s="42" t="s">
        <v>24</v>
      </c>
      <c r="E185" s="43"/>
      <c r="F185" s="43">
        <v>400000</v>
      </c>
    </row>
    <row r="186" spans="1:6" x14ac:dyDescent="0.25">
      <c r="A186" s="47">
        <v>650</v>
      </c>
      <c r="B186" s="40">
        <v>43215</v>
      </c>
      <c r="C186" s="41" t="s">
        <v>33</v>
      </c>
      <c r="D186" s="44" t="s">
        <v>181</v>
      </c>
      <c r="E186" s="43"/>
      <c r="F186" s="43">
        <v>16000</v>
      </c>
    </row>
    <row r="187" spans="1:6" x14ac:dyDescent="0.25">
      <c r="A187" s="47">
        <v>651</v>
      </c>
      <c r="B187" s="40">
        <v>43215</v>
      </c>
      <c r="C187" s="41" t="s">
        <v>65</v>
      </c>
      <c r="D187" s="44" t="s">
        <v>182</v>
      </c>
      <c r="E187" s="43"/>
      <c r="F187" s="43">
        <v>70000</v>
      </c>
    </row>
    <row r="188" spans="1:6" x14ac:dyDescent="0.25">
      <c r="A188" s="47">
        <v>652</v>
      </c>
      <c r="B188" s="40">
        <v>43215</v>
      </c>
      <c r="C188" s="41" t="s">
        <v>43</v>
      </c>
      <c r="D188" s="44" t="s">
        <v>184</v>
      </c>
      <c r="E188" s="43"/>
      <c r="F188" s="43">
        <v>10000</v>
      </c>
    </row>
    <row r="189" spans="1:6" x14ac:dyDescent="0.25">
      <c r="A189" s="47">
        <v>653</v>
      </c>
      <c r="B189" s="40">
        <v>43215</v>
      </c>
      <c r="C189" s="41" t="s">
        <v>88</v>
      </c>
      <c r="D189" s="44" t="s">
        <v>185</v>
      </c>
      <c r="E189" s="43"/>
      <c r="F189" s="43">
        <v>23000</v>
      </c>
    </row>
    <row r="190" spans="1:6" x14ac:dyDescent="0.25">
      <c r="A190" s="47">
        <v>654</v>
      </c>
      <c r="B190" s="40">
        <v>43215</v>
      </c>
      <c r="C190" s="41" t="s">
        <v>43</v>
      </c>
      <c r="D190" s="44" t="s">
        <v>186</v>
      </c>
      <c r="E190" s="43"/>
      <c r="F190" s="43">
        <v>17000</v>
      </c>
    </row>
    <row r="191" spans="1:6" x14ac:dyDescent="0.25">
      <c r="A191" s="47">
        <v>655</v>
      </c>
      <c r="B191" s="40">
        <v>43215</v>
      </c>
      <c r="C191" s="41" t="s">
        <v>33</v>
      </c>
      <c r="D191" s="44" t="s">
        <v>188</v>
      </c>
      <c r="E191" s="43"/>
      <c r="F191" s="43">
        <v>1800000</v>
      </c>
    </row>
    <row r="192" spans="1:6" x14ac:dyDescent="0.25">
      <c r="A192" s="47">
        <v>656</v>
      </c>
      <c r="B192" s="40">
        <v>43215</v>
      </c>
      <c r="C192" s="41" t="s">
        <v>73</v>
      </c>
      <c r="D192" s="44" t="s">
        <v>74</v>
      </c>
      <c r="E192" s="43"/>
      <c r="F192" s="43">
        <v>160000</v>
      </c>
    </row>
    <row r="193" spans="1:6" x14ac:dyDescent="0.25">
      <c r="A193" s="47">
        <v>657</v>
      </c>
      <c r="B193" s="40">
        <v>43216</v>
      </c>
      <c r="C193" s="41" t="s">
        <v>33</v>
      </c>
      <c r="D193" s="44" t="s">
        <v>189</v>
      </c>
      <c r="E193" s="43"/>
      <c r="F193" s="43">
        <v>100000</v>
      </c>
    </row>
    <row r="194" spans="1:6" x14ac:dyDescent="0.25">
      <c r="A194" s="47">
        <v>658</v>
      </c>
      <c r="B194" s="40">
        <v>43216</v>
      </c>
      <c r="C194" s="41" t="s">
        <v>69</v>
      </c>
      <c r="D194" s="44" t="s">
        <v>194</v>
      </c>
      <c r="E194" s="43"/>
      <c r="F194" s="43">
        <v>60000</v>
      </c>
    </row>
    <row r="195" spans="1:6" x14ac:dyDescent="0.25">
      <c r="A195" s="47">
        <v>659</v>
      </c>
      <c r="B195" s="40">
        <v>43216</v>
      </c>
      <c r="C195" s="41" t="s">
        <v>43</v>
      </c>
      <c r="D195" s="44" t="s">
        <v>195</v>
      </c>
      <c r="E195" s="43"/>
      <c r="F195" s="43">
        <v>25000</v>
      </c>
    </row>
    <row r="196" spans="1:6" x14ac:dyDescent="0.25">
      <c r="A196" s="47">
        <v>660</v>
      </c>
      <c r="B196" s="40">
        <v>43216</v>
      </c>
      <c r="C196" s="41" t="s">
        <v>33</v>
      </c>
      <c r="D196" s="44" t="s">
        <v>196</v>
      </c>
      <c r="E196" s="43"/>
      <c r="F196" s="43">
        <v>21000</v>
      </c>
    </row>
    <row r="197" spans="1:6" x14ac:dyDescent="0.25">
      <c r="A197" s="47">
        <v>661</v>
      </c>
      <c r="B197" s="40">
        <v>43216</v>
      </c>
      <c r="C197" s="41" t="s">
        <v>33</v>
      </c>
      <c r="D197" s="44" t="s">
        <v>197</v>
      </c>
      <c r="E197" s="43"/>
      <c r="F197" s="43">
        <v>30000</v>
      </c>
    </row>
    <row r="198" spans="1:6" x14ac:dyDescent="0.25">
      <c r="A198" s="47">
        <v>662</v>
      </c>
      <c r="B198" s="40">
        <v>43216</v>
      </c>
      <c r="C198" s="41" t="s">
        <v>33</v>
      </c>
      <c r="D198" s="44" t="s">
        <v>190</v>
      </c>
      <c r="E198" s="43"/>
      <c r="F198" s="43">
        <v>17000</v>
      </c>
    </row>
    <row r="199" spans="1:6" x14ac:dyDescent="0.25">
      <c r="A199" s="47">
        <v>663</v>
      </c>
      <c r="B199" s="40">
        <v>43216</v>
      </c>
      <c r="C199" s="41" t="s">
        <v>37</v>
      </c>
      <c r="D199" s="44" t="s">
        <v>191</v>
      </c>
      <c r="E199" s="43"/>
      <c r="F199" s="43">
        <v>70000</v>
      </c>
    </row>
    <row r="200" spans="1:6" x14ac:dyDescent="0.25">
      <c r="A200" s="47">
        <v>664</v>
      </c>
      <c r="B200" s="40">
        <v>43216</v>
      </c>
      <c r="C200" s="41" t="s">
        <v>88</v>
      </c>
      <c r="D200" s="44" t="s">
        <v>192</v>
      </c>
      <c r="E200" s="43"/>
      <c r="F200" s="43">
        <v>20000</v>
      </c>
    </row>
    <row r="201" spans="1:6" x14ac:dyDescent="0.25">
      <c r="A201" s="47">
        <v>665</v>
      </c>
      <c r="B201" s="40">
        <v>43216</v>
      </c>
      <c r="C201" s="41" t="s">
        <v>88</v>
      </c>
      <c r="D201" s="44" t="s">
        <v>135</v>
      </c>
      <c r="E201" s="43"/>
      <c r="F201" s="43">
        <v>5000</v>
      </c>
    </row>
    <row r="202" spans="1:6" x14ac:dyDescent="0.25">
      <c r="A202" s="47">
        <v>666</v>
      </c>
      <c r="B202" s="40">
        <v>43216</v>
      </c>
      <c r="C202" s="41" t="s">
        <v>60</v>
      </c>
      <c r="D202" s="44" t="s">
        <v>193</v>
      </c>
      <c r="E202" s="43"/>
      <c r="F202" s="43">
        <v>535000</v>
      </c>
    </row>
    <row r="203" spans="1:6" x14ac:dyDescent="0.25">
      <c r="A203" s="47">
        <v>667</v>
      </c>
      <c r="B203" s="40">
        <v>43216</v>
      </c>
      <c r="C203" s="41" t="s">
        <v>48</v>
      </c>
      <c r="D203" s="44" t="s">
        <v>405</v>
      </c>
      <c r="E203" s="43"/>
      <c r="F203" s="43">
        <v>125000</v>
      </c>
    </row>
    <row r="204" spans="1:6" x14ac:dyDescent="0.25">
      <c r="A204" s="47">
        <v>668</v>
      </c>
      <c r="B204" s="40">
        <v>43216</v>
      </c>
      <c r="C204" s="41" t="s">
        <v>48</v>
      </c>
      <c r="D204" s="44" t="s">
        <v>411</v>
      </c>
      <c r="E204" s="43"/>
      <c r="F204" s="43">
        <v>10000</v>
      </c>
    </row>
    <row r="205" spans="1:6" x14ac:dyDescent="0.25">
      <c r="A205" s="47">
        <v>669</v>
      </c>
      <c r="B205" s="40">
        <v>43216</v>
      </c>
      <c r="C205" s="41" t="s">
        <v>60</v>
      </c>
      <c r="D205" s="44" t="s">
        <v>407</v>
      </c>
      <c r="E205" s="43"/>
      <c r="F205" s="43">
        <v>30000</v>
      </c>
    </row>
    <row r="206" spans="1:6" x14ac:dyDescent="0.25">
      <c r="A206" s="47">
        <v>670</v>
      </c>
      <c r="B206" s="40">
        <v>43216</v>
      </c>
      <c r="C206" s="41" t="s">
        <v>60</v>
      </c>
      <c r="D206" s="44" t="s">
        <v>408</v>
      </c>
      <c r="E206" s="43"/>
      <c r="F206" s="43">
        <v>400000</v>
      </c>
    </row>
    <row r="207" spans="1:6" x14ac:dyDescent="0.25">
      <c r="A207" s="47">
        <v>671</v>
      </c>
      <c r="B207" s="40">
        <v>43216</v>
      </c>
      <c r="C207" s="41" t="s">
        <v>35</v>
      </c>
      <c r="D207" s="44" t="s">
        <v>409</v>
      </c>
      <c r="E207" s="43"/>
      <c r="F207" s="43">
        <v>500000</v>
      </c>
    </row>
    <row r="208" spans="1:6" x14ac:dyDescent="0.25">
      <c r="A208" s="47">
        <v>672</v>
      </c>
      <c r="B208" s="40">
        <v>43217</v>
      </c>
      <c r="C208" s="41" t="s">
        <v>69</v>
      </c>
      <c r="D208" s="44" t="s">
        <v>410</v>
      </c>
      <c r="E208" s="43"/>
      <c r="F208" s="43">
        <v>70000</v>
      </c>
    </row>
    <row r="209" spans="1:6" x14ac:dyDescent="0.25">
      <c r="A209" s="47">
        <v>673</v>
      </c>
      <c r="B209" s="40">
        <v>43217</v>
      </c>
      <c r="C209" s="41" t="s">
        <v>48</v>
      </c>
      <c r="D209" s="44" t="s">
        <v>406</v>
      </c>
      <c r="E209" s="43"/>
      <c r="F209" s="43">
        <v>20000</v>
      </c>
    </row>
    <row r="210" spans="1:6" x14ac:dyDescent="0.25">
      <c r="A210" s="47">
        <v>674</v>
      </c>
      <c r="B210" s="40">
        <v>43220</v>
      </c>
      <c r="C210" s="41" t="s">
        <v>69</v>
      </c>
      <c r="D210" s="44" t="s">
        <v>410</v>
      </c>
      <c r="E210" s="43"/>
      <c r="F210" s="43">
        <v>70000</v>
      </c>
    </row>
    <row r="211" spans="1:6" x14ac:dyDescent="0.25">
      <c r="A211" s="47">
        <v>675</v>
      </c>
      <c r="B211" s="40">
        <v>43220</v>
      </c>
      <c r="C211" s="41" t="s">
        <v>43</v>
      </c>
      <c r="D211" s="44" t="s">
        <v>412</v>
      </c>
      <c r="E211" s="43"/>
      <c r="F211" s="43">
        <v>47000</v>
      </c>
    </row>
    <row r="212" spans="1:6" x14ac:dyDescent="0.25">
      <c r="A212" s="47">
        <v>676</v>
      </c>
      <c r="B212" s="40">
        <v>43220</v>
      </c>
      <c r="C212" s="41" t="s">
        <v>43</v>
      </c>
      <c r="D212" s="44" t="s">
        <v>413</v>
      </c>
      <c r="E212" s="43"/>
      <c r="F212" s="43">
        <v>100000</v>
      </c>
    </row>
    <row r="213" spans="1:6" x14ac:dyDescent="0.25">
      <c r="A213" s="47">
        <v>677</v>
      </c>
      <c r="B213" s="40">
        <v>43220</v>
      </c>
      <c r="C213" s="41" t="s">
        <v>88</v>
      </c>
      <c r="D213" s="44" t="s">
        <v>414</v>
      </c>
      <c r="E213" s="43"/>
      <c r="F213" s="43">
        <v>60000</v>
      </c>
    </row>
    <row r="214" spans="1:6" x14ac:dyDescent="0.25">
      <c r="A214" s="47">
        <v>678</v>
      </c>
      <c r="B214" s="40">
        <v>43220</v>
      </c>
      <c r="C214" s="41" t="s">
        <v>88</v>
      </c>
      <c r="D214" s="44" t="s">
        <v>406</v>
      </c>
      <c r="E214" s="43"/>
      <c r="F214" s="43">
        <v>5000</v>
      </c>
    </row>
    <row r="215" spans="1:6" x14ac:dyDescent="0.25">
      <c r="A215" s="47">
        <v>679</v>
      </c>
      <c r="B215" s="40">
        <v>43220</v>
      </c>
      <c r="C215" s="41" t="s">
        <v>48</v>
      </c>
      <c r="D215" s="44" t="s">
        <v>415</v>
      </c>
      <c r="E215" s="43"/>
      <c r="F215" s="43">
        <v>40000</v>
      </c>
    </row>
    <row r="216" spans="1:6" x14ac:dyDescent="0.25">
      <c r="A216" s="47">
        <v>680</v>
      </c>
      <c r="B216" s="40">
        <v>43220</v>
      </c>
      <c r="C216" s="41" t="s">
        <v>27</v>
      </c>
      <c r="D216" s="44" t="s">
        <v>416</v>
      </c>
      <c r="E216" s="43"/>
      <c r="F216" s="43">
        <v>40000</v>
      </c>
    </row>
    <row r="217" spans="1:6" x14ac:dyDescent="0.25">
      <c r="A217" s="47">
        <v>681</v>
      </c>
      <c r="B217" s="40">
        <v>43220</v>
      </c>
      <c r="C217" s="41" t="s">
        <v>87</v>
      </c>
      <c r="D217" s="44" t="s">
        <v>417</v>
      </c>
      <c r="E217" s="43"/>
      <c r="F217" s="43">
        <v>60000</v>
      </c>
    </row>
    <row r="218" spans="1:6" x14ac:dyDescent="0.25">
      <c r="A218" s="47">
        <v>682</v>
      </c>
      <c r="B218" s="40">
        <v>43220</v>
      </c>
      <c r="C218" s="41" t="s">
        <v>43</v>
      </c>
      <c r="D218" s="44" t="s">
        <v>418</v>
      </c>
      <c r="E218" s="43"/>
      <c r="F218" s="43">
        <v>68000</v>
      </c>
    </row>
    <row r="219" spans="1:6" x14ac:dyDescent="0.25">
      <c r="A219" s="47">
        <v>683</v>
      </c>
      <c r="B219" s="40">
        <v>43220</v>
      </c>
      <c r="C219" s="41" t="s">
        <v>69</v>
      </c>
      <c r="D219" s="44" t="s">
        <v>419</v>
      </c>
      <c r="E219" s="43"/>
      <c r="F219" s="43">
        <v>40000</v>
      </c>
    </row>
    <row r="220" spans="1:6" x14ac:dyDescent="0.25">
      <c r="A220" s="47">
        <v>684</v>
      </c>
      <c r="B220" s="40">
        <v>43220</v>
      </c>
      <c r="C220" s="41" t="s">
        <v>73</v>
      </c>
      <c r="D220" s="44" t="s">
        <v>74</v>
      </c>
      <c r="E220" s="43"/>
      <c r="F220" s="43">
        <v>160000</v>
      </c>
    </row>
    <row r="221" spans="1:6" x14ac:dyDescent="0.25">
      <c r="A221" s="47">
        <v>685</v>
      </c>
      <c r="B221" s="40">
        <v>43220</v>
      </c>
      <c r="C221" s="41" t="s">
        <v>25</v>
      </c>
      <c r="D221" s="44" t="s">
        <v>164</v>
      </c>
      <c r="E221" s="43"/>
      <c r="F221" s="43">
        <v>120000</v>
      </c>
    </row>
    <row r="222" spans="1:6" x14ac:dyDescent="0.25">
      <c r="A222" s="47">
        <v>686</v>
      </c>
      <c r="B222" s="40">
        <v>43220</v>
      </c>
      <c r="C222" s="41" t="s">
        <v>25</v>
      </c>
      <c r="D222" s="44" t="s">
        <v>420</v>
      </c>
      <c r="E222" s="43"/>
      <c r="F222" s="43">
        <v>100000</v>
      </c>
    </row>
    <row r="223" spans="1:6" x14ac:dyDescent="0.25">
      <c r="A223" s="47">
        <v>687</v>
      </c>
      <c r="B223" s="40">
        <v>43220</v>
      </c>
      <c r="C223" s="41" t="s">
        <v>25</v>
      </c>
      <c r="D223" s="44" t="s">
        <v>421</v>
      </c>
      <c r="E223" s="43"/>
      <c r="F223" s="43">
        <v>500000</v>
      </c>
    </row>
    <row r="224" spans="1:6" x14ac:dyDescent="0.25">
      <c r="A224" s="47">
        <v>688</v>
      </c>
      <c r="B224" s="40">
        <v>43220</v>
      </c>
      <c r="C224" s="41" t="s">
        <v>25</v>
      </c>
      <c r="D224" s="44" t="s">
        <v>423</v>
      </c>
      <c r="E224" s="43"/>
      <c r="F224" s="43">
        <v>4313750</v>
      </c>
    </row>
    <row r="225" spans="1:6" x14ac:dyDescent="0.25">
      <c r="A225" s="47">
        <v>689</v>
      </c>
      <c r="B225" s="40">
        <v>43220</v>
      </c>
      <c r="C225" s="41" t="s">
        <v>37</v>
      </c>
      <c r="D225" s="44" t="s">
        <v>424</v>
      </c>
      <c r="E225" s="43"/>
      <c r="F225" s="43">
        <v>600000</v>
      </c>
    </row>
    <row r="226" spans="1:6" x14ac:dyDescent="0.25">
      <c r="A226" s="47">
        <v>690</v>
      </c>
      <c r="B226" s="40">
        <v>43220</v>
      </c>
      <c r="C226" s="41" t="s">
        <v>69</v>
      </c>
      <c r="D226" s="44" t="s">
        <v>425</v>
      </c>
      <c r="E226" s="43"/>
      <c r="F226" s="43">
        <v>600000</v>
      </c>
    </row>
    <row r="227" spans="1:6" x14ac:dyDescent="0.25">
      <c r="A227" s="47">
        <v>691</v>
      </c>
      <c r="B227" s="40">
        <v>43220</v>
      </c>
      <c r="C227" s="41" t="s">
        <v>25</v>
      </c>
      <c r="D227" s="42" t="s">
        <v>24</v>
      </c>
      <c r="E227" s="43"/>
      <c r="F227" s="43">
        <v>400000</v>
      </c>
    </row>
    <row r="228" spans="1:6" ht="15.75" x14ac:dyDescent="0.25">
      <c r="A228" s="55"/>
      <c r="B228" s="56"/>
      <c r="C228" s="57"/>
      <c r="D228" s="58" t="s">
        <v>17</v>
      </c>
      <c r="E228" s="26">
        <f>SUM(E7:E227)</f>
        <v>69114436</v>
      </c>
      <c r="F228" s="59">
        <f>SUM(F7:F227)</f>
        <v>63661194</v>
      </c>
    </row>
    <row r="229" spans="1:6" ht="15.75" x14ac:dyDescent="0.25">
      <c r="B229" s="60"/>
      <c r="C229" s="60"/>
      <c r="D229" s="61" t="s">
        <v>22</v>
      </c>
      <c r="E229" s="28">
        <f>+E228-F228</f>
        <v>5453242</v>
      </c>
      <c r="F229" s="62"/>
    </row>
  </sheetData>
  <autoFilter ref="A5:F229"/>
  <mergeCells count="1">
    <mergeCell ref="A5:A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F13" sqref="F13"/>
    </sheetView>
  </sheetViews>
  <sheetFormatPr baseColWidth="10" defaultRowHeight="15" x14ac:dyDescent="0.25"/>
  <cols>
    <col min="1" max="1" width="21" bestFit="1" customWidth="1"/>
    <col min="2" max="2" width="27.140625" bestFit="1" customWidth="1"/>
  </cols>
  <sheetData>
    <row r="3" spans="1:2" x14ac:dyDescent="0.25">
      <c r="A3" s="98" t="s">
        <v>907</v>
      </c>
      <c r="B3" t="s">
        <v>940</v>
      </c>
    </row>
    <row r="4" spans="1:2" x14ac:dyDescent="0.25">
      <c r="A4" s="99" t="s">
        <v>35</v>
      </c>
      <c r="B4" s="97">
        <v>1004000</v>
      </c>
    </row>
    <row r="5" spans="1:2" x14ac:dyDescent="0.25">
      <c r="A5" s="99" t="s">
        <v>908</v>
      </c>
      <c r="B5" s="97">
        <v>32730677</v>
      </c>
    </row>
    <row r="6" spans="1:2" x14ac:dyDescent="0.25">
      <c r="A6" s="99" t="s">
        <v>938</v>
      </c>
      <c r="B6" s="97">
        <v>2883000</v>
      </c>
    </row>
    <row r="7" spans="1:2" x14ac:dyDescent="0.25">
      <c r="A7" s="99" t="s">
        <v>65</v>
      </c>
      <c r="B7" s="97">
        <v>7718000</v>
      </c>
    </row>
    <row r="8" spans="1:2" x14ac:dyDescent="0.25">
      <c r="A8" s="99" t="s">
        <v>69</v>
      </c>
      <c r="B8" s="97">
        <v>2719000</v>
      </c>
    </row>
    <row r="9" spans="1:2" x14ac:dyDescent="0.25">
      <c r="A9" s="99" t="s">
        <v>33</v>
      </c>
      <c r="B9" s="97">
        <v>4461000</v>
      </c>
    </row>
    <row r="10" spans="1:2" x14ac:dyDescent="0.25">
      <c r="A10" s="99" t="s">
        <v>88</v>
      </c>
      <c r="B10" s="97">
        <v>670000</v>
      </c>
    </row>
    <row r="11" spans="1:2" x14ac:dyDescent="0.25">
      <c r="A11" s="99" t="s">
        <v>48</v>
      </c>
      <c r="B11" s="97">
        <v>11589000</v>
      </c>
    </row>
    <row r="12" spans="1:2" x14ac:dyDescent="0.25">
      <c r="A12" s="99" t="s">
        <v>43</v>
      </c>
      <c r="B12" s="97">
        <v>749000</v>
      </c>
    </row>
    <row r="13" spans="1:2" x14ac:dyDescent="0.25">
      <c r="A13" s="99" t="s">
        <v>87</v>
      </c>
      <c r="B13" s="97">
        <v>1095000</v>
      </c>
    </row>
    <row r="14" spans="1:2" x14ac:dyDescent="0.25">
      <c r="A14" s="99" t="s">
        <v>485</v>
      </c>
      <c r="B14" s="97">
        <v>1797000</v>
      </c>
    </row>
    <row r="15" spans="1:2" x14ac:dyDescent="0.25">
      <c r="A15" s="99" t="s">
        <v>25</v>
      </c>
      <c r="B15" s="97">
        <v>20464144</v>
      </c>
    </row>
    <row r="16" spans="1:2" x14ac:dyDescent="0.25">
      <c r="A16" s="99" t="s">
        <v>73</v>
      </c>
      <c r="B16" s="97">
        <v>1950000</v>
      </c>
    </row>
    <row r="17" spans="1:2" x14ac:dyDescent="0.25">
      <c r="A17" s="99" t="s">
        <v>60</v>
      </c>
      <c r="B17" s="97">
        <v>10026000</v>
      </c>
    </row>
    <row r="18" spans="1:2" x14ac:dyDescent="0.25">
      <c r="A18" s="99" t="s">
        <v>27</v>
      </c>
      <c r="B18" s="97">
        <v>8446500</v>
      </c>
    </row>
    <row r="19" spans="1:2" x14ac:dyDescent="0.25">
      <c r="A19" s="99" t="s">
        <v>906</v>
      </c>
      <c r="B19" s="97">
        <v>108302321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workbookViewId="0">
      <selection activeCell="G10" sqref="G10"/>
    </sheetView>
  </sheetViews>
  <sheetFormatPr baseColWidth="10" defaultRowHeight="15" x14ac:dyDescent="0.25"/>
  <cols>
    <col min="1" max="1" width="12.140625" customWidth="1"/>
    <col min="2" max="2" width="16.7109375" customWidth="1"/>
    <col min="3" max="3" width="21.85546875" customWidth="1"/>
    <col min="4" max="4" width="15.85546875" customWidth="1"/>
    <col min="5" max="5" width="15.7109375" customWidth="1"/>
    <col min="6" max="6" width="17.28515625" customWidth="1"/>
    <col min="7" max="7" width="16" customWidth="1"/>
    <col min="9" max="9" width="16.28515625" customWidth="1"/>
    <col min="10" max="10" width="20.28515625" customWidth="1"/>
  </cols>
  <sheetData>
    <row r="1" spans="1:10" ht="51.75" x14ac:dyDescent="0.25">
      <c r="A1" s="107" t="s">
        <v>947</v>
      </c>
      <c r="B1" s="107" t="s">
        <v>948</v>
      </c>
      <c r="C1" s="108" t="s">
        <v>955</v>
      </c>
      <c r="D1" s="108" t="s">
        <v>949</v>
      </c>
      <c r="E1" s="108" t="s">
        <v>950</v>
      </c>
      <c r="F1" s="108" t="s">
        <v>951</v>
      </c>
      <c r="G1" s="108" t="s">
        <v>952</v>
      </c>
      <c r="H1" s="109" t="s">
        <v>953</v>
      </c>
      <c r="I1" s="109" t="s">
        <v>954</v>
      </c>
      <c r="J1" s="108" t="s">
        <v>977</v>
      </c>
    </row>
    <row r="2" spans="1:10" x14ac:dyDescent="0.25">
      <c r="A2" s="110" t="s">
        <v>35</v>
      </c>
      <c r="B2" s="111" t="s">
        <v>390</v>
      </c>
      <c r="C2" s="112">
        <v>0</v>
      </c>
      <c r="D2" s="113">
        <f>+GETPIVOTDATA("SORTIES",'Montant reçu indivuel'!$A$3,"Nom","Baldé")</f>
        <v>1004000</v>
      </c>
      <c r="E2" s="114">
        <f>+GETPIVOTDATA("Montant dépensé",Individuel!$A$3,"Nom","Baldé")</f>
        <v>1004000</v>
      </c>
      <c r="F2" s="114"/>
      <c r="G2" s="115"/>
      <c r="H2" s="116"/>
      <c r="I2" s="115"/>
      <c r="J2" s="117">
        <f t="shared" ref="J2:J12" si="0">+C2+D2-E2-I2</f>
        <v>0</v>
      </c>
    </row>
    <row r="3" spans="1:10" x14ac:dyDescent="0.25">
      <c r="A3" s="110" t="s">
        <v>65</v>
      </c>
      <c r="B3" s="111" t="s">
        <v>390</v>
      </c>
      <c r="C3" s="112">
        <v>7853500</v>
      </c>
      <c r="D3" s="113">
        <f>+GETPIVOTDATA("SORTIES",'Montant reçu indivuel'!$A$3,"Nom","Castro")</f>
        <v>1648000</v>
      </c>
      <c r="E3" s="114">
        <f>+GETPIVOTDATA("Montant dépensé",Individuel!$A$3,"Nom","Castro")</f>
        <v>7718000</v>
      </c>
      <c r="F3" s="114"/>
      <c r="G3" s="115"/>
      <c r="H3" s="116"/>
      <c r="I3" s="115">
        <v>1765500</v>
      </c>
      <c r="J3" s="117">
        <f t="shared" si="0"/>
        <v>18000</v>
      </c>
    </row>
    <row r="4" spans="1:10" x14ac:dyDescent="0.25">
      <c r="A4" s="110" t="s">
        <v>33</v>
      </c>
      <c r="B4" s="111" t="s">
        <v>393</v>
      </c>
      <c r="C4" s="112">
        <v>288500</v>
      </c>
      <c r="D4" s="113">
        <f>+GETPIVOTDATA("SORTIES",'Montant reçu indivuel'!$A$3,"Nom","E19")</f>
        <v>4376000</v>
      </c>
      <c r="E4" s="114">
        <f>+GETPIVOTDATA("Montant dépensé",Individuel!$A$3,"Nom","E19")</f>
        <v>4461000</v>
      </c>
      <c r="F4" s="114"/>
      <c r="G4" s="115"/>
      <c r="H4" s="116"/>
      <c r="I4" s="115">
        <v>203500</v>
      </c>
      <c r="J4" s="117">
        <f t="shared" ref="J4:J11" si="1">+C4+D4-E4-I4</f>
        <v>0</v>
      </c>
    </row>
    <row r="5" spans="1:10" x14ac:dyDescent="0.25">
      <c r="A5" s="110" t="s">
        <v>48</v>
      </c>
      <c r="B5" s="111" t="s">
        <v>393</v>
      </c>
      <c r="C5" s="112">
        <v>166200</v>
      </c>
      <c r="D5" s="111">
        <f>+GETPIVOTDATA("SORTIES",'Montant reçu indivuel'!$A$3,"Nom","E37")</f>
        <v>11443800</v>
      </c>
      <c r="E5" s="114">
        <f>+GETPIVOTDATA("Montant dépensé",Individuel!$A$3,"Nom","E37")</f>
        <v>11589000</v>
      </c>
      <c r="F5" s="114"/>
      <c r="G5" s="115"/>
      <c r="H5" s="116"/>
      <c r="I5" s="115"/>
      <c r="J5" s="117">
        <f t="shared" si="1"/>
        <v>21000</v>
      </c>
    </row>
    <row r="6" spans="1:10" x14ac:dyDescent="0.25">
      <c r="A6" s="110" t="s">
        <v>25</v>
      </c>
      <c r="B6" s="111" t="s">
        <v>395</v>
      </c>
      <c r="C6" s="112">
        <v>0</v>
      </c>
      <c r="D6" s="111">
        <f>+GETPIVOTDATA("SORTIES",'Montant reçu indivuel'!$A$3,"Nom","Moné")</f>
        <v>20464144</v>
      </c>
      <c r="E6" s="114">
        <f>+GETPIVOTDATA("Montant dépensé",Individuel!$A$3,"Nom","Moné")</f>
        <v>20464144</v>
      </c>
      <c r="F6" s="114"/>
      <c r="G6" s="115"/>
      <c r="H6" s="116"/>
      <c r="I6" s="115"/>
      <c r="J6" s="117">
        <f t="shared" si="1"/>
        <v>0</v>
      </c>
    </row>
    <row r="7" spans="1:10" x14ac:dyDescent="0.25">
      <c r="A7" s="110" t="s">
        <v>956</v>
      </c>
      <c r="B7" s="111" t="s">
        <v>789</v>
      </c>
      <c r="C7" s="112">
        <v>2768101</v>
      </c>
      <c r="D7" s="111">
        <f>+GETPIVOTDATA("SORTIES",'Montant reçu indivuel'!$A$3,"Nom","Saïdou")</f>
        <v>1500000</v>
      </c>
      <c r="E7" s="114">
        <f>+GETPIVOTDATA("Montant dépensé",Individuel!$A$3,"Nom","Saïdou")</f>
        <v>1950000</v>
      </c>
      <c r="F7" s="114"/>
      <c r="G7" s="115"/>
      <c r="H7" s="116"/>
      <c r="I7" s="115">
        <v>1800000</v>
      </c>
      <c r="J7" s="117">
        <f t="shared" si="1"/>
        <v>518101</v>
      </c>
    </row>
    <row r="8" spans="1:10" x14ac:dyDescent="0.25">
      <c r="A8" s="110" t="s">
        <v>60</v>
      </c>
      <c r="B8" s="111" t="s">
        <v>390</v>
      </c>
      <c r="C8" s="112">
        <v>3778000</v>
      </c>
      <c r="D8" s="111">
        <f>+GETPIVOTDATA("SORTIES",'Montant reçu indivuel'!$A$3,"Nom","Sessou")</f>
        <v>6759000</v>
      </c>
      <c r="E8" s="114">
        <f>+GETPIVOTDATA("Montant dépensé",Individuel!$A$3,"Nom","Sessou")</f>
        <v>10026000</v>
      </c>
      <c r="F8" s="114"/>
      <c r="G8" s="115"/>
      <c r="H8" s="116"/>
      <c r="I8" s="115"/>
      <c r="J8" s="117">
        <f t="shared" si="1"/>
        <v>511000</v>
      </c>
    </row>
    <row r="9" spans="1:10" x14ac:dyDescent="0.25">
      <c r="A9" s="110" t="s">
        <v>27</v>
      </c>
      <c r="B9" s="111" t="s">
        <v>824</v>
      </c>
      <c r="C9" s="112">
        <v>488000</v>
      </c>
      <c r="D9" s="111">
        <f>+GETPIVOTDATA("SORTIES",'Montant reçu indivuel'!$A$3,"Nom","Tamba")</f>
        <v>8687250</v>
      </c>
      <c r="E9" s="114">
        <f>+GETPIVOTDATA("Montant dépensé",Individuel!$A$3,"Nom","Tamba")</f>
        <v>8446500</v>
      </c>
      <c r="F9" s="114"/>
      <c r="G9" s="115"/>
      <c r="H9" s="116"/>
      <c r="I9" s="115"/>
      <c r="J9" s="117">
        <f t="shared" si="1"/>
        <v>728750</v>
      </c>
    </row>
    <row r="10" spans="1:10" x14ac:dyDescent="0.25">
      <c r="A10" s="110" t="s">
        <v>69</v>
      </c>
      <c r="B10" s="111" t="s">
        <v>390</v>
      </c>
      <c r="C10" s="112">
        <v>0</v>
      </c>
      <c r="D10" s="111">
        <f>+GETPIVOTDATA("SORTIES",'Montant reçu indivuel'!$A$3,"Nom","Chérif")</f>
        <v>3197000</v>
      </c>
      <c r="E10" s="114">
        <f>+GETPIVOTDATA("Montant dépensé",Individuel!$A$3,"Nom","Chérif")</f>
        <v>2719000</v>
      </c>
      <c r="F10" s="114"/>
      <c r="G10" s="115"/>
      <c r="H10" s="116"/>
      <c r="I10" s="115">
        <v>478000</v>
      </c>
      <c r="J10" s="117">
        <f t="shared" si="1"/>
        <v>0</v>
      </c>
    </row>
    <row r="11" spans="1:10" x14ac:dyDescent="0.25">
      <c r="A11" s="110" t="s">
        <v>485</v>
      </c>
      <c r="B11" s="111" t="s">
        <v>390</v>
      </c>
      <c r="C11" s="112">
        <v>0</v>
      </c>
      <c r="D11" s="111">
        <f>+GETPIVOTDATA("SORTIES",'Montant reçu indivuel'!$A$3,"Nom","Maïmouna ")</f>
        <v>1797000</v>
      </c>
      <c r="E11" s="114">
        <f>+GETPIVOTDATA("Montant dépensé",Individuel!$A$3,"Nom","Maïmouna")</f>
        <v>1797000</v>
      </c>
      <c r="F11" s="114"/>
      <c r="G11" s="115"/>
      <c r="H11" s="116"/>
      <c r="I11" s="115"/>
      <c r="J11" s="117">
        <f t="shared" si="1"/>
        <v>0</v>
      </c>
    </row>
    <row r="12" spans="1:10" x14ac:dyDescent="0.25">
      <c r="A12" s="110" t="s">
        <v>88</v>
      </c>
      <c r="B12" s="111" t="s">
        <v>390</v>
      </c>
      <c r="C12" s="112">
        <v>0</v>
      </c>
      <c r="D12" s="111">
        <f>+GETPIVOTDATA("SORTIES",'Montant reçu indivuel'!$A$3,"Nom","E20")</f>
        <v>670000</v>
      </c>
      <c r="E12" s="114">
        <f>+GETPIVOTDATA("Montant dépensé",Individuel!$A$3,"Nom","E20")</f>
        <v>670000</v>
      </c>
      <c r="F12" s="114"/>
      <c r="G12" s="115"/>
      <c r="H12" s="116"/>
      <c r="I12" s="115"/>
      <c r="J12" s="117">
        <f t="shared" si="0"/>
        <v>0</v>
      </c>
    </row>
    <row r="13" spans="1:10" x14ac:dyDescent="0.25">
      <c r="A13" s="110" t="s">
        <v>43</v>
      </c>
      <c r="B13" s="111" t="s">
        <v>395</v>
      </c>
      <c r="C13" s="112">
        <v>0</v>
      </c>
      <c r="D13" s="111">
        <f>+GETPIVOTDATA("SORTIES",'Montant reçu indivuel'!$A$3,"Nom","E39")+GETPIVOTDATA("SORTIES",'Montant reçu indivuel'!$A$3,"Nom","E39 ")</f>
        <v>749000</v>
      </c>
      <c r="E13" s="114">
        <f>+GETPIVOTDATA("Montant dépensé",Individuel!$A$3,"Nom","E39")</f>
        <v>749000</v>
      </c>
      <c r="F13" s="114"/>
      <c r="G13" s="115"/>
      <c r="H13" s="116"/>
      <c r="I13" s="115"/>
      <c r="J13" s="117">
        <f t="shared" ref="J13" si="2">+C13+D13-E13-I13</f>
        <v>0</v>
      </c>
    </row>
    <row r="14" spans="1:10" x14ac:dyDescent="0.25">
      <c r="A14" s="110" t="s">
        <v>87</v>
      </c>
      <c r="B14" s="111" t="s">
        <v>395</v>
      </c>
      <c r="C14" s="112">
        <v>0</v>
      </c>
      <c r="D14" s="111">
        <f>+GETPIVOTDATA("SORTIES",'Montant reçu indivuel'!$A$3,"Nom","E40")</f>
        <v>1366000</v>
      </c>
      <c r="E14" s="114">
        <f>+GETPIVOTDATA("Montant dépensé",Individuel!$A$3,"Nom","E40")</f>
        <v>1095000</v>
      </c>
      <c r="F14" s="114"/>
      <c r="G14" s="115"/>
      <c r="H14" s="116"/>
      <c r="I14" s="115">
        <v>271000</v>
      </c>
      <c r="J14" s="117">
        <f t="shared" ref="J14" si="3">+C14+D14-E14-I14</f>
        <v>0</v>
      </c>
    </row>
    <row r="15" spans="1:10" x14ac:dyDescent="0.25">
      <c r="A15" s="118" t="s">
        <v>957</v>
      </c>
      <c r="B15" s="119"/>
      <c r="C15" s="120">
        <f>SUM(C2:C14)</f>
        <v>15342301</v>
      </c>
      <c r="D15" s="121">
        <f>SUM(D2:D14)</f>
        <v>63661194</v>
      </c>
      <c r="E15" s="121">
        <f>SUM(E2:E14)</f>
        <v>72688644</v>
      </c>
      <c r="F15" s="121"/>
      <c r="G15" s="120">
        <f>SUM(G3:G10)</f>
        <v>0</v>
      </c>
      <c r="H15" s="120">
        <f>SUM(H3:H10)</f>
        <v>0</v>
      </c>
      <c r="I15" s="120">
        <f>SUM(I2:I14)</f>
        <v>4518000</v>
      </c>
      <c r="J15" s="122">
        <f>SUM(J2:J14)</f>
        <v>1796851</v>
      </c>
    </row>
    <row r="16" spans="1:10" x14ac:dyDescent="0.25">
      <c r="A16" s="123" t="s">
        <v>958</v>
      </c>
      <c r="B16" s="124" t="s">
        <v>959</v>
      </c>
      <c r="C16" s="125">
        <v>65711938</v>
      </c>
      <c r="D16" s="165">
        <v>2613800</v>
      </c>
      <c r="E16" s="125">
        <f>+GETPIVOTDATA("Montant dépensé",Individuel!$A$3,"Nom","BPMG GNF")</f>
        <v>32730677</v>
      </c>
      <c r="F16" s="125">
        <v>18000042</v>
      </c>
      <c r="G16" s="125">
        <f>6500000+8000000+8500000+12000000+10000000</f>
        <v>45000000</v>
      </c>
      <c r="H16" s="126"/>
      <c r="I16" s="125">
        <v>0</v>
      </c>
      <c r="J16" s="127">
        <f>+C16+D16-E16+F16-G16+H16</f>
        <v>8595103</v>
      </c>
    </row>
    <row r="17" spans="1:10" x14ac:dyDescent="0.25">
      <c r="A17" s="128" t="s">
        <v>960</v>
      </c>
      <c r="B17" s="129" t="s">
        <v>961</v>
      </c>
      <c r="C17" s="130">
        <v>1909756</v>
      </c>
      <c r="D17" s="131">
        <f>24699.7*9000</f>
        <v>222297300</v>
      </c>
      <c r="E17" s="132">
        <f>+GETPIVOTDATA("Montant dépensé",Individuel!$A$3,"Nom","BPMG USD")</f>
        <v>2883000</v>
      </c>
      <c r="F17" s="132">
        <v>-18000042</v>
      </c>
      <c r="G17" s="133"/>
      <c r="H17" s="131"/>
      <c r="I17" s="132"/>
      <c r="J17" s="134">
        <f>+C17+D17-E17+F17-G17+H17</f>
        <v>203324014</v>
      </c>
    </row>
    <row r="18" spans="1:10" x14ac:dyDescent="0.25">
      <c r="A18" s="135"/>
      <c r="B18" s="136">
        <v>0</v>
      </c>
      <c r="C18" s="136"/>
      <c r="D18" s="136"/>
      <c r="E18" s="136"/>
      <c r="F18" s="136"/>
      <c r="G18" s="137"/>
      <c r="H18" s="136"/>
      <c r="I18" s="136"/>
      <c r="J18" s="134">
        <f>+C18+D18-E18+G18</f>
        <v>0</v>
      </c>
    </row>
    <row r="19" spans="1:10" ht="15.75" thickBot="1" x14ac:dyDescent="0.3">
      <c r="A19" s="138" t="s">
        <v>962</v>
      </c>
      <c r="B19" s="138"/>
      <c r="C19" s="139">
        <f>SUM(C16:C18)</f>
        <v>67621694</v>
      </c>
      <c r="D19" s="139">
        <f>SUM(D16:D18)</f>
        <v>224911100</v>
      </c>
      <c r="E19" s="139">
        <f>SUM(E16:E17)</f>
        <v>35613677</v>
      </c>
      <c r="F19" s="139">
        <f t="shared" ref="F19:J19" si="4">SUM(F16:F18)</f>
        <v>0</v>
      </c>
      <c r="G19" s="139">
        <f t="shared" si="4"/>
        <v>45000000</v>
      </c>
      <c r="H19" s="140">
        <f t="shared" si="4"/>
        <v>0</v>
      </c>
      <c r="I19" s="141">
        <f t="shared" si="4"/>
        <v>0</v>
      </c>
      <c r="J19" s="142">
        <f t="shared" si="4"/>
        <v>211919117</v>
      </c>
    </row>
    <row r="20" spans="1:10" ht="15.75" thickBot="1" x14ac:dyDescent="0.3">
      <c r="A20" s="143" t="s">
        <v>963</v>
      </c>
      <c r="B20" s="144"/>
      <c r="C20" s="145">
        <f>+C15+C19</f>
        <v>82963995</v>
      </c>
      <c r="D20" s="145">
        <f>+D15+D19</f>
        <v>288572294</v>
      </c>
      <c r="E20" s="145">
        <f>+E15+E19</f>
        <v>108302321</v>
      </c>
      <c r="F20" s="145"/>
      <c r="G20" s="145">
        <f>+G15+G19</f>
        <v>45000000</v>
      </c>
      <c r="H20" s="145">
        <f>+H15+H19</f>
        <v>0</v>
      </c>
      <c r="I20" s="145">
        <f>+I15+I19</f>
        <v>4518000</v>
      </c>
      <c r="J20" s="146">
        <f>+J15+J19</f>
        <v>213715968</v>
      </c>
    </row>
    <row r="21" spans="1:10" x14ac:dyDescent="0.25">
      <c r="A21" s="147"/>
      <c r="B21" s="147"/>
      <c r="C21" s="147"/>
      <c r="D21" s="147"/>
      <c r="E21" s="148"/>
      <c r="F21" s="147"/>
      <c r="G21" s="147"/>
      <c r="H21" s="147"/>
      <c r="I21" s="147"/>
      <c r="J21" s="147"/>
    </row>
    <row r="22" spans="1:10" x14ac:dyDescent="0.25">
      <c r="A22" s="149" t="s">
        <v>964</v>
      </c>
      <c r="B22" s="150"/>
      <c r="C22" s="151">
        <v>19596436</v>
      </c>
      <c r="D22" s="150">
        <v>49518000</v>
      </c>
      <c r="E22" s="150">
        <v>63661194</v>
      </c>
      <c r="F22" s="150"/>
      <c r="G22" s="150"/>
      <c r="H22" s="150"/>
      <c r="I22" s="150">
        <f>C22+D22-E22</f>
        <v>5453242</v>
      </c>
      <c r="J22" s="147"/>
    </row>
    <row r="23" spans="1:10" x14ac:dyDescent="0.25">
      <c r="A23" s="152"/>
      <c r="B23" s="152"/>
      <c r="C23" s="152"/>
      <c r="D23" s="152"/>
      <c r="E23" s="152"/>
      <c r="F23" s="152"/>
      <c r="G23" s="152"/>
      <c r="H23" s="152"/>
      <c r="I23" s="152"/>
      <c r="J23" s="147"/>
    </row>
    <row r="24" spans="1:10" x14ac:dyDescent="0.25">
      <c r="A24" s="153" t="s">
        <v>966</v>
      </c>
      <c r="B24" s="154"/>
      <c r="C24" s="152"/>
      <c r="D24" s="153" t="s">
        <v>965</v>
      </c>
      <c r="E24" s="154"/>
      <c r="F24" s="155"/>
      <c r="G24" s="152"/>
      <c r="H24" s="153" t="s">
        <v>979</v>
      </c>
      <c r="I24" s="154"/>
      <c r="J24" s="156"/>
    </row>
    <row r="25" spans="1:10" x14ac:dyDescent="0.25">
      <c r="A25" s="157" t="s">
        <v>967</v>
      </c>
      <c r="B25" s="158">
        <f>+C22</f>
        <v>19596436</v>
      </c>
      <c r="C25" s="152"/>
      <c r="D25" s="157" t="s">
        <v>968</v>
      </c>
      <c r="E25" s="159">
        <f>+D17</f>
        <v>222297300</v>
      </c>
      <c r="F25" s="155"/>
      <c r="G25" s="152"/>
      <c r="H25" s="157" t="s">
        <v>967</v>
      </c>
      <c r="I25" s="159">
        <f>+I22</f>
        <v>5453242</v>
      </c>
      <c r="J25" s="147"/>
    </row>
    <row r="26" spans="1:10" x14ac:dyDescent="0.25">
      <c r="A26" s="157" t="s">
        <v>969</v>
      </c>
      <c r="B26" s="159">
        <f>+C19</f>
        <v>67621694</v>
      </c>
      <c r="C26" s="152"/>
      <c r="D26" s="157" t="s">
        <v>970</v>
      </c>
      <c r="E26" s="159">
        <f>+E20</f>
        <v>108302321</v>
      </c>
      <c r="F26" s="155"/>
      <c r="G26" s="152"/>
      <c r="H26" s="157" t="s">
        <v>969</v>
      </c>
      <c r="I26" s="159">
        <f>+J19</f>
        <v>211919117</v>
      </c>
      <c r="J26" s="147"/>
    </row>
    <row r="27" spans="1:10" x14ac:dyDescent="0.25">
      <c r="A27" s="157" t="s">
        <v>971</v>
      </c>
      <c r="B27" s="159">
        <f>+C15</f>
        <v>15342301</v>
      </c>
      <c r="C27" s="152"/>
      <c r="D27" s="157"/>
      <c r="E27" s="159">
        <f>-D16</f>
        <v>-2613800</v>
      </c>
      <c r="F27" s="155"/>
      <c r="G27" s="152"/>
      <c r="H27" s="157" t="s">
        <v>972</v>
      </c>
      <c r="I27" s="159">
        <f>+J15</f>
        <v>1796851</v>
      </c>
      <c r="J27" s="147"/>
    </row>
    <row r="28" spans="1:10" x14ac:dyDescent="0.25">
      <c r="A28" s="160" t="s">
        <v>973</v>
      </c>
      <c r="B28" s="161">
        <f>SUM(B25:B27)</f>
        <v>102560431</v>
      </c>
      <c r="C28" s="152"/>
      <c r="D28" s="160"/>
      <c r="E28" s="161">
        <f>+E25-E26-E27</f>
        <v>116608779</v>
      </c>
      <c r="F28" s="155"/>
      <c r="G28" s="152"/>
      <c r="H28" s="160" t="s">
        <v>973</v>
      </c>
      <c r="I28" s="161">
        <f>SUM(I25:I27)</f>
        <v>219169210</v>
      </c>
      <c r="J28" s="147"/>
    </row>
    <row r="29" spans="1:10" x14ac:dyDescent="0.25">
      <c r="A29" s="152"/>
      <c r="B29" s="152"/>
      <c r="C29" s="152"/>
      <c r="D29" s="152"/>
      <c r="E29" s="152"/>
      <c r="F29" s="152"/>
      <c r="G29" s="152"/>
      <c r="H29" s="152"/>
      <c r="I29" s="152"/>
      <c r="J29" s="147"/>
    </row>
    <row r="30" spans="1:10" x14ac:dyDescent="0.25">
      <c r="A30" s="152" t="s">
        <v>974</v>
      </c>
      <c r="B30" s="152">
        <f>+B28+E28</f>
        <v>219169210</v>
      </c>
      <c r="C30" s="152"/>
      <c r="D30" s="152"/>
      <c r="E30" s="152"/>
      <c r="F30" s="152"/>
      <c r="G30" s="152"/>
      <c r="H30" s="152"/>
      <c r="I30" s="152"/>
      <c r="J30" s="162"/>
    </row>
    <row r="31" spans="1:10" x14ac:dyDescent="0.25">
      <c r="A31" s="152" t="s">
        <v>975</v>
      </c>
      <c r="B31" s="152">
        <f>+I28</f>
        <v>219169210</v>
      </c>
    </row>
    <row r="32" spans="1:10" x14ac:dyDescent="0.25">
      <c r="A32" s="163" t="s">
        <v>976</v>
      </c>
      <c r="B32" s="163">
        <f>+B30-B31</f>
        <v>0</v>
      </c>
      <c r="C32" s="164"/>
      <c r="D32" s="16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"/>
  <sheetViews>
    <sheetView workbookViewId="0">
      <selection activeCell="I19" sqref="I19"/>
    </sheetView>
  </sheetViews>
  <sheetFormatPr baseColWidth="10" defaultRowHeight="15" x14ac:dyDescent="0.25"/>
  <cols>
    <col min="1" max="1" width="27.140625" customWidth="1"/>
    <col min="2" max="2" width="23.85546875" customWidth="1"/>
    <col min="3" max="3" width="9" customWidth="1"/>
    <col min="4" max="4" width="8.28515625" customWidth="1"/>
    <col min="5" max="5" width="11.85546875" bestFit="1" customWidth="1"/>
    <col min="6" max="6" width="15.28515625" bestFit="1" customWidth="1"/>
    <col min="7" max="7" width="10" customWidth="1"/>
    <col min="8" max="8" width="14.7109375" bestFit="1" customWidth="1"/>
    <col min="9" max="9" width="8.28515625" customWidth="1"/>
    <col min="10" max="10" width="10.5703125" customWidth="1"/>
    <col min="11" max="11" width="12.85546875" bestFit="1" customWidth="1"/>
    <col min="12" max="12" width="9.42578125" customWidth="1"/>
    <col min="13" max="13" width="9.85546875" customWidth="1"/>
    <col min="14" max="14" width="17.5703125" bestFit="1" customWidth="1"/>
    <col min="15" max="15" width="13.140625" bestFit="1" customWidth="1"/>
    <col min="16" max="17" width="12.5703125" bestFit="1" customWidth="1"/>
  </cols>
  <sheetData>
    <row r="3" spans="1:16" x14ac:dyDescent="0.25">
      <c r="A3" s="98" t="s">
        <v>940</v>
      </c>
      <c r="B3" s="98" t="s">
        <v>941</v>
      </c>
    </row>
    <row r="4" spans="1:16" x14ac:dyDescent="0.25">
      <c r="A4" s="98" t="s">
        <v>907</v>
      </c>
      <c r="B4" t="s">
        <v>936</v>
      </c>
      <c r="C4" t="s">
        <v>394</v>
      </c>
      <c r="D4" t="s">
        <v>463</v>
      </c>
      <c r="E4" t="s">
        <v>404</v>
      </c>
      <c r="F4" t="s">
        <v>400</v>
      </c>
      <c r="G4" t="s">
        <v>396</v>
      </c>
      <c r="H4" t="s">
        <v>516</v>
      </c>
      <c r="I4" t="s">
        <v>518</v>
      </c>
      <c r="J4" t="s">
        <v>399</v>
      </c>
      <c r="K4" t="s">
        <v>515</v>
      </c>
      <c r="L4" t="s">
        <v>389</v>
      </c>
      <c r="M4" t="s">
        <v>397</v>
      </c>
      <c r="N4" t="s">
        <v>761</v>
      </c>
      <c r="O4" t="s">
        <v>403</v>
      </c>
      <c r="P4" t="s">
        <v>906</v>
      </c>
    </row>
    <row r="5" spans="1:16" x14ac:dyDescent="0.25">
      <c r="A5" s="99" t="s">
        <v>391</v>
      </c>
      <c r="B5" s="97">
        <v>2935600</v>
      </c>
      <c r="C5" s="97">
        <v>17830000</v>
      </c>
      <c r="D5" s="97">
        <v>623000</v>
      </c>
      <c r="E5" s="97">
        <v>5550000</v>
      </c>
      <c r="F5" s="97">
        <v>4696000</v>
      </c>
      <c r="G5" s="97">
        <v>31097827</v>
      </c>
      <c r="H5" s="97">
        <v>118394</v>
      </c>
      <c r="I5" s="97">
        <v>3025000</v>
      </c>
      <c r="J5" s="97">
        <v>2485000</v>
      </c>
      <c r="K5" s="97">
        <v>160000</v>
      </c>
      <c r="L5" s="97">
        <v>21252500</v>
      </c>
      <c r="M5" s="97">
        <v>1399000</v>
      </c>
      <c r="N5" s="97">
        <v>16710000</v>
      </c>
      <c r="O5" s="97">
        <v>420000</v>
      </c>
      <c r="P5" s="97">
        <v>108302321</v>
      </c>
    </row>
    <row r="6" spans="1:16" x14ac:dyDescent="0.25">
      <c r="A6" s="106" t="s">
        <v>393</v>
      </c>
      <c r="B6" s="97"/>
      <c r="C6" s="97">
        <v>1300000</v>
      </c>
      <c r="D6" s="97"/>
      <c r="E6" s="97"/>
      <c r="F6" s="97"/>
      <c r="G6" s="97">
        <v>5035000</v>
      </c>
      <c r="H6" s="97"/>
      <c r="I6" s="97"/>
      <c r="J6" s="97">
        <v>65000</v>
      </c>
      <c r="K6" s="97"/>
      <c r="L6" s="97">
        <v>4535000</v>
      </c>
      <c r="M6" s="97"/>
      <c r="N6" s="97">
        <v>5940000</v>
      </c>
      <c r="O6" s="97">
        <v>410000</v>
      </c>
      <c r="P6" s="97">
        <v>17285000</v>
      </c>
    </row>
    <row r="7" spans="1:16" x14ac:dyDescent="0.25">
      <c r="A7" s="106" t="s">
        <v>390</v>
      </c>
      <c r="B7" s="97"/>
      <c r="C7" s="97">
        <v>2760000</v>
      </c>
      <c r="D7" s="97">
        <v>523000</v>
      </c>
      <c r="E7" s="97">
        <v>5550000</v>
      </c>
      <c r="F7" s="97"/>
      <c r="G7" s="97">
        <v>11155000</v>
      </c>
      <c r="H7" s="97"/>
      <c r="I7" s="97"/>
      <c r="J7" s="97">
        <v>20000</v>
      </c>
      <c r="K7" s="97"/>
      <c r="L7" s="97">
        <v>5755000</v>
      </c>
      <c r="M7" s="97">
        <v>1079000</v>
      </c>
      <c r="N7" s="97">
        <v>5370000</v>
      </c>
      <c r="O7" s="97"/>
      <c r="P7" s="97">
        <v>32212000</v>
      </c>
    </row>
    <row r="8" spans="1:16" x14ac:dyDescent="0.25">
      <c r="A8" s="106" t="s">
        <v>789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>
        <v>1630000</v>
      </c>
      <c r="M8" s="97">
        <v>320000</v>
      </c>
      <c r="N8" s="97"/>
      <c r="O8" s="97"/>
      <c r="P8" s="97">
        <v>1950000</v>
      </c>
    </row>
    <row r="9" spans="1:16" x14ac:dyDescent="0.25">
      <c r="A9" s="106" t="s">
        <v>824</v>
      </c>
      <c r="B9" s="97"/>
      <c r="C9" s="97">
        <v>5220000</v>
      </c>
      <c r="D9" s="97"/>
      <c r="E9" s="97"/>
      <c r="F9" s="97">
        <v>110000</v>
      </c>
      <c r="G9" s="97">
        <v>2613750</v>
      </c>
      <c r="H9" s="97"/>
      <c r="I9" s="97"/>
      <c r="J9" s="97"/>
      <c r="K9" s="97"/>
      <c r="L9" s="97">
        <v>916500</v>
      </c>
      <c r="M9" s="97"/>
      <c r="N9" s="97">
        <v>2200000</v>
      </c>
      <c r="O9" s="97"/>
      <c r="P9" s="97">
        <v>11060250</v>
      </c>
    </row>
    <row r="10" spans="1:16" x14ac:dyDescent="0.25">
      <c r="A10" s="106" t="s">
        <v>395</v>
      </c>
      <c r="B10" s="97">
        <v>2935600</v>
      </c>
      <c r="C10" s="97"/>
      <c r="D10" s="97"/>
      <c r="E10" s="97"/>
      <c r="F10" s="97">
        <v>4586000</v>
      </c>
      <c r="G10" s="97">
        <v>11538077</v>
      </c>
      <c r="H10" s="97">
        <v>118394</v>
      </c>
      <c r="I10" s="97">
        <v>3025000</v>
      </c>
      <c r="J10" s="97">
        <v>2400000</v>
      </c>
      <c r="K10" s="97">
        <v>160000</v>
      </c>
      <c r="L10" s="97">
        <v>7200000</v>
      </c>
      <c r="M10" s="97"/>
      <c r="N10" s="97"/>
      <c r="O10" s="97"/>
      <c r="P10" s="97">
        <v>31963071</v>
      </c>
    </row>
    <row r="11" spans="1:16" x14ac:dyDescent="0.25">
      <c r="A11" s="106" t="s">
        <v>402</v>
      </c>
      <c r="B11" s="97"/>
      <c r="C11" s="97">
        <v>8550000</v>
      </c>
      <c r="D11" s="97">
        <v>100000</v>
      </c>
      <c r="E11" s="97"/>
      <c r="F11" s="97"/>
      <c r="G11" s="97"/>
      <c r="H11" s="97"/>
      <c r="I11" s="97"/>
      <c r="J11" s="97"/>
      <c r="K11" s="97"/>
      <c r="L11" s="97">
        <v>1216000</v>
      </c>
      <c r="M11" s="97"/>
      <c r="N11" s="97">
        <v>3200000</v>
      </c>
      <c r="O11" s="97">
        <v>10000</v>
      </c>
      <c r="P11" s="97">
        <v>13076000</v>
      </c>
    </row>
    <row r="12" spans="1:16" x14ac:dyDescent="0.25">
      <c r="A12" s="106" t="s">
        <v>398</v>
      </c>
      <c r="B12" s="97"/>
      <c r="C12" s="97"/>
      <c r="D12" s="97"/>
      <c r="E12" s="97"/>
      <c r="F12" s="97"/>
      <c r="G12" s="97">
        <v>756000</v>
      </c>
      <c r="H12" s="97"/>
      <c r="I12" s="97"/>
      <c r="J12" s="97"/>
      <c r="K12" s="97"/>
      <c r="L12" s="97"/>
      <c r="M12" s="97"/>
      <c r="N12" s="97"/>
      <c r="O12" s="97"/>
      <c r="P12" s="97">
        <v>756000</v>
      </c>
    </row>
    <row r="13" spans="1:16" x14ac:dyDescent="0.25">
      <c r="A13" s="99" t="s">
        <v>906</v>
      </c>
      <c r="B13" s="97">
        <v>2935600</v>
      </c>
      <c r="C13" s="97">
        <v>17830000</v>
      </c>
      <c r="D13" s="97">
        <v>623000</v>
      </c>
      <c r="E13" s="97">
        <v>5550000</v>
      </c>
      <c r="F13" s="97">
        <v>4696000</v>
      </c>
      <c r="G13" s="97">
        <v>31097827</v>
      </c>
      <c r="H13" s="97">
        <v>118394</v>
      </c>
      <c r="I13" s="97">
        <v>3025000</v>
      </c>
      <c r="J13" s="97">
        <v>2485000</v>
      </c>
      <c r="K13" s="97">
        <v>160000</v>
      </c>
      <c r="L13" s="97">
        <v>21252500</v>
      </c>
      <c r="M13" s="97">
        <v>1399000</v>
      </c>
      <c r="N13" s="97">
        <v>16710000</v>
      </c>
      <c r="O13" s="97">
        <v>420000</v>
      </c>
      <c r="P13" s="97">
        <v>108302321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"/>
  <sheetViews>
    <sheetView tabSelected="1" workbookViewId="0">
      <selection activeCell="L13" sqref="L13"/>
    </sheetView>
  </sheetViews>
  <sheetFormatPr baseColWidth="10" defaultRowHeight="15" x14ac:dyDescent="0.25"/>
  <sheetData>
    <row r="1" spans="1:13" ht="60" x14ac:dyDescent="0.25">
      <c r="A1" s="102" t="s">
        <v>379</v>
      </c>
      <c r="B1" s="79" t="s">
        <v>380</v>
      </c>
      <c r="C1" s="79" t="s">
        <v>381</v>
      </c>
      <c r="D1" s="79" t="s">
        <v>382</v>
      </c>
      <c r="E1" s="80" t="s">
        <v>383</v>
      </c>
      <c r="F1" s="79" t="s">
        <v>20</v>
      </c>
      <c r="G1" s="79" t="s">
        <v>384</v>
      </c>
      <c r="H1" s="79" t="s">
        <v>385</v>
      </c>
      <c r="I1" s="79" t="s">
        <v>386</v>
      </c>
      <c r="J1" s="81" t="s">
        <v>387</v>
      </c>
      <c r="K1" s="81" t="s">
        <v>388</v>
      </c>
      <c r="L1" s="94"/>
      <c r="M1" s="94"/>
    </row>
    <row r="2" spans="1:13" x14ac:dyDescent="0.25">
      <c r="A2" s="82">
        <v>43191</v>
      </c>
      <c r="B2" s="83" t="s">
        <v>428</v>
      </c>
      <c r="C2" s="83" t="s">
        <v>394</v>
      </c>
      <c r="D2" s="85" t="s">
        <v>402</v>
      </c>
      <c r="E2" s="84">
        <v>250000</v>
      </c>
      <c r="F2" s="83" t="s">
        <v>65</v>
      </c>
      <c r="G2" s="86" t="s">
        <v>391</v>
      </c>
      <c r="H2" s="85" t="s">
        <v>430</v>
      </c>
      <c r="I2" s="87" t="s">
        <v>392</v>
      </c>
      <c r="J2" s="83">
        <f t="shared" ref="J2:J62" si="0">E2/9000</f>
        <v>27.777777777777779</v>
      </c>
      <c r="K2" s="83">
        <v>9000</v>
      </c>
      <c r="L2" s="94"/>
      <c r="M2" s="94"/>
    </row>
    <row r="3" spans="1:13" x14ac:dyDescent="0.25">
      <c r="A3" s="82">
        <v>43191</v>
      </c>
      <c r="B3" s="83" t="s">
        <v>935</v>
      </c>
      <c r="C3" s="83" t="s">
        <v>394</v>
      </c>
      <c r="D3" s="85" t="s">
        <v>402</v>
      </c>
      <c r="E3" s="84">
        <v>200000</v>
      </c>
      <c r="F3" s="85" t="s">
        <v>65</v>
      </c>
      <c r="G3" s="86" t="s">
        <v>391</v>
      </c>
      <c r="H3" s="85" t="s">
        <v>431</v>
      </c>
      <c r="I3" s="87" t="s">
        <v>392</v>
      </c>
      <c r="J3" s="83">
        <f t="shared" si="0"/>
        <v>22.222222222222221</v>
      </c>
      <c r="K3" s="83">
        <v>9000</v>
      </c>
      <c r="L3" s="94"/>
      <c r="M3" s="94"/>
    </row>
    <row r="4" spans="1:13" x14ac:dyDescent="0.25">
      <c r="A4" s="82">
        <v>43191</v>
      </c>
      <c r="B4" s="83" t="s">
        <v>432</v>
      </c>
      <c r="C4" s="83" t="s">
        <v>394</v>
      </c>
      <c r="D4" s="85" t="s">
        <v>402</v>
      </c>
      <c r="E4" s="84">
        <v>200000</v>
      </c>
      <c r="F4" s="85" t="s">
        <v>65</v>
      </c>
      <c r="G4" s="86" t="s">
        <v>391</v>
      </c>
      <c r="H4" s="85" t="s">
        <v>431</v>
      </c>
      <c r="I4" s="87" t="s">
        <v>392</v>
      </c>
      <c r="J4" s="83">
        <f t="shared" si="0"/>
        <v>22.222222222222221</v>
      </c>
      <c r="K4" s="83">
        <v>9000</v>
      </c>
      <c r="L4" s="94"/>
      <c r="M4" s="94"/>
    </row>
    <row r="5" spans="1:13" x14ac:dyDescent="0.25">
      <c r="A5" s="82">
        <v>43191</v>
      </c>
      <c r="B5" s="83" t="s">
        <v>429</v>
      </c>
      <c r="C5" s="83" t="s">
        <v>394</v>
      </c>
      <c r="D5" s="85" t="s">
        <v>402</v>
      </c>
      <c r="E5" s="84">
        <v>200000</v>
      </c>
      <c r="F5" s="85" t="s">
        <v>65</v>
      </c>
      <c r="G5" s="86" t="s">
        <v>391</v>
      </c>
      <c r="H5" s="85" t="s">
        <v>433</v>
      </c>
      <c r="I5" s="87" t="s">
        <v>392</v>
      </c>
      <c r="J5" s="83">
        <f t="shared" si="0"/>
        <v>22.222222222222221</v>
      </c>
      <c r="K5" s="83">
        <v>9000</v>
      </c>
      <c r="L5" s="94"/>
      <c r="M5" s="94"/>
    </row>
    <row r="6" spans="1:13" x14ac:dyDescent="0.25">
      <c r="A6" s="82">
        <v>43191</v>
      </c>
      <c r="B6" s="83" t="s">
        <v>439</v>
      </c>
      <c r="C6" s="83" t="s">
        <v>761</v>
      </c>
      <c r="D6" s="85" t="s">
        <v>402</v>
      </c>
      <c r="E6" s="84">
        <v>80000</v>
      </c>
      <c r="F6" s="85" t="s">
        <v>65</v>
      </c>
      <c r="G6" s="86" t="s">
        <v>391</v>
      </c>
      <c r="H6" s="85" t="s">
        <v>435</v>
      </c>
      <c r="I6" s="87" t="s">
        <v>392</v>
      </c>
      <c r="J6" s="83">
        <f t="shared" si="0"/>
        <v>8.8888888888888893</v>
      </c>
      <c r="K6" s="83">
        <v>9000</v>
      </c>
      <c r="L6" s="94"/>
      <c r="M6" s="94"/>
    </row>
    <row r="7" spans="1:13" x14ac:dyDescent="0.25">
      <c r="A7" s="82">
        <v>43191</v>
      </c>
      <c r="B7" s="83" t="s">
        <v>438</v>
      </c>
      <c r="C7" s="83" t="s">
        <v>761</v>
      </c>
      <c r="D7" s="85" t="s">
        <v>402</v>
      </c>
      <c r="E7" s="84">
        <v>80000</v>
      </c>
      <c r="F7" s="85" t="s">
        <v>65</v>
      </c>
      <c r="G7" s="86" t="s">
        <v>391</v>
      </c>
      <c r="H7" s="85" t="s">
        <v>436</v>
      </c>
      <c r="I7" s="87" t="s">
        <v>392</v>
      </c>
      <c r="J7" s="83">
        <f t="shared" si="0"/>
        <v>8.8888888888888893</v>
      </c>
      <c r="K7" s="83">
        <v>9000</v>
      </c>
      <c r="L7" s="94"/>
      <c r="M7" s="94"/>
    </row>
    <row r="8" spans="1:13" x14ac:dyDescent="0.25">
      <c r="A8" s="82">
        <v>43191</v>
      </c>
      <c r="B8" s="83" t="s">
        <v>437</v>
      </c>
      <c r="C8" s="83" t="s">
        <v>761</v>
      </c>
      <c r="D8" s="85" t="s">
        <v>402</v>
      </c>
      <c r="E8" s="84">
        <v>80000</v>
      </c>
      <c r="F8" s="83" t="s">
        <v>65</v>
      </c>
      <c r="G8" s="86" t="s">
        <v>391</v>
      </c>
      <c r="H8" s="85" t="s">
        <v>440</v>
      </c>
      <c r="I8" s="87" t="s">
        <v>392</v>
      </c>
      <c r="J8" s="83">
        <f t="shared" si="0"/>
        <v>8.8888888888888893</v>
      </c>
      <c r="K8" s="83">
        <v>9000</v>
      </c>
      <c r="L8" s="94"/>
      <c r="M8" s="94"/>
    </row>
    <row r="9" spans="1:13" x14ac:dyDescent="0.25">
      <c r="A9" s="82">
        <v>43191</v>
      </c>
      <c r="B9" s="83" t="s">
        <v>889</v>
      </c>
      <c r="C9" s="83" t="s">
        <v>761</v>
      </c>
      <c r="D9" s="85" t="s">
        <v>402</v>
      </c>
      <c r="E9" s="84">
        <v>80000</v>
      </c>
      <c r="F9" s="83" t="s">
        <v>65</v>
      </c>
      <c r="G9" s="86" t="s">
        <v>391</v>
      </c>
      <c r="H9" s="85" t="s">
        <v>440</v>
      </c>
      <c r="I9" s="87" t="s">
        <v>392</v>
      </c>
      <c r="J9" s="83">
        <f t="shared" si="0"/>
        <v>8.8888888888888893</v>
      </c>
      <c r="K9" s="83">
        <v>9000</v>
      </c>
      <c r="L9" s="91"/>
      <c r="M9" s="94"/>
    </row>
    <row r="10" spans="1:13" x14ac:dyDescent="0.25">
      <c r="A10" s="82">
        <v>43191</v>
      </c>
      <c r="B10" s="83" t="s">
        <v>460</v>
      </c>
      <c r="C10" s="85" t="s">
        <v>394</v>
      </c>
      <c r="D10" s="83" t="s">
        <v>402</v>
      </c>
      <c r="E10" s="84">
        <v>250000</v>
      </c>
      <c r="F10" s="83" t="s">
        <v>65</v>
      </c>
      <c r="G10" s="86" t="s">
        <v>391</v>
      </c>
      <c r="H10" s="85" t="s">
        <v>441</v>
      </c>
      <c r="I10" s="87" t="s">
        <v>392</v>
      </c>
      <c r="J10" s="83">
        <f t="shared" si="0"/>
        <v>27.777777777777779</v>
      </c>
      <c r="K10" s="83">
        <v>9000</v>
      </c>
      <c r="L10" s="83"/>
      <c r="M10" s="94"/>
    </row>
    <row r="11" spans="1:13" x14ac:dyDescent="0.25">
      <c r="A11" s="82">
        <v>43191</v>
      </c>
      <c r="B11" s="83" t="s">
        <v>461</v>
      </c>
      <c r="C11" s="83" t="s">
        <v>400</v>
      </c>
      <c r="D11" s="83" t="s">
        <v>395</v>
      </c>
      <c r="E11" s="84">
        <v>10000</v>
      </c>
      <c r="F11" s="85" t="s">
        <v>65</v>
      </c>
      <c r="G11" s="86" t="s">
        <v>391</v>
      </c>
      <c r="H11" s="85" t="s">
        <v>433</v>
      </c>
      <c r="I11" s="87" t="s">
        <v>392</v>
      </c>
      <c r="J11" s="83">
        <f t="shared" si="0"/>
        <v>1.1111111111111112</v>
      </c>
      <c r="K11" s="83">
        <v>9000</v>
      </c>
      <c r="L11" s="83"/>
      <c r="M11" s="94"/>
    </row>
    <row r="12" spans="1:13" x14ac:dyDescent="0.25">
      <c r="A12" s="288">
        <v>43191</v>
      </c>
      <c r="B12" s="91" t="s">
        <v>1038</v>
      </c>
      <c r="C12" s="289" t="s">
        <v>463</v>
      </c>
      <c r="D12" s="289" t="s">
        <v>402</v>
      </c>
      <c r="E12" s="290">
        <v>20000</v>
      </c>
      <c r="F12" s="289" t="s">
        <v>65</v>
      </c>
      <c r="G12" s="291" t="s">
        <v>391</v>
      </c>
      <c r="H12" s="289" t="s">
        <v>442</v>
      </c>
      <c r="I12" s="292" t="s">
        <v>392</v>
      </c>
      <c r="J12" s="91">
        <f t="shared" si="0"/>
        <v>2.2222222222222223</v>
      </c>
      <c r="K12" s="91">
        <v>9000</v>
      </c>
      <c r="L12" s="83"/>
      <c r="M12" s="94"/>
    </row>
    <row r="13" spans="1:13" x14ac:dyDescent="0.25">
      <c r="A13" s="288">
        <v>43191</v>
      </c>
      <c r="B13" s="91" t="s">
        <v>1038</v>
      </c>
      <c r="C13" s="289" t="s">
        <v>463</v>
      </c>
      <c r="D13" s="289" t="s">
        <v>402</v>
      </c>
      <c r="E13" s="290">
        <v>20000</v>
      </c>
      <c r="F13" s="289" t="s">
        <v>65</v>
      </c>
      <c r="G13" s="291" t="s">
        <v>391</v>
      </c>
      <c r="H13" s="289" t="s">
        <v>443</v>
      </c>
      <c r="I13" s="292" t="s">
        <v>392</v>
      </c>
      <c r="J13" s="91">
        <f t="shared" si="0"/>
        <v>2.2222222222222223</v>
      </c>
      <c r="K13" s="91">
        <v>9000</v>
      </c>
      <c r="L13" s="83"/>
      <c r="M13" s="94"/>
    </row>
    <row r="14" spans="1:13" x14ac:dyDescent="0.25">
      <c r="A14" s="82">
        <v>43191</v>
      </c>
      <c r="B14" s="83" t="s">
        <v>471</v>
      </c>
      <c r="C14" s="83" t="s">
        <v>389</v>
      </c>
      <c r="D14" s="83" t="s">
        <v>402</v>
      </c>
      <c r="E14" s="84">
        <v>436000</v>
      </c>
      <c r="F14" s="85" t="s">
        <v>65</v>
      </c>
      <c r="G14" s="86" t="s">
        <v>391</v>
      </c>
      <c r="H14" s="85" t="s">
        <v>475</v>
      </c>
      <c r="I14" s="87" t="s">
        <v>392</v>
      </c>
      <c r="J14" s="83">
        <f t="shared" si="0"/>
        <v>48.444444444444443</v>
      </c>
      <c r="K14" s="83">
        <v>9000</v>
      </c>
      <c r="L14" s="83"/>
      <c r="M14" s="94"/>
    </row>
    <row r="15" spans="1:13" x14ac:dyDescent="0.25">
      <c r="A15" s="82">
        <v>43191</v>
      </c>
      <c r="B15" s="83" t="s">
        <v>653</v>
      </c>
      <c r="C15" s="85" t="s">
        <v>761</v>
      </c>
      <c r="D15" s="85" t="s">
        <v>393</v>
      </c>
      <c r="E15" s="84">
        <v>80000</v>
      </c>
      <c r="F15" s="96" t="s">
        <v>48</v>
      </c>
      <c r="G15" s="86" t="s">
        <v>391</v>
      </c>
      <c r="H15" s="85" t="s">
        <v>690</v>
      </c>
      <c r="I15" s="87" t="s">
        <v>392</v>
      </c>
      <c r="J15" s="83">
        <f t="shared" si="0"/>
        <v>8.8888888888888893</v>
      </c>
      <c r="K15" s="83">
        <v>9000</v>
      </c>
      <c r="L15" s="83"/>
      <c r="M15" s="94"/>
    </row>
    <row r="16" spans="1:13" x14ac:dyDescent="0.25">
      <c r="A16" s="82">
        <v>43191</v>
      </c>
      <c r="B16" s="83" t="s">
        <v>654</v>
      </c>
      <c r="C16" s="85" t="s">
        <v>389</v>
      </c>
      <c r="D16" s="85" t="s">
        <v>393</v>
      </c>
      <c r="E16" s="84">
        <v>10000</v>
      </c>
      <c r="F16" s="96" t="s">
        <v>48</v>
      </c>
      <c r="G16" s="86" t="s">
        <v>391</v>
      </c>
      <c r="H16" s="85" t="s">
        <v>690</v>
      </c>
      <c r="I16" s="87" t="s">
        <v>392</v>
      </c>
      <c r="J16" s="83">
        <f t="shared" si="0"/>
        <v>1.1111111111111112</v>
      </c>
      <c r="K16" s="83">
        <v>9000</v>
      </c>
      <c r="L16" s="83"/>
      <c r="M16" s="94"/>
    </row>
    <row r="17" spans="1:13" x14ac:dyDescent="0.25">
      <c r="A17" s="82">
        <v>43191</v>
      </c>
      <c r="B17" s="83" t="s">
        <v>655</v>
      </c>
      <c r="C17" s="85" t="s">
        <v>389</v>
      </c>
      <c r="D17" s="85" t="s">
        <v>393</v>
      </c>
      <c r="E17" s="84">
        <v>115000</v>
      </c>
      <c r="F17" s="96" t="s">
        <v>48</v>
      </c>
      <c r="G17" s="86" t="s">
        <v>391</v>
      </c>
      <c r="H17" s="85" t="s">
        <v>690</v>
      </c>
      <c r="I17" s="87" t="s">
        <v>392</v>
      </c>
      <c r="J17" s="83">
        <f t="shared" si="0"/>
        <v>12.777777777777779</v>
      </c>
      <c r="K17" s="83">
        <v>9000</v>
      </c>
      <c r="L17" s="83"/>
      <c r="M17" s="94"/>
    </row>
    <row r="18" spans="1:13" x14ac:dyDescent="0.25">
      <c r="A18" s="82">
        <v>43191</v>
      </c>
      <c r="B18" s="85" t="s">
        <v>890</v>
      </c>
      <c r="C18" s="83" t="s">
        <v>389</v>
      </c>
      <c r="D18" s="83" t="s">
        <v>390</v>
      </c>
      <c r="E18" s="84">
        <v>10000</v>
      </c>
      <c r="F18" s="85" t="s">
        <v>60</v>
      </c>
      <c r="G18" s="86" t="s">
        <v>391</v>
      </c>
      <c r="H18" s="85" t="s">
        <v>581</v>
      </c>
      <c r="I18" s="87" t="s">
        <v>392</v>
      </c>
      <c r="J18" s="83">
        <f t="shared" si="0"/>
        <v>1.1111111111111112</v>
      </c>
      <c r="K18" s="83">
        <v>9000</v>
      </c>
      <c r="L18" s="83"/>
      <c r="M18" s="94"/>
    </row>
    <row r="19" spans="1:13" x14ac:dyDescent="0.25">
      <c r="A19" s="82">
        <v>43191</v>
      </c>
      <c r="B19" s="85" t="s">
        <v>891</v>
      </c>
      <c r="C19" s="83" t="s">
        <v>389</v>
      </c>
      <c r="D19" s="83" t="s">
        <v>390</v>
      </c>
      <c r="E19" s="84">
        <v>15000</v>
      </c>
      <c r="F19" s="85" t="s">
        <v>60</v>
      </c>
      <c r="G19" s="86" t="s">
        <v>391</v>
      </c>
      <c r="H19" s="85" t="s">
        <v>582</v>
      </c>
      <c r="I19" s="87" t="s">
        <v>392</v>
      </c>
      <c r="J19" s="83">
        <f t="shared" si="0"/>
        <v>1.6666666666666667</v>
      </c>
      <c r="K19" s="83">
        <v>9000</v>
      </c>
      <c r="L19" s="83"/>
      <c r="M19" s="94"/>
    </row>
    <row r="20" spans="1:13" x14ac:dyDescent="0.25">
      <c r="A20" s="82">
        <v>43191</v>
      </c>
      <c r="B20" s="85" t="s">
        <v>892</v>
      </c>
      <c r="C20" s="85" t="s">
        <v>761</v>
      </c>
      <c r="D20" s="83" t="s">
        <v>390</v>
      </c>
      <c r="E20" s="84">
        <v>80000</v>
      </c>
      <c r="F20" s="85" t="s">
        <v>60</v>
      </c>
      <c r="G20" s="86" t="s">
        <v>391</v>
      </c>
      <c r="H20" s="85" t="s">
        <v>583</v>
      </c>
      <c r="I20" s="87" t="s">
        <v>392</v>
      </c>
      <c r="J20" s="83">
        <f t="shared" si="0"/>
        <v>8.8888888888888893</v>
      </c>
      <c r="K20" s="83">
        <v>9000</v>
      </c>
      <c r="L20" s="83"/>
      <c r="M20" s="94"/>
    </row>
    <row r="21" spans="1:13" x14ac:dyDescent="0.25">
      <c r="A21" s="82">
        <v>43191</v>
      </c>
      <c r="B21" s="85" t="s">
        <v>578</v>
      </c>
      <c r="C21" s="83" t="s">
        <v>400</v>
      </c>
      <c r="D21" s="83" t="s">
        <v>395</v>
      </c>
      <c r="E21" s="84">
        <v>15000</v>
      </c>
      <c r="F21" s="85" t="s">
        <v>60</v>
      </c>
      <c r="G21" s="86" t="s">
        <v>391</v>
      </c>
      <c r="H21" s="85" t="s">
        <v>584</v>
      </c>
      <c r="I21" s="87" t="s">
        <v>392</v>
      </c>
      <c r="J21" s="83">
        <f t="shared" si="0"/>
        <v>1.6666666666666667</v>
      </c>
      <c r="K21" s="83">
        <v>9000</v>
      </c>
      <c r="L21" s="83"/>
      <c r="M21" s="94"/>
    </row>
    <row r="22" spans="1:13" x14ac:dyDescent="0.25">
      <c r="A22" s="82">
        <v>43191</v>
      </c>
      <c r="B22" s="85" t="s">
        <v>580</v>
      </c>
      <c r="C22" s="83" t="s">
        <v>389</v>
      </c>
      <c r="D22" s="83" t="s">
        <v>390</v>
      </c>
      <c r="E22" s="84">
        <v>50000</v>
      </c>
      <c r="F22" s="85" t="s">
        <v>60</v>
      </c>
      <c r="G22" s="86" t="s">
        <v>391</v>
      </c>
      <c r="H22" s="85" t="s">
        <v>585</v>
      </c>
      <c r="I22" s="87" t="s">
        <v>392</v>
      </c>
      <c r="J22" s="83">
        <f t="shared" si="0"/>
        <v>5.5555555555555554</v>
      </c>
      <c r="K22" s="83">
        <v>9000</v>
      </c>
      <c r="L22" s="83"/>
      <c r="M22" s="94"/>
    </row>
    <row r="23" spans="1:13" x14ac:dyDescent="0.25">
      <c r="A23" s="82">
        <v>43191</v>
      </c>
      <c r="B23" s="85" t="s">
        <v>579</v>
      </c>
      <c r="C23" s="85" t="s">
        <v>761</v>
      </c>
      <c r="D23" s="83" t="s">
        <v>390</v>
      </c>
      <c r="E23" s="84">
        <v>80000</v>
      </c>
      <c r="F23" s="85" t="s">
        <v>60</v>
      </c>
      <c r="G23" s="86" t="s">
        <v>391</v>
      </c>
      <c r="H23" s="85" t="s">
        <v>586</v>
      </c>
      <c r="I23" s="87" t="s">
        <v>392</v>
      </c>
      <c r="J23" s="83">
        <f t="shared" si="0"/>
        <v>8.8888888888888893</v>
      </c>
      <c r="K23" s="83">
        <v>9000</v>
      </c>
      <c r="L23" s="83"/>
      <c r="M23" s="94"/>
    </row>
    <row r="24" spans="1:13" x14ac:dyDescent="0.25">
      <c r="A24" s="82">
        <v>43191</v>
      </c>
      <c r="B24" s="85" t="s">
        <v>898</v>
      </c>
      <c r="C24" s="83" t="s">
        <v>389</v>
      </c>
      <c r="D24" s="83" t="s">
        <v>390</v>
      </c>
      <c r="E24" s="84">
        <v>15000</v>
      </c>
      <c r="F24" s="85" t="s">
        <v>60</v>
      </c>
      <c r="G24" s="86" t="s">
        <v>391</v>
      </c>
      <c r="H24" s="85" t="s">
        <v>587</v>
      </c>
      <c r="I24" s="87" t="s">
        <v>392</v>
      </c>
      <c r="J24" s="83">
        <f t="shared" si="0"/>
        <v>1.6666666666666667</v>
      </c>
      <c r="K24" s="83">
        <v>9000</v>
      </c>
      <c r="L24" s="83"/>
      <c r="M24" s="94"/>
    </row>
    <row r="25" spans="1:13" x14ac:dyDescent="0.25">
      <c r="A25" s="82">
        <v>43191</v>
      </c>
      <c r="B25" s="85" t="s">
        <v>899</v>
      </c>
      <c r="C25" s="83" t="s">
        <v>463</v>
      </c>
      <c r="D25" s="83" t="s">
        <v>390</v>
      </c>
      <c r="E25" s="84">
        <v>20000</v>
      </c>
      <c r="F25" s="85" t="s">
        <v>60</v>
      </c>
      <c r="G25" s="86" t="s">
        <v>391</v>
      </c>
      <c r="H25" s="85" t="s">
        <v>588</v>
      </c>
      <c r="I25" s="87" t="s">
        <v>392</v>
      </c>
      <c r="J25" s="83">
        <f t="shared" si="0"/>
        <v>2.2222222222222223</v>
      </c>
      <c r="K25" s="83">
        <v>9000</v>
      </c>
      <c r="L25" s="83"/>
      <c r="M25" s="94"/>
    </row>
    <row r="26" spans="1:13" x14ac:dyDescent="0.25">
      <c r="A26" s="82">
        <v>43191</v>
      </c>
      <c r="B26" s="85" t="s">
        <v>532</v>
      </c>
      <c r="C26" s="85" t="s">
        <v>761</v>
      </c>
      <c r="D26" s="83" t="s">
        <v>390</v>
      </c>
      <c r="E26" s="84">
        <v>80000</v>
      </c>
      <c r="F26" s="85" t="s">
        <v>60</v>
      </c>
      <c r="G26" s="86" t="s">
        <v>391</v>
      </c>
      <c r="H26" s="85" t="s">
        <v>610</v>
      </c>
      <c r="I26" s="87" t="s">
        <v>392</v>
      </c>
      <c r="J26" s="83">
        <f t="shared" si="0"/>
        <v>8.8888888888888893</v>
      </c>
      <c r="K26" s="83">
        <v>9000</v>
      </c>
      <c r="L26" s="83"/>
      <c r="M26" s="94"/>
    </row>
    <row r="27" spans="1:13" x14ac:dyDescent="0.25">
      <c r="A27" s="82">
        <v>43191</v>
      </c>
      <c r="B27" s="85" t="s">
        <v>1034</v>
      </c>
      <c r="C27" s="83" t="s">
        <v>389</v>
      </c>
      <c r="D27" s="83" t="s">
        <v>390</v>
      </c>
      <c r="E27" s="84">
        <v>15000</v>
      </c>
      <c r="F27" s="85" t="s">
        <v>60</v>
      </c>
      <c r="G27" s="86" t="s">
        <v>391</v>
      </c>
      <c r="H27" s="85" t="s">
        <v>609</v>
      </c>
      <c r="I27" s="87" t="s">
        <v>392</v>
      </c>
      <c r="J27" s="83">
        <f t="shared" si="0"/>
        <v>1.6666666666666667</v>
      </c>
      <c r="K27" s="83">
        <v>9000</v>
      </c>
      <c r="L27" s="83"/>
      <c r="M27" s="94"/>
    </row>
    <row r="28" spans="1:13" x14ac:dyDescent="0.25">
      <c r="A28" s="82">
        <v>43191</v>
      </c>
      <c r="B28" s="85" t="s">
        <v>539</v>
      </c>
      <c r="C28" s="83" t="s">
        <v>389</v>
      </c>
      <c r="D28" s="83" t="s">
        <v>390</v>
      </c>
      <c r="E28" s="84">
        <v>15000</v>
      </c>
      <c r="F28" s="85" t="s">
        <v>60</v>
      </c>
      <c r="G28" s="86" t="s">
        <v>391</v>
      </c>
      <c r="H28" s="85" t="s">
        <v>608</v>
      </c>
      <c r="I28" s="87" t="s">
        <v>392</v>
      </c>
      <c r="J28" s="83">
        <f t="shared" si="0"/>
        <v>1.6666666666666667</v>
      </c>
      <c r="K28" s="83">
        <v>9000</v>
      </c>
      <c r="L28" s="83"/>
      <c r="M28" s="94"/>
    </row>
    <row r="29" spans="1:13" x14ac:dyDescent="0.25">
      <c r="A29" s="82">
        <v>43191</v>
      </c>
      <c r="B29" s="85" t="s">
        <v>540</v>
      </c>
      <c r="C29" s="83" t="s">
        <v>389</v>
      </c>
      <c r="D29" s="83" t="s">
        <v>390</v>
      </c>
      <c r="E29" s="84">
        <v>15000</v>
      </c>
      <c r="F29" s="85" t="s">
        <v>60</v>
      </c>
      <c r="G29" s="86" t="s">
        <v>391</v>
      </c>
      <c r="H29" s="85" t="s">
        <v>607</v>
      </c>
      <c r="I29" s="87" t="s">
        <v>392</v>
      </c>
      <c r="J29" s="83">
        <f t="shared" si="0"/>
        <v>1.6666666666666667</v>
      </c>
      <c r="K29" s="83">
        <v>9000</v>
      </c>
      <c r="L29" s="83"/>
      <c r="M29" s="94"/>
    </row>
    <row r="30" spans="1:13" x14ac:dyDescent="0.25">
      <c r="A30" s="82">
        <v>43191</v>
      </c>
      <c r="B30" s="85" t="s">
        <v>541</v>
      </c>
      <c r="C30" s="85" t="s">
        <v>463</v>
      </c>
      <c r="D30" s="92" t="s">
        <v>390</v>
      </c>
      <c r="E30" s="84">
        <v>20000</v>
      </c>
      <c r="F30" s="85" t="s">
        <v>60</v>
      </c>
      <c r="G30" s="86" t="s">
        <v>391</v>
      </c>
      <c r="H30" s="85" t="s">
        <v>606</v>
      </c>
      <c r="I30" s="87" t="s">
        <v>392</v>
      </c>
      <c r="J30" s="83">
        <f t="shared" si="0"/>
        <v>2.2222222222222223</v>
      </c>
      <c r="K30" s="83">
        <v>9000</v>
      </c>
      <c r="L30" s="83"/>
      <c r="M30" s="94"/>
    </row>
    <row r="31" spans="1:13" x14ac:dyDescent="0.25">
      <c r="A31" s="82">
        <v>43191</v>
      </c>
      <c r="B31" s="85" t="s">
        <v>533</v>
      </c>
      <c r="C31" s="87" t="s">
        <v>394</v>
      </c>
      <c r="D31" s="87" t="s">
        <v>402</v>
      </c>
      <c r="E31" s="84">
        <v>200000</v>
      </c>
      <c r="F31" s="85" t="s">
        <v>60</v>
      </c>
      <c r="G31" s="86" t="s">
        <v>391</v>
      </c>
      <c r="H31" s="85" t="s">
        <v>605</v>
      </c>
      <c r="I31" s="87" t="s">
        <v>392</v>
      </c>
      <c r="J31" s="83">
        <f t="shared" si="0"/>
        <v>22.222222222222221</v>
      </c>
      <c r="K31" s="83">
        <v>9000</v>
      </c>
      <c r="L31" s="83"/>
      <c r="M31" s="94"/>
    </row>
    <row r="32" spans="1:13" x14ac:dyDescent="0.25">
      <c r="A32" s="82">
        <v>43191</v>
      </c>
      <c r="B32" s="85" t="s">
        <v>534</v>
      </c>
      <c r="C32" s="87" t="s">
        <v>394</v>
      </c>
      <c r="D32" s="85" t="s">
        <v>402</v>
      </c>
      <c r="E32" s="84">
        <v>200000</v>
      </c>
      <c r="F32" s="85" t="s">
        <v>60</v>
      </c>
      <c r="G32" s="86" t="s">
        <v>391</v>
      </c>
      <c r="H32" s="85" t="s">
        <v>604</v>
      </c>
      <c r="I32" s="87" t="s">
        <v>392</v>
      </c>
      <c r="J32" s="83">
        <f t="shared" si="0"/>
        <v>22.222222222222221</v>
      </c>
      <c r="K32" s="83">
        <v>9000</v>
      </c>
      <c r="L32" s="83"/>
      <c r="M32" s="94"/>
    </row>
    <row r="33" spans="1:13" x14ac:dyDescent="0.25">
      <c r="A33" s="82">
        <v>43191</v>
      </c>
      <c r="B33" s="85" t="s">
        <v>535</v>
      </c>
      <c r="C33" s="87" t="s">
        <v>394</v>
      </c>
      <c r="D33" s="85" t="s">
        <v>402</v>
      </c>
      <c r="E33" s="84">
        <v>200000</v>
      </c>
      <c r="F33" s="85" t="s">
        <v>60</v>
      </c>
      <c r="G33" s="86" t="s">
        <v>391</v>
      </c>
      <c r="H33" s="85" t="s">
        <v>603</v>
      </c>
      <c r="I33" s="87" t="s">
        <v>392</v>
      </c>
      <c r="J33" s="83">
        <f t="shared" si="0"/>
        <v>22.222222222222221</v>
      </c>
      <c r="K33" s="83">
        <v>9000</v>
      </c>
      <c r="L33" s="83"/>
      <c r="M33" s="94"/>
    </row>
    <row r="34" spans="1:13" x14ac:dyDescent="0.25">
      <c r="A34" s="82">
        <v>43191</v>
      </c>
      <c r="B34" s="85" t="s">
        <v>536</v>
      </c>
      <c r="C34" s="87" t="s">
        <v>394</v>
      </c>
      <c r="D34" s="85" t="s">
        <v>402</v>
      </c>
      <c r="E34" s="84">
        <v>200000</v>
      </c>
      <c r="F34" s="85" t="s">
        <v>60</v>
      </c>
      <c r="G34" s="86" t="s">
        <v>391</v>
      </c>
      <c r="H34" s="85" t="s">
        <v>602</v>
      </c>
      <c r="I34" s="87" t="s">
        <v>392</v>
      </c>
      <c r="J34" s="83">
        <f t="shared" si="0"/>
        <v>22.222222222222221</v>
      </c>
      <c r="K34" s="83">
        <v>9000</v>
      </c>
      <c r="L34" s="83"/>
      <c r="M34" s="94"/>
    </row>
    <row r="35" spans="1:13" x14ac:dyDescent="0.25">
      <c r="A35" s="82">
        <v>43191</v>
      </c>
      <c r="B35" s="85" t="s">
        <v>537</v>
      </c>
      <c r="C35" s="85" t="s">
        <v>394</v>
      </c>
      <c r="D35" s="85" t="s">
        <v>402</v>
      </c>
      <c r="E35" s="84">
        <v>200000</v>
      </c>
      <c r="F35" s="85" t="s">
        <v>60</v>
      </c>
      <c r="G35" s="86" t="s">
        <v>391</v>
      </c>
      <c r="H35" s="85" t="s">
        <v>601</v>
      </c>
      <c r="I35" s="87" t="s">
        <v>392</v>
      </c>
      <c r="J35" s="83">
        <f t="shared" si="0"/>
        <v>22.222222222222221</v>
      </c>
      <c r="K35" s="83">
        <v>9000</v>
      </c>
      <c r="L35" s="83"/>
      <c r="M35" s="94"/>
    </row>
    <row r="36" spans="1:13" x14ac:dyDescent="0.25">
      <c r="A36" s="82">
        <v>43191</v>
      </c>
      <c r="B36" s="83" t="s">
        <v>699</v>
      </c>
      <c r="C36" s="83" t="s">
        <v>389</v>
      </c>
      <c r="D36" s="83" t="s">
        <v>824</v>
      </c>
      <c r="E36" s="104">
        <v>8000</v>
      </c>
      <c r="F36" s="85" t="s">
        <v>27</v>
      </c>
      <c r="G36" s="86" t="s">
        <v>391</v>
      </c>
      <c r="H36" s="85" t="s">
        <v>819</v>
      </c>
      <c r="I36" s="87" t="s">
        <v>392</v>
      </c>
      <c r="J36" s="83">
        <f t="shared" si="0"/>
        <v>0.88888888888888884</v>
      </c>
      <c r="K36" s="83">
        <v>9000</v>
      </c>
      <c r="L36" s="83"/>
      <c r="M36" s="94"/>
    </row>
    <row r="37" spans="1:13" x14ac:dyDescent="0.25">
      <c r="A37" s="82">
        <v>43191</v>
      </c>
      <c r="B37" s="83" t="s">
        <v>700</v>
      </c>
      <c r="C37" s="83" t="s">
        <v>389</v>
      </c>
      <c r="D37" s="83" t="s">
        <v>824</v>
      </c>
      <c r="E37" s="104">
        <v>115000</v>
      </c>
      <c r="F37" s="83" t="s">
        <v>27</v>
      </c>
      <c r="G37" s="86" t="s">
        <v>391</v>
      </c>
      <c r="H37" s="85" t="s">
        <v>198</v>
      </c>
      <c r="I37" s="87" t="s">
        <v>392</v>
      </c>
      <c r="J37" s="83">
        <f t="shared" si="0"/>
        <v>12.777777777777779</v>
      </c>
      <c r="K37" s="83">
        <v>9000</v>
      </c>
      <c r="L37" s="83"/>
      <c r="M37" s="94"/>
    </row>
    <row r="38" spans="1:13" x14ac:dyDescent="0.25">
      <c r="A38" s="82">
        <v>43191</v>
      </c>
      <c r="B38" s="83" t="s">
        <v>903</v>
      </c>
      <c r="C38" s="85" t="s">
        <v>761</v>
      </c>
      <c r="D38" s="83" t="s">
        <v>824</v>
      </c>
      <c r="E38" s="104">
        <v>80000</v>
      </c>
      <c r="F38" s="83" t="s">
        <v>27</v>
      </c>
      <c r="G38" s="86" t="s">
        <v>391</v>
      </c>
      <c r="H38" s="85" t="s">
        <v>820</v>
      </c>
      <c r="I38" s="87" t="s">
        <v>392</v>
      </c>
      <c r="J38" s="83">
        <f t="shared" si="0"/>
        <v>8.8888888888888893</v>
      </c>
      <c r="K38" s="83">
        <v>9000</v>
      </c>
      <c r="L38" s="83"/>
      <c r="M38" s="94"/>
    </row>
    <row r="39" spans="1:13" x14ac:dyDescent="0.25">
      <c r="A39" s="82">
        <v>43192</v>
      </c>
      <c r="B39" s="83" t="s">
        <v>462</v>
      </c>
      <c r="C39" s="85" t="s">
        <v>463</v>
      </c>
      <c r="D39" s="85" t="s">
        <v>402</v>
      </c>
      <c r="E39" s="84">
        <v>20000</v>
      </c>
      <c r="F39" s="85" t="s">
        <v>65</v>
      </c>
      <c r="G39" s="86" t="s">
        <v>391</v>
      </c>
      <c r="H39" s="85" t="s">
        <v>444</v>
      </c>
      <c r="I39" s="87" t="s">
        <v>392</v>
      </c>
      <c r="J39" s="83">
        <f t="shared" si="0"/>
        <v>2.2222222222222223</v>
      </c>
      <c r="K39" s="83">
        <v>9000</v>
      </c>
      <c r="L39" s="83"/>
      <c r="M39" s="94"/>
    </row>
    <row r="40" spans="1:13" x14ac:dyDescent="0.25">
      <c r="A40" s="82">
        <v>43192</v>
      </c>
      <c r="B40" s="83" t="s">
        <v>439</v>
      </c>
      <c r="C40" s="83" t="s">
        <v>761</v>
      </c>
      <c r="D40" s="83" t="s">
        <v>402</v>
      </c>
      <c r="E40" s="84">
        <v>80000</v>
      </c>
      <c r="F40" s="85" t="s">
        <v>65</v>
      </c>
      <c r="G40" s="86" t="s">
        <v>391</v>
      </c>
      <c r="H40" s="85" t="s">
        <v>445</v>
      </c>
      <c r="I40" s="87" t="s">
        <v>392</v>
      </c>
      <c r="J40" s="83">
        <f t="shared" si="0"/>
        <v>8.8888888888888893</v>
      </c>
      <c r="K40" s="83">
        <v>9000</v>
      </c>
      <c r="L40" s="83"/>
      <c r="M40" s="94"/>
    </row>
    <row r="41" spans="1:13" x14ac:dyDescent="0.25">
      <c r="A41" s="82">
        <v>43192</v>
      </c>
      <c r="B41" s="83" t="s">
        <v>437</v>
      </c>
      <c r="C41" s="83" t="s">
        <v>761</v>
      </c>
      <c r="D41" s="83" t="s">
        <v>402</v>
      </c>
      <c r="E41" s="84">
        <v>80000</v>
      </c>
      <c r="F41" s="85" t="s">
        <v>65</v>
      </c>
      <c r="G41" s="86" t="s">
        <v>391</v>
      </c>
      <c r="H41" s="85" t="s">
        <v>446</v>
      </c>
      <c r="I41" s="87" t="s">
        <v>392</v>
      </c>
      <c r="J41" s="83">
        <f t="shared" si="0"/>
        <v>8.8888888888888893</v>
      </c>
      <c r="K41" s="83">
        <v>9000</v>
      </c>
      <c r="L41" s="83"/>
      <c r="M41" s="94"/>
    </row>
    <row r="42" spans="1:13" x14ac:dyDescent="0.25">
      <c r="A42" s="288">
        <v>43192</v>
      </c>
      <c r="B42" s="91" t="s">
        <v>1040</v>
      </c>
      <c r="C42" s="289" t="s">
        <v>463</v>
      </c>
      <c r="D42" s="289" t="s">
        <v>402</v>
      </c>
      <c r="E42" s="290">
        <v>20000</v>
      </c>
      <c r="F42" s="289" t="s">
        <v>65</v>
      </c>
      <c r="G42" s="291" t="s">
        <v>391</v>
      </c>
      <c r="H42" s="289" t="s">
        <v>447</v>
      </c>
      <c r="I42" s="292" t="s">
        <v>392</v>
      </c>
      <c r="J42" s="91">
        <f t="shared" si="0"/>
        <v>2.2222222222222223</v>
      </c>
      <c r="K42" s="91">
        <v>9000</v>
      </c>
      <c r="L42" s="83"/>
      <c r="M42" s="94"/>
    </row>
    <row r="43" spans="1:13" x14ac:dyDescent="0.25">
      <c r="A43" s="82">
        <v>43192</v>
      </c>
      <c r="B43" s="85" t="s">
        <v>542</v>
      </c>
      <c r="C43" s="85" t="s">
        <v>761</v>
      </c>
      <c r="D43" s="85" t="s">
        <v>390</v>
      </c>
      <c r="E43" s="84">
        <v>80000</v>
      </c>
      <c r="F43" s="85" t="s">
        <v>60</v>
      </c>
      <c r="G43" s="86" t="s">
        <v>391</v>
      </c>
      <c r="H43" s="85" t="s">
        <v>600</v>
      </c>
      <c r="I43" s="87" t="s">
        <v>392</v>
      </c>
      <c r="J43" s="83">
        <f t="shared" si="0"/>
        <v>8.8888888888888893</v>
      </c>
      <c r="K43" s="83">
        <v>9000</v>
      </c>
      <c r="L43" s="91"/>
      <c r="M43" s="94"/>
    </row>
    <row r="44" spans="1:13" x14ac:dyDescent="0.25">
      <c r="A44" s="82">
        <v>43192</v>
      </c>
      <c r="B44" s="85" t="s">
        <v>543</v>
      </c>
      <c r="C44" s="83" t="s">
        <v>389</v>
      </c>
      <c r="D44" s="83" t="s">
        <v>390</v>
      </c>
      <c r="E44" s="84">
        <v>25000</v>
      </c>
      <c r="F44" s="85" t="s">
        <v>60</v>
      </c>
      <c r="G44" s="86" t="s">
        <v>391</v>
      </c>
      <c r="H44" s="85" t="s">
        <v>589</v>
      </c>
      <c r="I44" s="87" t="s">
        <v>392</v>
      </c>
      <c r="J44" s="83">
        <f t="shared" si="0"/>
        <v>2.7777777777777777</v>
      </c>
      <c r="K44" s="83">
        <v>9000</v>
      </c>
      <c r="L44" s="91"/>
      <c r="M44" s="94"/>
    </row>
    <row r="45" spans="1:13" x14ac:dyDescent="0.25">
      <c r="A45" s="82">
        <v>43192</v>
      </c>
      <c r="B45" s="85" t="s">
        <v>544</v>
      </c>
      <c r="C45" s="83" t="s">
        <v>389</v>
      </c>
      <c r="D45" s="83" t="s">
        <v>390</v>
      </c>
      <c r="E45" s="84">
        <v>15000</v>
      </c>
      <c r="F45" s="85" t="s">
        <v>60</v>
      </c>
      <c r="G45" s="86" t="s">
        <v>391</v>
      </c>
      <c r="H45" s="85" t="s">
        <v>590</v>
      </c>
      <c r="I45" s="87" t="s">
        <v>392</v>
      </c>
      <c r="J45" s="83">
        <f t="shared" si="0"/>
        <v>1.6666666666666667</v>
      </c>
      <c r="K45" s="83">
        <v>9000</v>
      </c>
      <c r="L45" s="91"/>
      <c r="M45" s="94"/>
    </row>
    <row r="46" spans="1:13" x14ac:dyDescent="0.25">
      <c r="A46" s="82">
        <v>43192</v>
      </c>
      <c r="B46" s="85" t="s">
        <v>545</v>
      </c>
      <c r="C46" s="83" t="s">
        <v>400</v>
      </c>
      <c r="D46" s="83" t="s">
        <v>395</v>
      </c>
      <c r="E46" s="84">
        <v>30500</v>
      </c>
      <c r="F46" s="85" t="s">
        <v>60</v>
      </c>
      <c r="G46" s="86" t="s">
        <v>391</v>
      </c>
      <c r="H46" s="85" t="s">
        <v>591</v>
      </c>
      <c r="I46" s="87" t="s">
        <v>392</v>
      </c>
      <c r="J46" s="83">
        <f t="shared" si="0"/>
        <v>3.3888888888888888</v>
      </c>
      <c r="K46" s="83">
        <v>9000</v>
      </c>
      <c r="L46" s="91"/>
      <c r="M46" s="94"/>
    </row>
    <row r="47" spans="1:13" x14ac:dyDescent="0.25">
      <c r="A47" s="82">
        <v>43192</v>
      </c>
      <c r="B47" s="85" t="s">
        <v>546</v>
      </c>
      <c r="C47" s="83" t="s">
        <v>400</v>
      </c>
      <c r="D47" s="83" t="s">
        <v>395</v>
      </c>
      <c r="E47" s="84">
        <v>42000</v>
      </c>
      <c r="F47" s="85" t="s">
        <v>60</v>
      </c>
      <c r="G47" s="86" t="s">
        <v>391</v>
      </c>
      <c r="H47" s="85" t="s">
        <v>592</v>
      </c>
      <c r="I47" s="87" t="s">
        <v>392</v>
      </c>
      <c r="J47" s="83">
        <f t="shared" si="0"/>
        <v>4.666666666666667</v>
      </c>
      <c r="K47" s="83">
        <v>9000</v>
      </c>
      <c r="L47" s="91"/>
      <c r="M47" s="94"/>
    </row>
    <row r="48" spans="1:13" x14ac:dyDescent="0.25">
      <c r="A48" s="82">
        <v>43192</v>
      </c>
      <c r="B48" s="85" t="s">
        <v>901</v>
      </c>
      <c r="C48" s="83" t="s">
        <v>463</v>
      </c>
      <c r="D48" s="83" t="s">
        <v>390</v>
      </c>
      <c r="E48" s="84">
        <v>20000</v>
      </c>
      <c r="F48" s="85" t="s">
        <v>60</v>
      </c>
      <c r="G48" s="86" t="s">
        <v>391</v>
      </c>
      <c r="H48" s="85" t="s">
        <v>593</v>
      </c>
      <c r="I48" s="87" t="s">
        <v>392</v>
      </c>
      <c r="J48" s="83">
        <f t="shared" si="0"/>
        <v>2.2222222222222223</v>
      </c>
      <c r="K48" s="83">
        <v>9000</v>
      </c>
      <c r="L48" s="91"/>
      <c r="M48" s="94"/>
    </row>
    <row r="49" spans="1:13" x14ac:dyDescent="0.25">
      <c r="A49" s="82">
        <v>43192</v>
      </c>
      <c r="B49" s="85" t="s">
        <v>902</v>
      </c>
      <c r="C49" s="87" t="s">
        <v>463</v>
      </c>
      <c r="D49" s="87" t="s">
        <v>390</v>
      </c>
      <c r="E49" s="84">
        <v>20000</v>
      </c>
      <c r="F49" s="85" t="s">
        <v>60</v>
      </c>
      <c r="G49" s="86" t="s">
        <v>391</v>
      </c>
      <c r="H49" s="85" t="s">
        <v>594</v>
      </c>
      <c r="I49" s="87" t="s">
        <v>392</v>
      </c>
      <c r="J49" s="83">
        <f t="shared" si="0"/>
        <v>2.2222222222222223</v>
      </c>
      <c r="K49" s="83">
        <v>9000</v>
      </c>
      <c r="L49" s="91"/>
      <c r="M49" s="94"/>
    </row>
    <row r="50" spans="1:13" x14ac:dyDescent="0.25">
      <c r="A50" s="82">
        <v>43192</v>
      </c>
      <c r="B50" s="85" t="s">
        <v>547</v>
      </c>
      <c r="C50" s="83" t="s">
        <v>463</v>
      </c>
      <c r="D50" s="85" t="s">
        <v>390</v>
      </c>
      <c r="E50" s="84">
        <v>20000</v>
      </c>
      <c r="F50" s="85" t="s">
        <v>60</v>
      </c>
      <c r="G50" s="86" t="s">
        <v>391</v>
      </c>
      <c r="H50" s="85" t="s">
        <v>595</v>
      </c>
      <c r="I50" s="87" t="s">
        <v>392</v>
      </c>
      <c r="J50" s="83">
        <f t="shared" si="0"/>
        <v>2.2222222222222223</v>
      </c>
      <c r="K50" s="83">
        <v>9000</v>
      </c>
      <c r="L50" s="91"/>
      <c r="M50" s="94"/>
    </row>
    <row r="51" spans="1:13" x14ac:dyDescent="0.25">
      <c r="A51" s="82">
        <v>43192</v>
      </c>
      <c r="B51" s="83" t="s">
        <v>701</v>
      </c>
      <c r="C51" s="83" t="s">
        <v>389</v>
      </c>
      <c r="D51" s="83" t="s">
        <v>824</v>
      </c>
      <c r="E51" s="104">
        <v>40000</v>
      </c>
      <c r="F51" s="83" t="s">
        <v>27</v>
      </c>
      <c r="G51" s="86" t="s">
        <v>391</v>
      </c>
      <c r="H51" s="85" t="s">
        <v>821</v>
      </c>
      <c r="I51" s="87" t="s">
        <v>392</v>
      </c>
      <c r="J51" s="83">
        <f t="shared" si="0"/>
        <v>4.4444444444444446</v>
      </c>
      <c r="K51" s="83">
        <v>9000</v>
      </c>
      <c r="L51" s="91"/>
      <c r="M51" s="94"/>
    </row>
    <row r="52" spans="1:13" x14ac:dyDescent="0.25">
      <c r="A52" s="82">
        <v>43192</v>
      </c>
      <c r="B52" s="83" t="s">
        <v>903</v>
      </c>
      <c r="C52" s="85" t="s">
        <v>761</v>
      </c>
      <c r="D52" s="83" t="s">
        <v>824</v>
      </c>
      <c r="E52" s="104">
        <v>80000</v>
      </c>
      <c r="F52" s="83" t="s">
        <v>27</v>
      </c>
      <c r="G52" s="86" t="s">
        <v>391</v>
      </c>
      <c r="H52" s="85" t="s">
        <v>827</v>
      </c>
      <c r="I52" s="87" t="s">
        <v>392</v>
      </c>
      <c r="J52" s="83">
        <f t="shared" si="0"/>
        <v>8.8888888888888893</v>
      </c>
      <c r="K52" s="83">
        <v>9000</v>
      </c>
      <c r="L52" s="91"/>
      <c r="M52" s="94"/>
    </row>
    <row r="53" spans="1:13" x14ac:dyDescent="0.25">
      <c r="A53" s="288">
        <v>43192</v>
      </c>
      <c r="B53" s="91" t="s">
        <v>702</v>
      </c>
      <c r="C53" s="91" t="s">
        <v>400</v>
      </c>
      <c r="D53" s="91" t="s">
        <v>395</v>
      </c>
      <c r="E53" s="296">
        <v>100000</v>
      </c>
      <c r="F53" s="91" t="s">
        <v>27</v>
      </c>
      <c r="G53" s="291" t="s">
        <v>391</v>
      </c>
      <c r="H53" s="289" t="s">
        <v>822</v>
      </c>
      <c r="I53" s="292" t="s">
        <v>392</v>
      </c>
      <c r="J53" s="91">
        <f t="shared" si="0"/>
        <v>11.111111111111111</v>
      </c>
      <c r="K53" s="91">
        <v>9000</v>
      </c>
      <c r="L53" s="91"/>
      <c r="M53" s="94"/>
    </row>
    <row r="54" spans="1:13" x14ac:dyDescent="0.25">
      <c r="A54" s="82">
        <v>43192</v>
      </c>
      <c r="B54" s="83" t="s">
        <v>1035</v>
      </c>
      <c r="C54" s="85" t="s">
        <v>761</v>
      </c>
      <c r="D54" s="83" t="s">
        <v>824</v>
      </c>
      <c r="E54" s="104">
        <v>200000</v>
      </c>
      <c r="F54" s="83" t="s">
        <v>27</v>
      </c>
      <c r="G54" s="86" t="s">
        <v>391</v>
      </c>
      <c r="H54" s="85" t="s">
        <v>823</v>
      </c>
      <c r="I54" s="87" t="s">
        <v>392</v>
      </c>
      <c r="J54" s="83">
        <f t="shared" si="0"/>
        <v>22.222222222222221</v>
      </c>
      <c r="K54" s="83">
        <v>9000</v>
      </c>
      <c r="L54" s="91"/>
      <c r="M54" s="94"/>
    </row>
    <row r="55" spans="1:13" x14ac:dyDescent="0.25">
      <c r="A55" s="82">
        <v>43193</v>
      </c>
      <c r="B55" s="83" t="s">
        <v>462</v>
      </c>
      <c r="C55" s="85" t="s">
        <v>463</v>
      </c>
      <c r="D55" s="85" t="s">
        <v>402</v>
      </c>
      <c r="E55" s="84">
        <v>20000</v>
      </c>
      <c r="F55" s="85" t="s">
        <v>65</v>
      </c>
      <c r="G55" s="86" t="s">
        <v>391</v>
      </c>
      <c r="H55" s="85" t="s">
        <v>448</v>
      </c>
      <c r="I55" s="87" t="s">
        <v>392</v>
      </c>
      <c r="J55" s="83">
        <f t="shared" si="0"/>
        <v>2.2222222222222223</v>
      </c>
      <c r="K55" s="83">
        <v>9000</v>
      </c>
      <c r="L55" s="91"/>
      <c r="M55" s="94"/>
    </row>
    <row r="56" spans="1:13" x14ac:dyDescent="0.25">
      <c r="A56" s="82">
        <v>43193</v>
      </c>
      <c r="B56" s="83" t="s">
        <v>437</v>
      </c>
      <c r="C56" s="83" t="s">
        <v>761</v>
      </c>
      <c r="D56" s="85" t="s">
        <v>402</v>
      </c>
      <c r="E56" s="84">
        <v>80000</v>
      </c>
      <c r="F56" s="85" t="s">
        <v>65</v>
      </c>
      <c r="G56" s="86" t="s">
        <v>391</v>
      </c>
      <c r="H56" s="85" t="s">
        <v>449</v>
      </c>
      <c r="I56" s="87" t="s">
        <v>392</v>
      </c>
      <c r="J56" s="83">
        <f t="shared" si="0"/>
        <v>8.8888888888888893</v>
      </c>
      <c r="K56" s="83">
        <v>9000</v>
      </c>
      <c r="L56" s="91"/>
      <c r="M56" s="94"/>
    </row>
    <row r="57" spans="1:13" x14ac:dyDescent="0.25">
      <c r="A57" s="82">
        <v>43193</v>
      </c>
      <c r="B57" s="83" t="s">
        <v>439</v>
      </c>
      <c r="C57" s="83" t="s">
        <v>761</v>
      </c>
      <c r="D57" s="83" t="s">
        <v>402</v>
      </c>
      <c r="E57" s="84">
        <v>80000</v>
      </c>
      <c r="F57" s="85" t="s">
        <v>65</v>
      </c>
      <c r="G57" s="86" t="s">
        <v>391</v>
      </c>
      <c r="H57" s="85" t="s">
        <v>450</v>
      </c>
      <c r="I57" s="87" t="s">
        <v>392</v>
      </c>
      <c r="J57" s="83">
        <f t="shared" si="0"/>
        <v>8.8888888888888893</v>
      </c>
      <c r="K57" s="83">
        <v>9000</v>
      </c>
      <c r="L57" s="91"/>
      <c r="M57" s="94"/>
    </row>
    <row r="58" spans="1:13" x14ac:dyDescent="0.25">
      <c r="A58" s="88">
        <v>43193</v>
      </c>
      <c r="B58" s="85" t="s">
        <v>692</v>
      </c>
      <c r="C58" s="83" t="s">
        <v>389</v>
      </c>
      <c r="D58" s="85" t="s">
        <v>393</v>
      </c>
      <c r="E58" s="89">
        <v>17000</v>
      </c>
      <c r="F58" s="85" t="s">
        <v>33</v>
      </c>
      <c r="G58" s="86" t="s">
        <v>391</v>
      </c>
      <c r="H58" s="85" t="s">
        <v>621</v>
      </c>
      <c r="I58" s="87" t="s">
        <v>392</v>
      </c>
      <c r="J58" s="83">
        <f t="shared" si="0"/>
        <v>1.8888888888888888</v>
      </c>
      <c r="K58" s="83">
        <v>9000</v>
      </c>
      <c r="L58" s="94"/>
      <c r="M58" s="94"/>
    </row>
    <row r="59" spans="1:13" x14ac:dyDescent="0.25">
      <c r="A59" s="82">
        <v>43193</v>
      </c>
      <c r="B59" s="83" t="s">
        <v>656</v>
      </c>
      <c r="C59" s="85" t="s">
        <v>389</v>
      </c>
      <c r="D59" s="85" t="s">
        <v>393</v>
      </c>
      <c r="E59" s="89">
        <v>15000</v>
      </c>
      <c r="F59" s="96" t="s">
        <v>48</v>
      </c>
      <c r="G59" s="86" t="s">
        <v>391</v>
      </c>
      <c r="H59" s="85" t="s">
        <v>208</v>
      </c>
      <c r="I59" s="87" t="s">
        <v>392</v>
      </c>
      <c r="J59" s="83">
        <f t="shared" si="0"/>
        <v>1.6666666666666667</v>
      </c>
      <c r="K59" s="83">
        <v>9000</v>
      </c>
      <c r="L59" s="94"/>
      <c r="M59" s="94"/>
    </row>
    <row r="60" spans="1:13" x14ac:dyDescent="0.25">
      <c r="A60" s="82">
        <v>43193</v>
      </c>
      <c r="B60" s="83" t="s">
        <v>788</v>
      </c>
      <c r="C60" s="85" t="s">
        <v>389</v>
      </c>
      <c r="D60" s="85" t="s">
        <v>789</v>
      </c>
      <c r="E60" s="84">
        <v>30000</v>
      </c>
      <c r="F60" s="96" t="s">
        <v>73</v>
      </c>
      <c r="G60" s="86" t="s">
        <v>391</v>
      </c>
      <c r="H60" s="85" t="s">
        <v>980</v>
      </c>
      <c r="I60" s="86" t="s">
        <v>392</v>
      </c>
      <c r="J60" s="83">
        <f t="shared" si="0"/>
        <v>3.3333333333333335</v>
      </c>
      <c r="K60" s="83">
        <v>9000</v>
      </c>
      <c r="L60" s="94"/>
      <c r="M60" s="94"/>
    </row>
    <row r="61" spans="1:13" x14ac:dyDescent="0.25">
      <c r="A61" s="88">
        <v>43193</v>
      </c>
      <c r="B61" s="86" t="s">
        <v>487</v>
      </c>
      <c r="C61" s="83" t="s">
        <v>397</v>
      </c>
      <c r="D61" s="85" t="s">
        <v>390</v>
      </c>
      <c r="E61" s="89">
        <v>40000</v>
      </c>
      <c r="F61" s="85" t="s">
        <v>485</v>
      </c>
      <c r="G61" s="86" t="s">
        <v>391</v>
      </c>
      <c r="H61" s="85" t="s">
        <v>200</v>
      </c>
      <c r="I61" s="87" t="s">
        <v>392</v>
      </c>
      <c r="J61" s="83">
        <f t="shared" si="0"/>
        <v>4.4444444444444446</v>
      </c>
      <c r="K61" s="83">
        <v>9000</v>
      </c>
      <c r="L61" s="94"/>
      <c r="M61" s="94"/>
    </row>
    <row r="62" spans="1:13" x14ac:dyDescent="0.25">
      <c r="A62" s="88">
        <v>43193</v>
      </c>
      <c r="B62" s="93" t="s">
        <v>29</v>
      </c>
      <c r="C62" s="83" t="s">
        <v>515</v>
      </c>
      <c r="D62" s="85" t="s">
        <v>395</v>
      </c>
      <c r="E62" s="89">
        <v>20000</v>
      </c>
      <c r="F62" s="85" t="s">
        <v>25</v>
      </c>
      <c r="G62" s="86" t="s">
        <v>391</v>
      </c>
      <c r="H62" s="85" t="s">
        <v>201</v>
      </c>
      <c r="I62" s="87" t="s">
        <v>392</v>
      </c>
      <c r="J62" s="83">
        <f t="shared" si="0"/>
        <v>2.2222222222222223</v>
      </c>
      <c r="K62" s="83">
        <v>9000</v>
      </c>
      <c r="L62" s="94"/>
      <c r="M62" s="94"/>
    </row>
    <row r="63" spans="1:13" x14ac:dyDescent="0.25">
      <c r="A63" s="88">
        <v>43193</v>
      </c>
      <c r="B63" s="93" t="s">
        <v>31</v>
      </c>
      <c r="C63" s="83" t="s">
        <v>515</v>
      </c>
      <c r="D63" s="85" t="s">
        <v>395</v>
      </c>
      <c r="E63" s="89">
        <v>34000</v>
      </c>
      <c r="F63" s="85" t="s">
        <v>25</v>
      </c>
      <c r="G63" s="86" t="s">
        <v>391</v>
      </c>
      <c r="H63" s="85" t="s">
        <v>203</v>
      </c>
      <c r="I63" s="87" t="s">
        <v>392</v>
      </c>
      <c r="J63" s="83">
        <f t="shared" ref="J63:J118" si="1">E63/9000</f>
        <v>3.7777777777777777</v>
      </c>
      <c r="K63" s="83">
        <v>9000</v>
      </c>
      <c r="L63" s="94"/>
      <c r="M63" s="94"/>
    </row>
    <row r="64" spans="1:13" x14ac:dyDescent="0.25">
      <c r="A64" s="88">
        <v>43193</v>
      </c>
      <c r="B64" s="86" t="s">
        <v>32</v>
      </c>
      <c r="C64" s="83" t="s">
        <v>400</v>
      </c>
      <c r="D64" s="85" t="s">
        <v>395</v>
      </c>
      <c r="E64" s="89">
        <v>40000</v>
      </c>
      <c r="F64" s="85" t="s">
        <v>25</v>
      </c>
      <c r="G64" s="86" t="s">
        <v>391</v>
      </c>
      <c r="H64" s="85" t="s">
        <v>204</v>
      </c>
      <c r="I64" s="87" t="s">
        <v>392</v>
      </c>
      <c r="J64" s="83">
        <f t="shared" si="1"/>
        <v>4.4444444444444446</v>
      </c>
      <c r="K64" s="83">
        <v>9000</v>
      </c>
      <c r="L64" s="94"/>
      <c r="M64" s="94"/>
    </row>
    <row r="65" spans="1:13" x14ac:dyDescent="0.25">
      <c r="A65" s="88">
        <v>43193</v>
      </c>
      <c r="B65" s="86" t="s">
        <v>374</v>
      </c>
      <c r="C65" s="83" t="s">
        <v>518</v>
      </c>
      <c r="D65" s="83" t="s">
        <v>395</v>
      </c>
      <c r="E65" s="89">
        <v>50000</v>
      </c>
      <c r="F65" s="85" t="s">
        <v>25</v>
      </c>
      <c r="G65" s="86" t="s">
        <v>391</v>
      </c>
      <c r="H65" s="85" t="s">
        <v>205</v>
      </c>
      <c r="I65" s="87" t="s">
        <v>392</v>
      </c>
      <c r="J65" s="83">
        <f t="shared" si="1"/>
        <v>5.5555555555555554</v>
      </c>
      <c r="K65" s="83">
        <v>9000</v>
      </c>
      <c r="L65" s="94"/>
      <c r="M65" s="94"/>
    </row>
    <row r="66" spans="1:13" x14ac:dyDescent="0.25">
      <c r="A66" s="88">
        <v>43193</v>
      </c>
      <c r="B66" s="86" t="s">
        <v>373</v>
      </c>
      <c r="C66" s="83" t="s">
        <v>400</v>
      </c>
      <c r="D66" s="83" t="s">
        <v>395</v>
      </c>
      <c r="E66" s="89">
        <v>37000</v>
      </c>
      <c r="F66" s="85" t="s">
        <v>25</v>
      </c>
      <c r="G66" s="86" t="s">
        <v>391</v>
      </c>
      <c r="H66" s="85" t="s">
        <v>206</v>
      </c>
      <c r="I66" s="87" t="s">
        <v>392</v>
      </c>
      <c r="J66" s="83">
        <f t="shared" si="1"/>
        <v>4.1111111111111107</v>
      </c>
      <c r="K66" s="83">
        <v>9000</v>
      </c>
      <c r="L66" s="94"/>
      <c r="M66" s="94"/>
    </row>
    <row r="67" spans="1:13" x14ac:dyDescent="0.25">
      <c r="A67" s="293">
        <v>43193</v>
      </c>
      <c r="B67" s="299" t="s">
        <v>698</v>
      </c>
      <c r="C67" s="91" t="s">
        <v>404</v>
      </c>
      <c r="D67" s="91" t="s">
        <v>390</v>
      </c>
      <c r="E67" s="297">
        <v>1150000</v>
      </c>
      <c r="F67" s="289" t="s">
        <v>25</v>
      </c>
      <c r="G67" s="291" t="s">
        <v>391</v>
      </c>
      <c r="H67" s="289" t="s">
        <v>202</v>
      </c>
      <c r="I67" s="292" t="s">
        <v>392</v>
      </c>
      <c r="J67" s="91">
        <f t="shared" si="1"/>
        <v>127.77777777777777</v>
      </c>
      <c r="K67" s="91">
        <v>9000</v>
      </c>
      <c r="L67" s="94"/>
      <c r="M67" s="94"/>
    </row>
    <row r="68" spans="1:13" x14ac:dyDescent="0.25">
      <c r="A68" s="82">
        <v>43193</v>
      </c>
      <c r="B68" s="85" t="s">
        <v>548</v>
      </c>
      <c r="C68" s="85" t="s">
        <v>761</v>
      </c>
      <c r="D68" s="85" t="s">
        <v>390</v>
      </c>
      <c r="E68" s="84">
        <v>1800000</v>
      </c>
      <c r="F68" s="85" t="s">
        <v>60</v>
      </c>
      <c r="G68" s="86" t="s">
        <v>391</v>
      </c>
      <c r="H68" s="85" t="s">
        <v>596</v>
      </c>
      <c r="I68" s="87" t="s">
        <v>392</v>
      </c>
      <c r="J68" s="83">
        <f t="shared" si="1"/>
        <v>200</v>
      </c>
      <c r="K68" s="83">
        <v>9000</v>
      </c>
      <c r="L68" s="94"/>
      <c r="M68" s="94"/>
    </row>
    <row r="69" spans="1:13" x14ac:dyDescent="0.25">
      <c r="A69" s="82">
        <v>43193</v>
      </c>
      <c r="B69" s="85" t="s">
        <v>549</v>
      </c>
      <c r="C69" s="83" t="s">
        <v>389</v>
      </c>
      <c r="D69" s="83" t="s">
        <v>390</v>
      </c>
      <c r="E69" s="84">
        <v>15000</v>
      </c>
      <c r="F69" s="85" t="s">
        <v>60</v>
      </c>
      <c r="G69" s="86" t="s">
        <v>391</v>
      </c>
      <c r="H69" s="85" t="s">
        <v>611</v>
      </c>
      <c r="I69" s="87" t="s">
        <v>392</v>
      </c>
      <c r="J69" s="83">
        <f t="shared" si="1"/>
        <v>1.6666666666666667</v>
      </c>
      <c r="K69" s="83">
        <v>9000</v>
      </c>
      <c r="L69" s="94"/>
      <c r="M69" s="94"/>
    </row>
    <row r="70" spans="1:13" x14ac:dyDescent="0.25">
      <c r="A70" s="82">
        <v>43193</v>
      </c>
      <c r="B70" s="85" t="s">
        <v>544</v>
      </c>
      <c r="C70" s="83" t="s">
        <v>389</v>
      </c>
      <c r="D70" s="83" t="s">
        <v>390</v>
      </c>
      <c r="E70" s="84">
        <v>15000</v>
      </c>
      <c r="F70" s="85" t="s">
        <v>60</v>
      </c>
      <c r="G70" s="86" t="s">
        <v>391</v>
      </c>
      <c r="H70" s="85" t="s">
        <v>612</v>
      </c>
      <c r="I70" s="87" t="s">
        <v>392</v>
      </c>
      <c r="J70" s="83">
        <f t="shared" si="1"/>
        <v>1.6666666666666667</v>
      </c>
      <c r="K70" s="83">
        <v>9000</v>
      </c>
      <c r="L70" s="94"/>
      <c r="M70" s="94"/>
    </row>
    <row r="71" spans="1:13" x14ac:dyDescent="0.25">
      <c r="A71" s="82">
        <v>43193</v>
      </c>
      <c r="B71" s="82" t="s">
        <v>550</v>
      </c>
      <c r="C71" s="83" t="s">
        <v>400</v>
      </c>
      <c r="D71" s="83" t="s">
        <v>395</v>
      </c>
      <c r="E71" s="84">
        <v>17000</v>
      </c>
      <c r="F71" s="85" t="s">
        <v>60</v>
      </c>
      <c r="G71" s="86" t="s">
        <v>391</v>
      </c>
      <c r="H71" s="85" t="s">
        <v>613</v>
      </c>
      <c r="I71" s="87" t="s">
        <v>392</v>
      </c>
      <c r="J71" s="83">
        <f t="shared" si="1"/>
        <v>1.8888888888888888</v>
      </c>
      <c r="K71" s="83">
        <v>9000</v>
      </c>
      <c r="L71" s="94"/>
      <c r="M71" s="94"/>
    </row>
    <row r="72" spans="1:13" x14ac:dyDescent="0.25">
      <c r="A72" s="82">
        <v>43193</v>
      </c>
      <c r="B72" s="82" t="s">
        <v>542</v>
      </c>
      <c r="C72" s="85" t="s">
        <v>761</v>
      </c>
      <c r="D72" s="83" t="s">
        <v>390</v>
      </c>
      <c r="E72" s="84">
        <v>80000</v>
      </c>
      <c r="F72" s="85" t="s">
        <v>60</v>
      </c>
      <c r="G72" s="86" t="s">
        <v>391</v>
      </c>
      <c r="H72" s="85" t="s">
        <v>614</v>
      </c>
      <c r="I72" s="87" t="s">
        <v>392</v>
      </c>
      <c r="J72" s="83">
        <f t="shared" si="1"/>
        <v>8.8888888888888893</v>
      </c>
      <c r="K72" s="83">
        <v>9000</v>
      </c>
      <c r="L72" s="94"/>
      <c r="M72" s="94"/>
    </row>
    <row r="73" spans="1:13" x14ac:dyDescent="0.25">
      <c r="A73" s="82">
        <v>43193</v>
      </c>
      <c r="B73" s="83" t="s">
        <v>703</v>
      </c>
      <c r="C73" s="83" t="s">
        <v>394</v>
      </c>
      <c r="D73" s="83" t="s">
        <v>824</v>
      </c>
      <c r="E73" s="104">
        <v>150000</v>
      </c>
      <c r="F73" s="83" t="s">
        <v>27</v>
      </c>
      <c r="G73" s="86" t="s">
        <v>391</v>
      </c>
      <c r="H73" s="85" t="s">
        <v>825</v>
      </c>
      <c r="I73" s="87" t="s">
        <v>392</v>
      </c>
      <c r="J73" s="83">
        <f t="shared" si="1"/>
        <v>16.666666666666668</v>
      </c>
      <c r="K73" s="83">
        <v>9000</v>
      </c>
      <c r="L73" s="94"/>
      <c r="M73" s="94"/>
    </row>
    <row r="74" spans="1:13" x14ac:dyDescent="0.25">
      <c r="A74" s="82">
        <v>43193</v>
      </c>
      <c r="B74" s="83" t="s">
        <v>903</v>
      </c>
      <c r="C74" s="85" t="s">
        <v>761</v>
      </c>
      <c r="D74" s="83" t="s">
        <v>824</v>
      </c>
      <c r="E74" s="104">
        <v>80000</v>
      </c>
      <c r="F74" s="83" t="s">
        <v>27</v>
      </c>
      <c r="G74" s="86" t="s">
        <v>391</v>
      </c>
      <c r="H74" s="85" t="s">
        <v>826</v>
      </c>
      <c r="I74" s="87" t="s">
        <v>392</v>
      </c>
      <c r="J74" s="83">
        <f t="shared" si="1"/>
        <v>8.8888888888888893</v>
      </c>
      <c r="K74" s="83">
        <v>9000</v>
      </c>
      <c r="L74" s="94"/>
      <c r="M74" s="94"/>
    </row>
    <row r="75" spans="1:13" x14ac:dyDescent="0.25">
      <c r="A75" s="82">
        <v>43193</v>
      </c>
      <c r="B75" s="83" t="s">
        <v>701</v>
      </c>
      <c r="C75" s="83" t="s">
        <v>389</v>
      </c>
      <c r="D75" s="83" t="s">
        <v>824</v>
      </c>
      <c r="E75" s="104">
        <v>22000</v>
      </c>
      <c r="F75" s="83" t="s">
        <v>27</v>
      </c>
      <c r="G75" s="86" t="s">
        <v>391</v>
      </c>
      <c r="H75" s="85" t="s">
        <v>828</v>
      </c>
      <c r="I75" s="87" t="s">
        <v>392</v>
      </c>
      <c r="J75" s="83">
        <f t="shared" si="1"/>
        <v>2.4444444444444446</v>
      </c>
      <c r="K75" s="83">
        <v>9000</v>
      </c>
      <c r="L75" s="94"/>
      <c r="M75" s="94"/>
    </row>
    <row r="76" spans="1:13" x14ac:dyDescent="0.25">
      <c r="A76" s="82">
        <v>43193</v>
      </c>
      <c r="B76" s="83" t="s">
        <v>704</v>
      </c>
      <c r="C76" s="83" t="s">
        <v>394</v>
      </c>
      <c r="D76" s="83" t="s">
        <v>824</v>
      </c>
      <c r="E76" s="104">
        <v>250000</v>
      </c>
      <c r="F76" s="83" t="s">
        <v>27</v>
      </c>
      <c r="G76" s="86" t="s">
        <v>391</v>
      </c>
      <c r="H76" s="85" t="s">
        <v>829</v>
      </c>
      <c r="I76" s="87" t="s">
        <v>392</v>
      </c>
      <c r="J76" s="83">
        <f t="shared" si="1"/>
        <v>27.777777777777779</v>
      </c>
      <c r="K76" s="83">
        <v>9000</v>
      </c>
      <c r="L76" s="94"/>
      <c r="M76" s="94"/>
    </row>
    <row r="77" spans="1:13" x14ac:dyDescent="0.25">
      <c r="A77" s="293">
        <v>43194</v>
      </c>
      <c r="B77" s="289" t="s">
        <v>36</v>
      </c>
      <c r="C77" s="289" t="s">
        <v>1039</v>
      </c>
      <c r="D77" s="294" t="s">
        <v>390</v>
      </c>
      <c r="E77" s="295">
        <v>300000</v>
      </c>
      <c r="F77" s="289" t="s">
        <v>35</v>
      </c>
      <c r="G77" s="291" t="s">
        <v>391</v>
      </c>
      <c r="H77" s="289" t="s">
        <v>212</v>
      </c>
      <c r="I77" s="292" t="s">
        <v>392</v>
      </c>
      <c r="J77" s="91">
        <f t="shared" si="1"/>
        <v>33.333333333333336</v>
      </c>
      <c r="K77" s="91">
        <v>9000</v>
      </c>
      <c r="L77" s="94"/>
      <c r="M77" s="94"/>
    </row>
    <row r="78" spans="1:13" x14ac:dyDescent="0.25">
      <c r="A78" s="88">
        <v>43194</v>
      </c>
      <c r="B78" s="85" t="s">
        <v>39</v>
      </c>
      <c r="C78" s="83" t="s">
        <v>389</v>
      </c>
      <c r="D78" s="85" t="s">
        <v>390</v>
      </c>
      <c r="E78" s="89">
        <v>42000</v>
      </c>
      <c r="F78" s="85" t="s">
        <v>35</v>
      </c>
      <c r="G78" s="86" t="s">
        <v>391</v>
      </c>
      <c r="H78" s="85" t="s">
        <v>214</v>
      </c>
      <c r="I78" s="87" t="s">
        <v>392</v>
      </c>
      <c r="J78" s="83">
        <f t="shared" si="1"/>
        <v>4.666666666666667</v>
      </c>
      <c r="K78" s="83">
        <v>9000</v>
      </c>
      <c r="L78" s="94"/>
      <c r="M78" s="94"/>
    </row>
    <row r="79" spans="1:13" x14ac:dyDescent="0.25">
      <c r="A79" s="88">
        <v>43194</v>
      </c>
      <c r="B79" s="85" t="s">
        <v>42</v>
      </c>
      <c r="C79" s="83" t="s">
        <v>389</v>
      </c>
      <c r="D79" s="85" t="s">
        <v>390</v>
      </c>
      <c r="E79" s="90">
        <v>90000</v>
      </c>
      <c r="F79" s="85" t="s">
        <v>35</v>
      </c>
      <c r="G79" s="86" t="s">
        <v>391</v>
      </c>
      <c r="H79" s="85" t="s">
        <v>216</v>
      </c>
      <c r="I79" s="87" t="s">
        <v>392</v>
      </c>
      <c r="J79" s="83">
        <f t="shared" si="1"/>
        <v>10</v>
      </c>
      <c r="K79" s="83">
        <v>9000</v>
      </c>
      <c r="L79" s="94"/>
      <c r="M79" s="94"/>
    </row>
    <row r="80" spans="1:13" x14ac:dyDescent="0.25">
      <c r="A80" s="82">
        <v>43194</v>
      </c>
      <c r="B80" s="83" t="s">
        <v>437</v>
      </c>
      <c r="C80" s="83" t="s">
        <v>761</v>
      </c>
      <c r="D80" s="83" t="s">
        <v>402</v>
      </c>
      <c r="E80" s="84">
        <v>80000</v>
      </c>
      <c r="F80" s="87" t="s">
        <v>65</v>
      </c>
      <c r="G80" s="86" t="s">
        <v>391</v>
      </c>
      <c r="H80" s="85" t="s">
        <v>451</v>
      </c>
      <c r="I80" s="87" t="s">
        <v>392</v>
      </c>
      <c r="J80" s="83">
        <f t="shared" si="1"/>
        <v>8.8888888888888893</v>
      </c>
      <c r="K80" s="83">
        <v>9000</v>
      </c>
      <c r="L80" s="94"/>
      <c r="M80" s="94"/>
    </row>
    <row r="81" spans="1:13" x14ac:dyDescent="0.25">
      <c r="A81" s="82">
        <v>43194</v>
      </c>
      <c r="B81" s="83" t="s">
        <v>439</v>
      </c>
      <c r="C81" s="83" t="s">
        <v>761</v>
      </c>
      <c r="D81" s="85" t="s">
        <v>402</v>
      </c>
      <c r="E81" s="84">
        <v>80000</v>
      </c>
      <c r="F81" s="85" t="s">
        <v>65</v>
      </c>
      <c r="G81" s="86" t="s">
        <v>391</v>
      </c>
      <c r="H81" s="85" t="s">
        <v>452</v>
      </c>
      <c r="I81" s="87" t="s">
        <v>392</v>
      </c>
      <c r="J81" s="83">
        <f t="shared" si="1"/>
        <v>8.8888888888888893</v>
      </c>
      <c r="K81" s="83">
        <v>9000</v>
      </c>
      <c r="L81" s="94"/>
      <c r="M81" s="94"/>
    </row>
    <row r="82" spans="1:13" x14ac:dyDescent="0.25">
      <c r="A82" s="82">
        <v>43194</v>
      </c>
      <c r="B82" s="83" t="s">
        <v>464</v>
      </c>
      <c r="C82" s="83" t="s">
        <v>394</v>
      </c>
      <c r="D82" s="83" t="s">
        <v>402</v>
      </c>
      <c r="E82" s="84">
        <v>200000</v>
      </c>
      <c r="F82" s="85" t="s">
        <v>65</v>
      </c>
      <c r="G82" s="86" t="s">
        <v>391</v>
      </c>
      <c r="H82" s="85" t="s">
        <v>453</v>
      </c>
      <c r="I82" s="87" t="s">
        <v>392</v>
      </c>
      <c r="J82" s="83">
        <f t="shared" si="1"/>
        <v>22.222222222222221</v>
      </c>
      <c r="K82" s="83">
        <v>9000</v>
      </c>
      <c r="L82" s="94"/>
      <c r="M82" s="94"/>
    </row>
    <row r="83" spans="1:13" x14ac:dyDescent="0.25">
      <c r="A83" s="82">
        <v>43194</v>
      </c>
      <c r="B83" s="83" t="s">
        <v>465</v>
      </c>
      <c r="C83" s="83" t="s">
        <v>394</v>
      </c>
      <c r="D83" s="85" t="s">
        <v>402</v>
      </c>
      <c r="E83" s="84">
        <v>200000</v>
      </c>
      <c r="F83" s="85" t="s">
        <v>65</v>
      </c>
      <c r="G83" s="86" t="s">
        <v>391</v>
      </c>
      <c r="H83" s="85" t="s">
        <v>454</v>
      </c>
      <c r="I83" s="87" t="s">
        <v>392</v>
      </c>
      <c r="J83" s="83">
        <f t="shared" si="1"/>
        <v>22.222222222222221</v>
      </c>
      <c r="K83" s="83">
        <v>9000</v>
      </c>
      <c r="L83" s="94"/>
      <c r="M83" s="94"/>
    </row>
    <row r="84" spans="1:13" x14ac:dyDescent="0.25">
      <c r="A84" s="82">
        <v>43194</v>
      </c>
      <c r="B84" s="83" t="s">
        <v>455</v>
      </c>
      <c r="C84" s="83" t="s">
        <v>389</v>
      </c>
      <c r="D84" s="85" t="s">
        <v>402</v>
      </c>
      <c r="E84" s="84">
        <v>60000</v>
      </c>
      <c r="F84" s="85" t="s">
        <v>65</v>
      </c>
      <c r="G84" s="86" t="s">
        <v>391</v>
      </c>
      <c r="H84" s="85" t="s">
        <v>456</v>
      </c>
      <c r="I84" s="87" t="s">
        <v>392</v>
      </c>
      <c r="J84" s="83">
        <f t="shared" si="1"/>
        <v>6.666666666666667</v>
      </c>
      <c r="K84" s="83">
        <v>9000</v>
      </c>
      <c r="L84" s="94"/>
      <c r="M84" s="94"/>
    </row>
    <row r="85" spans="1:13" x14ac:dyDescent="0.25">
      <c r="A85" s="82">
        <v>43194</v>
      </c>
      <c r="B85" s="83" t="s">
        <v>457</v>
      </c>
      <c r="C85" s="83" t="s">
        <v>389</v>
      </c>
      <c r="D85" s="83" t="s">
        <v>402</v>
      </c>
      <c r="E85" s="84">
        <v>60000</v>
      </c>
      <c r="F85" s="96" t="s">
        <v>65</v>
      </c>
      <c r="G85" s="86" t="s">
        <v>391</v>
      </c>
      <c r="H85" s="85" t="s">
        <v>434</v>
      </c>
      <c r="I85" s="87" t="s">
        <v>392</v>
      </c>
      <c r="J85" s="83">
        <f t="shared" si="1"/>
        <v>6.666666666666667</v>
      </c>
      <c r="K85" s="83">
        <v>9000</v>
      </c>
      <c r="L85" s="94"/>
      <c r="M85" s="94"/>
    </row>
    <row r="86" spans="1:13" x14ac:dyDescent="0.25">
      <c r="A86" s="82">
        <v>43194</v>
      </c>
      <c r="B86" s="83" t="s">
        <v>458</v>
      </c>
      <c r="C86" s="83" t="s">
        <v>389</v>
      </c>
      <c r="D86" s="83" t="s">
        <v>402</v>
      </c>
      <c r="E86" s="84">
        <v>60000</v>
      </c>
      <c r="F86" s="96" t="s">
        <v>65</v>
      </c>
      <c r="G86" s="86" t="s">
        <v>391</v>
      </c>
      <c r="H86" s="85" t="s">
        <v>434</v>
      </c>
      <c r="I86" s="87" t="s">
        <v>392</v>
      </c>
      <c r="J86" s="83">
        <f>E86/9000</f>
        <v>6.666666666666667</v>
      </c>
      <c r="K86" s="83">
        <v>9000</v>
      </c>
      <c r="L86" s="94"/>
      <c r="M86" s="94"/>
    </row>
    <row r="87" spans="1:13" x14ac:dyDescent="0.25">
      <c r="A87" s="82">
        <v>43194</v>
      </c>
      <c r="B87" s="83" t="s">
        <v>459</v>
      </c>
      <c r="C87" s="83" t="s">
        <v>389</v>
      </c>
      <c r="D87" s="83" t="s">
        <v>402</v>
      </c>
      <c r="E87" s="84">
        <v>60000</v>
      </c>
      <c r="F87" s="96" t="s">
        <v>65</v>
      </c>
      <c r="G87" s="86" t="s">
        <v>391</v>
      </c>
      <c r="H87" s="85" t="s">
        <v>456</v>
      </c>
      <c r="I87" s="87" t="s">
        <v>392</v>
      </c>
      <c r="J87" s="83">
        <f t="shared" si="1"/>
        <v>6.666666666666667</v>
      </c>
      <c r="K87" s="83">
        <v>9000</v>
      </c>
      <c r="L87" s="94"/>
      <c r="M87" s="94"/>
    </row>
    <row r="88" spans="1:13" x14ac:dyDescent="0.25">
      <c r="A88" s="82">
        <v>43194</v>
      </c>
      <c r="B88" s="83" t="s">
        <v>466</v>
      </c>
      <c r="C88" s="83" t="s">
        <v>761</v>
      </c>
      <c r="D88" s="83" t="s">
        <v>402</v>
      </c>
      <c r="E88" s="84">
        <v>1000000</v>
      </c>
      <c r="F88" s="85" t="s">
        <v>65</v>
      </c>
      <c r="G88" s="86" t="s">
        <v>391</v>
      </c>
      <c r="H88" s="85" t="s">
        <v>470</v>
      </c>
      <c r="I88" s="87" t="s">
        <v>392</v>
      </c>
      <c r="J88" s="83">
        <f t="shared" si="1"/>
        <v>111.11111111111111</v>
      </c>
      <c r="K88" s="83">
        <v>9000</v>
      </c>
      <c r="L88" s="94"/>
      <c r="M88" s="94"/>
    </row>
    <row r="89" spans="1:13" x14ac:dyDescent="0.25">
      <c r="A89" s="82">
        <v>43194</v>
      </c>
      <c r="B89" s="83" t="s">
        <v>467</v>
      </c>
      <c r="C89" s="83" t="s">
        <v>761</v>
      </c>
      <c r="D89" s="85" t="s">
        <v>402</v>
      </c>
      <c r="E89" s="84">
        <v>1000000</v>
      </c>
      <c r="F89" s="85" t="s">
        <v>65</v>
      </c>
      <c r="G89" s="86" t="s">
        <v>391</v>
      </c>
      <c r="H89" s="85" t="s">
        <v>469</v>
      </c>
      <c r="I89" s="87" t="s">
        <v>392</v>
      </c>
      <c r="J89" s="83">
        <f t="shared" si="1"/>
        <v>111.11111111111111</v>
      </c>
      <c r="K89" s="83">
        <v>9000</v>
      </c>
      <c r="L89" s="94"/>
      <c r="M89" s="94"/>
    </row>
    <row r="90" spans="1:13" x14ac:dyDescent="0.25">
      <c r="A90" s="82">
        <v>43194</v>
      </c>
      <c r="B90" s="83" t="s">
        <v>468</v>
      </c>
      <c r="C90" s="83" t="s">
        <v>761</v>
      </c>
      <c r="D90" s="85" t="s">
        <v>402</v>
      </c>
      <c r="E90" s="84">
        <v>400000</v>
      </c>
      <c r="F90" s="85" t="s">
        <v>65</v>
      </c>
      <c r="G90" s="86" t="s">
        <v>391</v>
      </c>
      <c r="H90" s="85" t="s">
        <v>472</v>
      </c>
      <c r="I90" s="87" t="s">
        <v>392</v>
      </c>
      <c r="J90" s="83">
        <f t="shared" si="1"/>
        <v>44.444444444444443</v>
      </c>
      <c r="K90" s="83">
        <v>9000</v>
      </c>
      <c r="L90" s="94"/>
      <c r="M90" s="94"/>
    </row>
    <row r="91" spans="1:13" x14ac:dyDescent="0.25">
      <c r="A91" s="82">
        <v>43194</v>
      </c>
      <c r="B91" s="83" t="s">
        <v>471</v>
      </c>
      <c r="C91" s="85" t="s">
        <v>389</v>
      </c>
      <c r="D91" s="92" t="s">
        <v>402</v>
      </c>
      <c r="E91" s="84">
        <v>540000</v>
      </c>
      <c r="F91" s="85" t="s">
        <v>65</v>
      </c>
      <c r="G91" s="83" t="s">
        <v>391</v>
      </c>
      <c r="H91" s="85" t="s">
        <v>434</v>
      </c>
      <c r="I91" s="87" t="s">
        <v>392</v>
      </c>
      <c r="J91" s="83">
        <f t="shared" si="1"/>
        <v>60</v>
      </c>
      <c r="K91" s="83">
        <v>9000</v>
      </c>
      <c r="L91" s="94"/>
      <c r="M91" s="94"/>
    </row>
    <row r="92" spans="1:13" x14ac:dyDescent="0.25">
      <c r="A92" s="82">
        <v>43194</v>
      </c>
      <c r="B92" s="83" t="s">
        <v>473</v>
      </c>
      <c r="C92" s="83" t="s">
        <v>400</v>
      </c>
      <c r="D92" s="85" t="s">
        <v>395</v>
      </c>
      <c r="E92" s="84">
        <v>20000</v>
      </c>
      <c r="F92" s="83" t="s">
        <v>65</v>
      </c>
      <c r="G92" s="86" t="s">
        <v>391</v>
      </c>
      <c r="H92" s="85" t="s">
        <v>474</v>
      </c>
      <c r="I92" s="87" t="s">
        <v>392</v>
      </c>
      <c r="J92" s="83">
        <f t="shared" si="1"/>
        <v>2.2222222222222223</v>
      </c>
      <c r="K92" s="83">
        <v>9000</v>
      </c>
      <c r="L92" s="94"/>
      <c r="M92" s="94"/>
    </row>
    <row r="93" spans="1:13" x14ac:dyDescent="0.25">
      <c r="A93" s="82">
        <v>43194</v>
      </c>
      <c r="B93" s="83" t="s">
        <v>473</v>
      </c>
      <c r="C93" s="83" t="s">
        <v>400</v>
      </c>
      <c r="D93" s="85" t="s">
        <v>395</v>
      </c>
      <c r="E93" s="84">
        <v>42000</v>
      </c>
      <c r="F93" s="85" t="s">
        <v>65</v>
      </c>
      <c r="G93" s="86" t="s">
        <v>391</v>
      </c>
      <c r="H93" s="85" t="s">
        <v>434</v>
      </c>
      <c r="I93" s="87" t="s">
        <v>392</v>
      </c>
      <c r="J93" s="83">
        <f t="shared" si="1"/>
        <v>4.666666666666667</v>
      </c>
      <c r="K93" s="83">
        <v>9000</v>
      </c>
      <c r="L93" s="94"/>
      <c r="M93" s="94"/>
    </row>
    <row r="94" spans="1:13" x14ac:dyDescent="0.25">
      <c r="A94" s="88">
        <v>43194</v>
      </c>
      <c r="B94" s="85" t="s">
        <v>483</v>
      </c>
      <c r="C94" s="83" t="s">
        <v>396</v>
      </c>
      <c r="D94" s="83" t="s">
        <v>393</v>
      </c>
      <c r="E94" s="89">
        <v>1600000</v>
      </c>
      <c r="F94" s="83" t="s">
        <v>33</v>
      </c>
      <c r="G94" s="86" t="s">
        <v>391</v>
      </c>
      <c r="H94" s="85" t="s">
        <v>211</v>
      </c>
      <c r="I94" s="87" t="s">
        <v>392</v>
      </c>
      <c r="J94" s="83">
        <f t="shared" si="1"/>
        <v>177.77777777777777</v>
      </c>
      <c r="K94" s="83">
        <v>9000</v>
      </c>
      <c r="L94" s="94"/>
      <c r="M94" s="94"/>
    </row>
    <row r="95" spans="1:13" x14ac:dyDescent="0.25">
      <c r="A95" s="88">
        <v>43194</v>
      </c>
      <c r="B95" s="85" t="s">
        <v>692</v>
      </c>
      <c r="C95" s="83" t="s">
        <v>389</v>
      </c>
      <c r="D95" s="85" t="s">
        <v>393</v>
      </c>
      <c r="E95" s="89">
        <v>17000</v>
      </c>
      <c r="F95" s="85" t="s">
        <v>33</v>
      </c>
      <c r="G95" s="86" t="s">
        <v>391</v>
      </c>
      <c r="H95" s="85" t="s">
        <v>621</v>
      </c>
      <c r="I95" s="87" t="s">
        <v>392</v>
      </c>
      <c r="J95" s="83">
        <f t="shared" si="1"/>
        <v>1.8888888888888888</v>
      </c>
      <c r="K95" s="83">
        <v>9000</v>
      </c>
      <c r="L95" s="94"/>
      <c r="M95" s="94"/>
    </row>
    <row r="96" spans="1:13" x14ac:dyDescent="0.25">
      <c r="A96" s="82">
        <v>43194</v>
      </c>
      <c r="B96" s="83" t="s">
        <v>657</v>
      </c>
      <c r="C96" s="85" t="s">
        <v>389</v>
      </c>
      <c r="D96" s="85" t="s">
        <v>393</v>
      </c>
      <c r="E96" s="84">
        <v>5000</v>
      </c>
      <c r="F96" s="96" t="s">
        <v>48</v>
      </c>
      <c r="G96" s="86" t="s">
        <v>391</v>
      </c>
      <c r="H96" s="85" t="s">
        <v>207</v>
      </c>
      <c r="I96" s="87" t="s">
        <v>392</v>
      </c>
      <c r="J96" s="83">
        <f t="shared" si="1"/>
        <v>0.55555555555555558</v>
      </c>
      <c r="K96" s="83">
        <v>9000</v>
      </c>
      <c r="L96" s="94"/>
      <c r="M96" s="94"/>
    </row>
    <row r="97" spans="1:13" x14ac:dyDescent="0.25">
      <c r="A97" s="82">
        <v>43194</v>
      </c>
      <c r="B97" s="83" t="s">
        <v>656</v>
      </c>
      <c r="C97" s="85" t="s">
        <v>389</v>
      </c>
      <c r="D97" s="85" t="s">
        <v>393</v>
      </c>
      <c r="E97" s="84">
        <v>15000</v>
      </c>
      <c r="F97" s="96" t="s">
        <v>48</v>
      </c>
      <c r="G97" s="86" t="s">
        <v>391</v>
      </c>
      <c r="H97" s="85" t="s">
        <v>690</v>
      </c>
      <c r="I97" s="87" t="s">
        <v>392</v>
      </c>
      <c r="J97" s="83">
        <f t="shared" si="1"/>
        <v>1.6666666666666667</v>
      </c>
      <c r="K97" s="83">
        <v>9000</v>
      </c>
      <c r="L97" s="94"/>
      <c r="M97" s="94"/>
    </row>
    <row r="98" spans="1:13" x14ac:dyDescent="0.25">
      <c r="A98" s="82">
        <v>43194</v>
      </c>
      <c r="B98" s="83" t="s">
        <v>658</v>
      </c>
      <c r="C98" s="85" t="s">
        <v>389</v>
      </c>
      <c r="D98" s="85" t="s">
        <v>393</v>
      </c>
      <c r="E98" s="84">
        <v>40000</v>
      </c>
      <c r="F98" s="96" t="s">
        <v>48</v>
      </c>
      <c r="G98" s="86" t="s">
        <v>391</v>
      </c>
      <c r="H98" s="85" t="s">
        <v>217</v>
      </c>
      <c r="I98" s="87" t="s">
        <v>392</v>
      </c>
      <c r="J98" s="83">
        <f t="shared" si="1"/>
        <v>4.4444444444444446</v>
      </c>
      <c r="K98" s="83">
        <v>9000</v>
      </c>
      <c r="L98" s="94"/>
      <c r="M98" s="94"/>
    </row>
    <row r="99" spans="1:13" x14ac:dyDescent="0.25">
      <c r="A99" s="82">
        <v>43194</v>
      </c>
      <c r="B99" s="85" t="s">
        <v>74</v>
      </c>
      <c r="C99" s="85" t="s">
        <v>389</v>
      </c>
      <c r="D99" s="85" t="s">
        <v>789</v>
      </c>
      <c r="E99" s="84">
        <v>160000</v>
      </c>
      <c r="F99" s="96" t="s">
        <v>73</v>
      </c>
      <c r="G99" s="86" t="s">
        <v>391</v>
      </c>
      <c r="H99" s="85" t="s">
        <v>981</v>
      </c>
      <c r="I99" s="86" t="s">
        <v>392</v>
      </c>
      <c r="J99" s="83">
        <f t="shared" si="1"/>
        <v>17.777777777777779</v>
      </c>
      <c r="K99" s="83">
        <v>9000</v>
      </c>
      <c r="L99" s="94"/>
      <c r="M99" s="94"/>
    </row>
    <row r="100" spans="1:13" x14ac:dyDescent="0.25">
      <c r="A100" s="88">
        <v>43194</v>
      </c>
      <c r="B100" s="85" t="s">
        <v>38</v>
      </c>
      <c r="C100" s="83" t="s">
        <v>397</v>
      </c>
      <c r="D100" s="85" t="s">
        <v>390</v>
      </c>
      <c r="E100" s="90">
        <v>47000</v>
      </c>
      <c r="F100" s="85" t="s">
        <v>485</v>
      </c>
      <c r="G100" s="86" t="s">
        <v>391</v>
      </c>
      <c r="H100" s="85" t="s">
        <v>213</v>
      </c>
      <c r="I100" s="87" t="s">
        <v>392</v>
      </c>
      <c r="J100" s="83">
        <f t="shared" si="1"/>
        <v>5.2222222222222223</v>
      </c>
      <c r="K100" s="83">
        <v>9000</v>
      </c>
      <c r="L100" s="94"/>
      <c r="M100" s="94"/>
    </row>
    <row r="101" spans="1:13" x14ac:dyDescent="0.25">
      <c r="A101" s="88">
        <v>43194</v>
      </c>
      <c r="B101" s="86" t="s">
        <v>24</v>
      </c>
      <c r="C101" s="83" t="s">
        <v>399</v>
      </c>
      <c r="D101" s="85" t="s">
        <v>395</v>
      </c>
      <c r="E101" s="89">
        <v>400000</v>
      </c>
      <c r="F101" s="85" t="s">
        <v>25</v>
      </c>
      <c r="G101" s="86" t="s">
        <v>391</v>
      </c>
      <c r="H101" s="85" t="s">
        <v>209</v>
      </c>
      <c r="I101" s="87" t="s">
        <v>392</v>
      </c>
      <c r="J101" s="83">
        <f t="shared" si="1"/>
        <v>44.444444444444443</v>
      </c>
      <c r="K101" s="83">
        <v>9000</v>
      </c>
      <c r="L101" s="94"/>
      <c r="M101" s="94"/>
    </row>
    <row r="102" spans="1:13" x14ac:dyDescent="0.25">
      <c r="A102" s="88">
        <v>43194</v>
      </c>
      <c r="B102" s="85" t="s">
        <v>26</v>
      </c>
      <c r="C102" s="83" t="s">
        <v>400</v>
      </c>
      <c r="D102" s="83" t="s">
        <v>395</v>
      </c>
      <c r="E102" s="89">
        <v>115000</v>
      </c>
      <c r="F102" s="85" t="s">
        <v>25</v>
      </c>
      <c r="G102" s="86" t="s">
        <v>391</v>
      </c>
      <c r="H102" s="85" t="s">
        <v>210</v>
      </c>
      <c r="I102" s="87" t="s">
        <v>392</v>
      </c>
      <c r="J102" s="83">
        <f t="shared" si="1"/>
        <v>12.777777777777779</v>
      </c>
      <c r="K102" s="83">
        <v>9000</v>
      </c>
      <c r="L102" s="94"/>
      <c r="M102" s="94"/>
    </row>
    <row r="103" spans="1:13" x14ac:dyDescent="0.25">
      <c r="A103" s="88">
        <v>43194</v>
      </c>
      <c r="B103" s="85" t="s">
        <v>41</v>
      </c>
      <c r="C103" s="83" t="s">
        <v>515</v>
      </c>
      <c r="D103" s="85" t="s">
        <v>395</v>
      </c>
      <c r="E103" s="89">
        <v>20000</v>
      </c>
      <c r="F103" s="85" t="s">
        <v>25</v>
      </c>
      <c r="G103" s="86" t="s">
        <v>391</v>
      </c>
      <c r="H103" s="85" t="s">
        <v>215</v>
      </c>
      <c r="I103" s="87" t="s">
        <v>392</v>
      </c>
      <c r="J103" s="83">
        <f t="shared" si="1"/>
        <v>2.2222222222222223</v>
      </c>
      <c r="K103" s="83">
        <v>9000</v>
      </c>
      <c r="L103" s="94"/>
      <c r="M103" s="94"/>
    </row>
    <row r="104" spans="1:13" x14ac:dyDescent="0.25">
      <c r="A104" s="88">
        <v>43194</v>
      </c>
      <c r="B104" s="85" t="s">
        <v>45</v>
      </c>
      <c r="C104" s="83" t="s">
        <v>389</v>
      </c>
      <c r="D104" s="85" t="s">
        <v>395</v>
      </c>
      <c r="E104" s="90">
        <v>120000</v>
      </c>
      <c r="F104" s="85" t="s">
        <v>25</v>
      </c>
      <c r="G104" s="86" t="s">
        <v>391</v>
      </c>
      <c r="H104" s="85" t="s">
        <v>218</v>
      </c>
      <c r="I104" s="87" t="s">
        <v>392</v>
      </c>
      <c r="J104" s="83">
        <f t="shared" si="1"/>
        <v>13.333333333333334</v>
      </c>
      <c r="K104" s="83">
        <v>9000</v>
      </c>
      <c r="L104" s="94"/>
      <c r="M104" s="94"/>
    </row>
    <row r="105" spans="1:13" x14ac:dyDescent="0.25">
      <c r="A105" s="82">
        <v>43194</v>
      </c>
      <c r="B105" s="85" t="s">
        <v>551</v>
      </c>
      <c r="C105" s="85" t="s">
        <v>761</v>
      </c>
      <c r="D105" s="87" t="s">
        <v>390</v>
      </c>
      <c r="E105" s="84">
        <v>500000</v>
      </c>
      <c r="F105" s="85" t="s">
        <v>60</v>
      </c>
      <c r="G105" s="86" t="s">
        <v>391</v>
      </c>
      <c r="H105" s="85" t="s">
        <v>615</v>
      </c>
      <c r="I105" s="87" t="s">
        <v>392</v>
      </c>
      <c r="J105" s="83">
        <f t="shared" si="1"/>
        <v>55.555555555555557</v>
      </c>
      <c r="K105" s="83">
        <v>9000</v>
      </c>
      <c r="L105" s="94"/>
      <c r="M105" s="94"/>
    </row>
    <row r="106" spans="1:13" x14ac:dyDescent="0.25">
      <c r="A106" s="82">
        <v>43194</v>
      </c>
      <c r="B106" s="82" t="s">
        <v>542</v>
      </c>
      <c r="C106" s="85" t="s">
        <v>761</v>
      </c>
      <c r="D106" s="87" t="s">
        <v>390</v>
      </c>
      <c r="E106" s="84">
        <v>80000</v>
      </c>
      <c r="F106" s="85" t="s">
        <v>60</v>
      </c>
      <c r="G106" s="86" t="s">
        <v>391</v>
      </c>
      <c r="H106" s="85" t="s">
        <v>616</v>
      </c>
      <c r="I106" s="87" t="s">
        <v>392</v>
      </c>
      <c r="J106" s="83">
        <f t="shared" si="1"/>
        <v>8.8888888888888893</v>
      </c>
      <c r="K106" s="83">
        <v>9000</v>
      </c>
      <c r="L106" s="94"/>
      <c r="M106" s="94"/>
    </row>
    <row r="107" spans="1:13" x14ac:dyDescent="0.25">
      <c r="A107" s="82">
        <v>43194</v>
      </c>
      <c r="B107" s="82" t="s">
        <v>552</v>
      </c>
      <c r="C107" s="85" t="s">
        <v>761</v>
      </c>
      <c r="D107" s="87" t="s">
        <v>390</v>
      </c>
      <c r="E107" s="84">
        <v>80000</v>
      </c>
      <c r="F107" s="85" t="s">
        <v>60</v>
      </c>
      <c r="G107" s="86" t="s">
        <v>391</v>
      </c>
      <c r="H107" s="85" t="s">
        <v>617</v>
      </c>
      <c r="I107" s="87"/>
      <c r="J107" s="83">
        <f t="shared" si="1"/>
        <v>8.8888888888888893</v>
      </c>
      <c r="K107" s="83">
        <v>9000</v>
      </c>
      <c r="L107" s="94"/>
      <c r="M107" s="94"/>
    </row>
    <row r="108" spans="1:13" x14ac:dyDescent="0.25">
      <c r="A108" s="82">
        <v>43194</v>
      </c>
      <c r="B108" s="82" t="s">
        <v>553</v>
      </c>
      <c r="C108" s="83" t="s">
        <v>389</v>
      </c>
      <c r="D108" s="83" t="s">
        <v>390</v>
      </c>
      <c r="E108" s="84">
        <v>15000</v>
      </c>
      <c r="F108" s="85" t="s">
        <v>60</v>
      </c>
      <c r="G108" s="86" t="s">
        <v>391</v>
      </c>
      <c r="H108" s="85" t="s">
        <v>618</v>
      </c>
      <c r="I108" s="87" t="s">
        <v>392</v>
      </c>
      <c r="J108" s="83">
        <f t="shared" si="1"/>
        <v>1.6666666666666667</v>
      </c>
      <c r="K108" s="83">
        <v>9000</v>
      </c>
      <c r="L108" s="94"/>
      <c r="M108" s="94"/>
    </row>
    <row r="109" spans="1:13" x14ac:dyDescent="0.25">
      <c r="A109" s="82">
        <v>43194</v>
      </c>
      <c r="B109" s="82" t="s">
        <v>554</v>
      </c>
      <c r="C109" s="83" t="s">
        <v>389</v>
      </c>
      <c r="D109" s="83" t="s">
        <v>390</v>
      </c>
      <c r="E109" s="84">
        <v>15000</v>
      </c>
      <c r="F109" s="85" t="s">
        <v>60</v>
      </c>
      <c r="G109" s="86" t="s">
        <v>391</v>
      </c>
      <c r="H109" s="85" t="s">
        <v>619</v>
      </c>
      <c r="I109" s="87" t="s">
        <v>392</v>
      </c>
      <c r="J109" s="83">
        <f t="shared" si="1"/>
        <v>1.6666666666666667</v>
      </c>
      <c r="K109" s="83">
        <v>9000</v>
      </c>
      <c r="L109" s="94"/>
      <c r="M109" s="94"/>
    </row>
    <row r="110" spans="1:13" x14ac:dyDescent="0.25">
      <c r="A110" s="82">
        <v>43194</v>
      </c>
      <c r="B110" s="82" t="s">
        <v>555</v>
      </c>
      <c r="C110" s="83" t="s">
        <v>400</v>
      </c>
      <c r="D110" s="85" t="s">
        <v>395</v>
      </c>
      <c r="E110" s="84">
        <v>83000</v>
      </c>
      <c r="F110" s="85" t="s">
        <v>60</v>
      </c>
      <c r="G110" s="86" t="s">
        <v>391</v>
      </c>
      <c r="H110" s="85" t="s">
        <v>620</v>
      </c>
      <c r="I110" s="87" t="s">
        <v>392</v>
      </c>
      <c r="J110" s="83">
        <f t="shared" si="1"/>
        <v>9.2222222222222214</v>
      </c>
      <c r="K110" s="83">
        <v>9000</v>
      </c>
      <c r="L110" s="94"/>
      <c r="M110" s="94"/>
    </row>
    <row r="111" spans="1:13" x14ac:dyDescent="0.25">
      <c r="A111" s="82">
        <v>43194</v>
      </c>
      <c r="B111" s="82" t="s">
        <v>556</v>
      </c>
      <c r="C111" s="83" t="s">
        <v>389</v>
      </c>
      <c r="D111" s="83" t="s">
        <v>390</v>
      </c>
      <c r="E111" s="84">
        <v>100000</v>
      </c>
      <c r="F111" s="85" t="s">
        <v>60</v>
      </c>
      <c r="G111" s="86" t="s">
        <v>391</v>
      </c>
      <c r="H111" s="85" t="s">
        <v>633</v>
      </c>
      <c r="I111" s="87" t="s">
        <v>392</v>
      </c>
      <c r="J111" s="83">
        <f t="shared" si="1"/>
        <v>11.111111111111111</v>
      </c>
      <c r="K111" s="83">
        <v>9000</v>
      </c>
      <c r="L111" s="94"/>
      <c r="M111" s="94"/>
    </row>
    <row r="112" spans="1:13" x14ac:dyDescent="0.25">
      <c r="A112" s="82">
        <v>43194</v>
      </c>
      <c r="B112" s="82" t="s">
        <v>557</v>
      </c>
      <c r="C112" s="83" t="s">
        <v>389</v>
      </c>
      <c r="D112" s="83" t="s">
        <v>390</v>
      </c>
      <c r="E112" s="84">
        <v>25000</v>
      </c>
      <c r="F112" s="85" t="s">
        <v>60</v>
      </c>
      <c r="G112" s="86" t="s">
        <v>391</v>
      </c>
      <c r="H112" s="85" t="s">
        <v>625</v>
      </c>
      <c r="I112" s="87" t="s">
        <v>392</v>
      </c>
      <c r="J112" s="83">
        <f t="shared" si="1"/>
        <v>2.7777777777777777</v>
      </c>
      <c r="K112" s="83">
        <v>9000</v>
      </c>
      <c r="L112" s="94"/>
      <c r="M112" s="94"/>
    </row>
    <row r="113" spans="1:13" x14ac:dyDescent="0.25">
      <c r="A113" s="82">
        <v>43194</v>
      </c>
      <c r="B113" s="83" t="s">
        <v>705</v>
      </c>
      <c r="C113" s="83" t="s">
        <v>389</v>
      </c>
      <c r="D113" s="83" t="s">
        <v>824</v>
      </c>
      <c r="E113" s="104">
        <v>18000</v>
      </c>
      <c r="F113" s="83" t="s">
        <v>27</v>
      </c>
      <c r="G113" s="86" t="s">
        <v>391</v>
      </c>
      <c r="H113" s="85" t="s">
        <v>830</v>
      </c>
      <c r="I113" s="87" t="s">
        <v>392</v>
      </c>
      <c r="J113" s="83">
        <f t="shared" si="1"/>
        <v>2</v>
      </c>
      <c r="K113" s="83">
        <v>9000</v>
      </c>
      <c r="L113" s="91"/>
      <c r="M113" s="94"/>
    </row>
    <row r="114" spans="1:13" x14ac:dyDescent="0.25">
      <c r="A114" s="82">
        <v>43194</v>
      </c>
      <c r="B114" s="83" t="s">
        <v>903</v>
      </c>
      <c r="C114" s="85" t="s">
        <v>761</v>
      </c>
      <c r="D114" s="83" t="s">
        <v>824</v>
      </c>
      <c r="E114" s="104">
        <v>80000</v>
      </c>
      <c r="F114" s="83" t="s">
        <v>27</v>
      </c>
      <c r="G114" s="86" t="s">
        <v>391</v>
      </c>
      <c r="H114" s="85" t="s">
        <v>831</v>
      </c>
      <c r="I114" s="87" t="s">
        <v>392</v>
      </c>
      <c r="J114" s="83">
        <f t="shared" si="1"/>
        <v>8.8888888888888893</v>
      </c>
      <c r="K114" s="83">
        <v>9000</v>
      </c>
      <c r="L114" s="91"/>
      <c r="M114" s="94"/>
    </row>
    <row r="115" spans="1:13" x14ac:dyDescent="0.25">
      <c r="A115" s="82">
        <v>43194</v>
      </c>
      <c r="B115" s="83" t="s">
        <v>706</v>
      </c>
      <c r="C115" s="83" t="s">
        <v>394</v>
      </c>
      <c r="D115" s="83" t="s">
        <v>824</v>
      </c>
      <c r="E115" s="104">
        <v>250000</v>
      </c>
      <c r="F115" s="83" t="s">
        <v>27</v>
      </c>
      <c r="G115" s="86" t="s">
        <v>391</v>
      </c>
      <c r="H115" s="85" t="s">
        <v>832</v>
      </c>
      <c r="I115" s="87" t="s">
        <v>392</v>
      </c>
      <c r="J115" s="83">
        <f t="shared" si="1"/>
        <v>27.777777777777779</v>
      </c>
      <c r="K115" s="83">
        <v>9000</v>
      </c>
      <c r="L115" s="91"/>
      <c r="M115" s="94"/>
    </row>
    <row r="116" spans="1:13" x14ac:dyDescent="0.25">
      <c r="A116" s="82">
        <v>43194</v>
      </c>
      <c r="B116" s="83" t="s">
        <v>833</v>
      </c>
      <c r="C116" s="85" t="s">
        <v>761</v>
      </c>
      <c r="D116" s="83" t="s">
        <v>824</v>
      </c>
      <c r="E116" s="104">
        <v>400000</v>
      </c>
      <c r="F116" s="83" t="s">
        <v>27</v>
      </c>
      <c r="G116" s="86" t="s">
        <v>391</v>
      </c>
      <c r="H116" s="85" t="s">
        <v>834</v>
      </c>
      <c r="I116" s="87" t="s">
        <v>392</v>
      </c>
      <c r="J116" s="83">
        <f t="shared" si="1"/>
        <v>44.444444444444443</v>
      </c>
      <c r="K116" s="83">
        <v>9000</v>
      </c>
      <c r="L116" s="91"/>
      <c r="M116" s="94"/>
    </row>
    <row r="117" spans="1:13" x14ac:dyDescent="0.25">
      <c r="A117" s="288">
        <v>43194</v>
      </c>
      <c r="B117" s="91" t="s">
        <v>707</v>
      </c>
      <c r="C117" s="91" t="s">
        <v>400</v>
      </c>
      <c r="D117" s="91" t="s">
        <v>395</v>
      </c>
      <c r="E117" s="296">
        <v>10000</v>
      </c>
      <c r="F117" s="91" t="s">
        <v>27</v>
      </c>
      <c r="G117" s="291" t="s">
        <v>391</v>
      </c>
      <c r="H117" s="289" t="s">
        <v>835</v>
      </c>
      <c r="I117" s="292" t="s">
        <v>392</v>
      </c>
      <c r="J117" s="91">
        <f t="shared" si="1"/>
        <v>1.1111111111111112</v>
      </c>
      <c r="K117" s="91">
        <v>9000</v>
      </c>
      <c r="L117" s="91"/>
      <c r="M117" s="94"/>
    </row>
    <row r="118" spans="1:13" x14ac:dyDescent="0.25">
      <c r="A118" s="293">
        <v>43194</v>
      </c>
      <c r="B118" s="300" t="s">
        <v>914</v>
      </c>
      <c r="C118" s="300" t="s">
        <v>389</v>
      </c>
      <c r="D118" s="300" t="s">
        <v>402</v>
      </c>
      <c r="E118" s="301">
        <v>2550000</v>
      </c>
      <c r="F118" s="292" t="s">
        <v>908</v>
      </c>
      <c r="G118" s="291" t="s">
        <v>391</v>
      </c>
      <c r="H118" s="91" t="s">
        <v>924</v>
      </c>
      <c r="I118" s="292" t="s">
        <v>392</v>
      </c>
      <c r="J118" s="91">
        <f t="shared" si="1"/>
        <v>283.33333333333331</v>
      </c>
      <c r="K118" s="91">
        <v>9000</v>
      </c>
      <c r="L118" s="91"/>
      <c r="M118" s="94"/>
    </row>
    <row r="119" spans="1:13" x14ac:dyDescent="0.25">
      <c r="A119" s="88">
        <v>43194</v>
      </c>
      <c r="B119" s="105" t="s">
        <v>915</v>
      </c>
      <c r="C119" s="105" t="s">
        <v>396</v>
      </c>
      <c r="D119" s="105" t="s">
        <v>395</v>
      </c>
      <c r="E119" s="89">
        <v>3748827</v>
      </c>
      <c r="F119" s="87" t="s">
        <v>908</v>
      </c>
      <c r="G119" s="86" t="s">
        <v>391</v>
      </c>
      <c r="H119" s="83" t="s">
        <v>926</v>
      </c>
      <c r="I119" s="87" t="s">
        <v>392</v>
      </c>
      <c r="J119" s="83">
        <f>E119/9399</f>
        <v>398.85381423555697</v>
      </c>
      <c r="K119" s="83">
        <v>9000</v>
      </c>
      <c r="L119" s="91"/>
      <c r="M119" s="94"/>
    </row>
    <row r="120" spans="1:13" x14ac:dyDescent="0.25">
      <c r="A120" s="88">
        <v>43194</v>
      </c>
      <c r="B120" s="105" t="s">
        <v>916</v>
      </c>
      <c r="C120" s="105" t="s">
        <v>396</v>
      </c>
      <c r="D120" s="105" t="s">
        <v>395</v>
      </c>
      <c r="E120" s="89">
        <v>56500</v>
      </c>
      <c r="F120" s="87" t="s">
        <v>908</v>
      </c>
      <c r="G120" s="86" t="s">
        <v>391</v>
      </c>
      <c r="H120" s="83" t="s">
        <v>621</v>
      </c>
      <c r="I120" s="87" t="s">
        <v>392</v>
      </c>
      <c r="J120" s="83">
        <f>E120/9399</f>
        <v>6.0112777955101606</v>
      </c>
      <c r="K120" s="83">
        <v>9000</v>
      </c>
      <c r="L120" s="91"/>
      <c r="M120" s="94"/>
    </row>
    <row r="121" spans="1:13" x14ac:dyDescent="0.25">
      <c r="A121" s="88">
        <v>43194</v>
      </c>
      <c r="B121" s="105" t="s">
        <v>917</v>
      </c>
      <c r="C121" s="105" t="s">
        <v>396</v>
      </c>
      <c r="D121" s="105" t="s">
        <v>395</v>
      </c>
      <c r="E121" s="89">
        <v>462500</v>
      </c>
      <c r="F121" s="87" t="s">
        <v>908</v>
      </c>
      <c r="G121" s="86" t="s">
        <v>391</v>
      </c>
      <c r="H121" s="83" t="s">
        <v>927</v>
      </c>
      <c r="I121" s="87" t="s">
        <v>392</v>
      </c>
      <c r="J121" s="83">
        <f t="shared" ref="J121:J280" si="2">E121/9000</f>
        <v>51.388888888888886</v>
      </c>
      <c r="K121" s="83">
        <v>9000</v>
      </c>
      <c r="L121" s="91"/>
      <c r="M121" s="94"/>
    </row>
    <row r="122" spans="1:13" x14ac:dyDescent="0.25">
      <c r="A122" s="88">
        <v>43194</v>
      </c>
      <c r="B122" s="105" t="s">
        <v>918</v>
      </c>
      <c r="C122" s="105" t="s">
        <v>396</v>
      </c>
      <c r="D122" s="105" t="s">
        <v>395</v>
      </c>
      <c r="E122" s="89">
        <v>56500</v>
      </c>
      <c r="F122" s="87" t="s">
        <v>908</v>
      </c>
      <c r="G122" s="86" t="s">
        <v>391</v>
      </c>
      <c r="H122" s="83" t="s">
        <v>621</v>
      </c>
      <c r="I122" s="87" t="s">
        <v>392</v>
      </c>
      <c r="J122" s="83">
        <f t="shared" si="2"/>
        <v>6.2777777777777777</v>
      </c>
      <c r="K122" s="83">
        <v>9000</v>
      </c>
      <c r="L122" s="91"/>
      <c r="M122" s="94"/>
    </row>
    <row r="123" spans="1:13" x14ac:dyDescent="0.25">
      <c r="A123" s="88">
        <v>43194</v>
      </c>
      <c r="B123" s="105" t="s">
        <v>919</v>
      </c>
      <c r="C123" s="105" t="s">
        <v>404</v>
      </c>
      <c r="D123" s="105" t="s">
        <v>390</v>
      </c>
      <c r="E123" s="101">
        <v>3500000</v>
      </c>
      <c r="F123" s="87" t="s">
        <v>908</v>
      </c>
      <c r="G123" s="86" t="s">
        <v>391</v>
      </c>
      <c r="H123" s="83" t="s">
        <v>925</v>
      </c>
      <c r="I123" s="87" t="s">
        <v>392</v>
      </c>
      <c r="J123" s="83">
        <f t="shared" si="2"/>
        <v>388.88888888888891</v>
      </c>
      <c r="K123" s="83">
        <v>9000</v>
      </c>
      <c r="L123" s="91"/>
      <c r="M123" s="94"/>
    </row>
    <row r="124" spans="1:13" x14ac:dyDescent="0.25">
      <c r="A124" s="88">
        <v>43195</v>
      </c>
      <c r="B124" s="85" t="s">
        <v>692</v>
      </c>
      <c r="C124" s="83" t="s">
        <v>389</v>
      </c>
      <c r="D124" s="85" t="s">
        <v>393</v>
      </c>
      <c r="E124" s="89">
        <v>17000</v>
      </c>
      <c r="F124" s="85" t="s">
        <v>33</v>
      </c>
      <c r="G124" s="86" t="s">
        <v>391</v>
      </c>
      <c r="H124" s="85" t="s">
        <v>621</v>
      </c>
      <c r="I124" s="87" t="s">
        <v>392</v>
      </c>
      <c r="J124" s="83">
        <f t="shared" si="2"/>
        <v>1.8888888888888888</v>
      </c>
      <c r="K124" s="83">
        <v>9000</v>
      </c>
      <c r="L124" s="91"/>
      <c r="M124" s="94"/>
    </row>
    <row r="125" spans="1:13" x14ac:dyDescent="0.25">
      <c r="A125" s="82">
        <v>43195</v>
      </c>
      <c r="B125" s="83" t="s">
        <v>656</v>
      </c>
      <c r="C125" s="85" t="s">
        <v>389</v>
      </c>
      <c r="D125" s="85" t="s">
        <v>393</v>
      </c>
      <c r="E125" s="84">
        <v>15000</v>
      </c>
      <c r="F125" s="96" t="s">
        <v>48</v>
      </c>
      <c r="G125" s="86" t="s">
        <v>391</v>
      </c>
      <c r="H125" s="85" t="s">
        <v>208</v>
      </c>
      <c r="I125" s="87" t="s">
        <v>392</v>
      </c>
      <c r="J125" s="83">
        <f t="shared" si="2"/>
        <v>1.6666666666666667</v>
      </c>
      <c r="K125" s="83">
        <v>9000</v>
      </c>
      <c r="L125" s="91"/>
      <c r="M125" s="94"/>
    </row>
    <row r="126" spans="1:13" x14ac:dyDescent="0.25">
      <c r="A126" s="82">
        <v>43195</v>
      </c>
      <c r="B126" s="83" t="s">
        <v>659</v>
      </c>
      <c r="C126" s="85" t="s">
        <v>389</v>
      </c>
      <c r="D126" s="85" t="s">
        <v>393</v>
      </c>
      <c r="E126" s="84">
        <v>12000</v>
      </c>
      <c r="F126" s="96" t="s">
        <v>48</v>
      </c>
      <c r="G126" s="86" t="s">
        <v>391</v>
      </c>
      <c r="H126" s="85" t="s">
        <v>222</v>
      </c>
      <c r="I126" s="87" t="s">
        <v>392</v>
      </c>
      <c r="J126" s="83">
        <f t="shared" si="2"/>
        <v>1.3333333333333333</v>
      </c>
      <c r="K126" s="83">
        <v>9000</v>
      </c>
      <c r="L126" s="94"/>
      <c r="M126" s="94"/>
    </row>
    <row r="127" spans="1:13" x14ac:dyDescent="0.25">
      <c r="A127" s="82">
        <v>43195</v>
      </c>
      <c r="B127" s="83" t="s">
        <v>658</v>
      </c>
      <c r="C127" s="85" t="s">
        <v>389</v>
      </c>
      <c r="D127" s="85" t="s">
        <v>393</v>
      </c>
      <c r="E127" s="84">
        <v>13000</v>
      </c>
      <c r="F127" s="96" t="s">
        <v>48</v>
      </c>
      <c r="G127" s="86" t="s">
        <v>391</v>
      </c>
      <c r="H127" s="85" t="s">
        <v>221</v>
      </c>
      <c r="I127" s="87" t="s">
        <v>392</v>
      </c>
      <c r="J127" s="83">
        <f t="shared" si="2"/>
        <v>1.4444444444444444</v>
      </c>
      <c r="K127" s="83">
        <v>9000</v>
      </c>
      <c r="L127" s="94"/>
      <c r="M127" s="94"/>
    </row>
    <row r="128" spans="1:13" x14ac:dyDescent="0.25">
      <c r="A128" s="82">
        <v>43195</v>
      </c>
      <c r="B128" s="83" t="s">
        <v>660</v>
      </c>
      <c r="C128" s="85" t="s">
        <v>389</v>
      </c>
      <c r="D128" s="85" t="s">
        <v>393</v>
      </c>
      <c r="E128" s="84">
        <v>20000</v>
      </c>
      <c r="F128" s="96" t="s">
        <v>48</v>
      </c>
      <c r="G128" s="86" t="s">
        <v>391</v>
      </c>
      <c r="H128" s="85" t="s">
        <v>224</v>
      </c>
      <c r="I128" s="87" t="s">
        <v>392</v>
      </c>
      <c r="J128" s="83">
        <f t="shared" si="2"/>
        <v>2.2222222222222223</v>
      </c>
      <c r="K128" s="83">
        <v>9000</v>
      </c>
      <c r="L128" s="94"/>
      <c r="M128" s="94"/>
    </row>
    <row r="129" spans="1:13" x14ac:dyDescent="0.25">
      <c r="A129" s="88">
        <v>43195</v>
      </c>
      <c r="B129" s="85" t="s">
        <v>51</v>
      </c>
      <c r="C129" s="85" t="s">
        <v>394</v>
      </c>
      <c r="D129" s="85" t="s">
        <v>402</v>
      </c>
      <c r="E129" s="84">
        <v>1800000</v>
      </c>
      <c r="F129" s="96" t="s">
        <v>48</v>
      </c>
      <c r="G129" s="86" t="s">
        <v>391</v>
      </c>
      <c r="H129" s="85" t="s">
        <v>223</v>
      </c>
      <c r="I129" s="87" t="s">
        <v>392</v>
      </c>
      <c r="J129" s="83">
        <f t="shared" si="2"/>
        <v>200</v>
      </c>
      <c r="K129" s="83">
        <v>9000</v>
      </c>
      <c r="L129" s="94"/>
      <c r="M129" s="94"/>
    </row>
    <row r="130" spans="1:13" x14ac:dyDescent="0.25">
      <c r="A130" s="82">
        <v>43195</v>
      </c>
      <c r="B130" s="85" t="s">
        <v>791</v>
      </c>
      <c r="C130" s="85" t="s">
        <v>389</v>
      </c>
      <c r="D130" s="85" t="s">
        <v>789</v>
      </c>
      <c r="E130" s="84">
        <v>50000</v>
      </c>
      <c r="F130" s="96" t="s">
        <v>73</v>
      </c>
      <c r="G130" s="86" t="s">
        <v>391</v>
      </c>
      <c r="H130" s="85" t="s">
        <v>790</v>
      </c>
      <c r="I130" s="86" t="s">
        <v>392</v>
      </c>
      <c r="J130" s="83">
        <f t="shared" si="2"/>
        <v>5.5555555555555554</v>
      </c>
      <c r="K130" s="83">
        <v>9000</v>
      </c>
      <c r="L130" s="94"/>
      <c r="M130" s="94"/>
    </row>
    <row r="131" spans="1:13" x14ac:dyDescent="0.25">
      <c r="A131" s="82">
        <v>43195</v>
      </c>
      <c r="B131" s="85" t="s">
        <v>792</v>
      </c>
      <c r="C131" s="85" t="s">
        <v>389</v>
      </c>
      <c r="D131" s="85" t="s">
        <v>789</v>
      </c>
      <c r="E131" s="84">
        <v>50000</v>
      </c>
      <c r="F131" s="96" t="s">
        <v>73</v>
      </c>
      <c r="G131" s="86" t="s">
        <v>391</v>
      </c>
      <c r="H131" s="85" t="s">
        <v>793</v>
      </c>
      <c r="I131" s="86" t="s">
        <v>392</v>
      </c>
      <c r="J131" s="83">
        <f t="shared" si="2"/>
        <v>5.5555555555555554</v>
      </c>
      <c r="K131" s="83">
        <v>9000</v>
      </c>
      <c r="L131" s="94"/>
      <c r="M131" s="94"/>
    </row>
    <row r="132" spans="1:13" x14ac:dyDescent="0.25">
      <c r="A132" s="88">
        <v>43195</v>
      </c>
      <c r="B132" s="85" t="s">
        <v>488</v>
      </c>
      <c r="C132" s="83" t="s">
        <v>397</v>
      </c>
      <c r="D132" s="85" t="s">
        <v>390</v>
      </c>
      <c r="E132" s="90">
        <v>60000</v>
      </c>
      <c r="F132" s="85" t="s">
        <v>485</v>
      </c>
      <c r="G132" s="86" t="s">
        <v>391</v>
      </c>
      <c r="H132" s="85" t="s">
        <v>220</v>
      </c>
      <c r="I132" s="87" t="s">
        <v>392</v>
      </c>
      <c r="J132" s="83">
        <f t="shared" si="2"/>
        <v>6.666666666666667</v>
      </c>
      <c r="K132" s="83">
        <v>9000</v>
      </c>
      <c r="L132" s="94"/>
      <c r="M132" s="94"/>
    </row>
    <row r="133" spans="1:13" x14ac:dyDescent="0.25">
      <c r="A133" s="88">
        <v>43195</v>
      </c>
      <c r="B133" s="85" t="s">
        <v>46</v>
      </c>
      <c r="C133" s="83" t="s">
        <v>400</v>
      </c>
      <c r="D133" s="85" t="s">
        <v>395</v>
      </c>
      <c r="E133" s="90">
        <v>140000</v>
      </c>
      <c r="F133" s="85" t="s">
        <v>25</v>
      </c>
      <c r="G133" s="86" t="s">
        <v>391</v>
      </c>
      <c r="H133" s="85" t="s">
        <v>219</v>
      </c>
      <c r="I133" s="87" t="s">
        <v>392</v>
      </c>
      <c r="J133" s="83">
        <f t="shared" si="2"/>
        <v>15.555555555555555</v>
      </c>
      <c r="K133" s="83">
        <v>9000</v>
      </c>
      <c r="L133" s="94"/>
      <c r="M133" s="94"/>
    </row>
    <row r="134" spans="1:13" x14ac:dyDescent="0.25">
      <c r="A134" s="88">
        <v>43195</v>
      </c>
      <c r="B134" s="86" t="s">
        <v>53</v>
      </c>
      <c r="C134" s="83" t="s">
        <v>394</v>
      </c>
      <c r="D134" s="85" t="s">
        <v>402</v>
      </c>
      <c r="E134" s="89">
        <v>800000</v>
      </c>
      <c r="F134" s="85" t="s">
        <v>25</v>
      </c>
      <c r="G134" s="86" t="s">
        <v>391</v>
      </c>
      <c r="H134" s="85" t="s">
        <v>225</v>
      </c>
      <c r="I134" s="87" t="s">
        <v>392</v>
      </c>
      <c r="J134" s="83">
        <f t="shared" si="2"/>
        <v>88.888888888888886</v>
      </c>
      <c r="K134" s="83">
        <v>9000</v>
      </c>
      <c r="L134" s="94"/>
      <c r="M134" s="94"/>
    </row>
    <row r="135" spans="1:13" x14ac:dyDescent="0.25">
      <c r="A135" s="82">
        <v>43195</v>
      </c>
      <c r="B135" s="83" t="s">
        <v>903</v>
      </c>
      <c r="C135" s="85" t="s">
        <v>761</v>
      </c>
      <c r="D135" s="83" t="s">
        <v>824</v>
      </c>
      <c r="E135" s="104">
        <v>80000</v>
      </c>
      <c r="F135" s="83" t="s">
        <v>27</v>
      </c>
      <c r="G135" s="86" t="s">
        <v>391</v>
      </c>
      <c r="H135" s="85" t="s">
        <v>836</v>
      </c>
      <c r="I135" s="87" t="s">
        <v>392</v>
      </c>
      <c r="J135" s="83">
        <f t="shared" si="2"/>
        <v>8.8888888888888893</v>
      </c>
      <c r="K135" s="83">
        <v>9000</v>
      </c>
      <c r="L135" s="94"/>
      <c r="M135" s="94"/>
    </row>
    <row r="136" spans="1:13" x14ac:dyDescent="0.25">
      <c r="A136" s="82">
        <v>43195</v>
      </c>
      <c r="B136" s="83" t="s">
        <v>708</v>
      </c>
      <c r="C136" s="85" t="s">
        <v>761</v>
      </c>
      <c r="D136" s="83" t="s">
        <v>824</v>
      </c>
      <c r="E136" s="104">
        <v>40000</v>
      </c>
      <c r="F136" s="83" t="s">
        <v>27</v>
      </c>
      <c r="G136" s="86" t="s">
        <v>391</v>
      </c>
      <c r="H136" s="85" t="s">
        <v>837</v>
      </c>
      <c r="I136" s="87" t="s">
        <v>392</v>
      </c>
      <c r="J136" s="83">
        <f t="shared" si="2"/>
        <v>4.4444444444444446</v>
      </c>
      <c r="K136" s="83">
        <v>9000</v>
      </c>
      <c r="L136" s="94"/>
      <c r="M136" s="94"/>
    </row>
    <row r="137" spans="1:13" x14ac:dyDescent="0.25">
      <c r="A137" s="82">
        <v>43195</v>
      </c>
      <c r="B137" s="83" t="s">
        <v>709</v>
      </c>
      <c r="C137" s="83" t="s">
        <v>389</v>
      </c>
      <c r="D137" s="83" t="s">
        <v>824</v>
      </c>
      <c r="E137" s="104">
        <v>28000</v>
      </c>
      <c r="F137" s="83" t="s">
        <v>27</v>
      </c>
      <c r="G137" s="86" t="s">
        <v>391</v>
      </c>
      <c r="H137" s="85" t="s">
        <v>838</v>
      </c>
      <c r="I137" s="87" t="s">
        <v>392</v>
      </c>
      <c r="J137" s="83">
        <f t="shared" si="2"/>
        <v>3.1111111111111112</v>
      </c>
      <c r="K137" s="83">
        <v>9000</v>
      </c>
      <c r="L137" s="94"/>
      <c r="M137" s="94"/>
    </row>
    <row r="138" spans="1:13" x14ac:dyDescent="0.25">
      <c r="A138" s="82">
        <v>43195</v>
      </c>
      <c r="B138" s="83" t="s">
        <v>710</v>
      </c>
      <c r="C138" s="83" t="s">
        <v>389</v>
      </c>
      <c r="D138" s="83" t="s">
        <v>824</v>
      </c>
      <c r="E138" s="104">
        <v>50000</v>
      </c>
      <c r="F138" s="83" t="s">
        <v>27</v>
      </c>
      <c r="G138" s="86" t="s">
        <v>391</v>
      </c>
      <c r="H138" s="85" t="s">
        <v>839</v>
      </c>
      <c r="I138" s="87" t="s">
        <v>392</v>
      </c>
      <c r="J138" s="83">
        <f t="shared" si="2"/>
        <v>5.5555555555555554</v>
      </c>
      <c r="K138" s="83">
        <v>9000</v>
      </c>
      <c r="L138" s="94"/>
      <c r="M138" s="94"/>
    </row>
    <row r="139" spans="1:13" x14ac:dyDescent="0.25">
      <c r="A139" s="82">
        <v>43196</v>
      </c>
      <c r="B139" s="83" t="s">
        <v>661</v>
      </c>
      <c r="C139" s="85" t="s">
        <v>389</v>
      </c>
      <c r="D139" s="85" t="s">
        <v>393</v>
      </c>
      <c r="E139" s="84">
        <v>15000</v>
      </c>
      <c r="F139" s="96" t="s">
        <v>48</v>
      </c>
      <c r="G139" s="86" t="s">
        <v>391</v>
      </c>
      <c r="H139" s="85" t="s">
        <v>208</v>
      </c>
      <c r="I139" s="87" t="s">
        <v>392</v>
      </c>
      <c r="J139" s="83">
        <f t="shared" si="2"/>
        <v>1.6666666666666667</v>
      </c>
      <c r="K139" s="83">
        <v>9000</v>
      </c>
      <c r="L139" s="94"/>
      <c r="M139" s="94"/>
    </row>
    <row r="140" spans="1:13" x14ac:dyDescent="0.25">
      <c r="A140" s="82">
        <v>43196</v>
      </c>
      <c r="B140" s="83" t="s">
        <v>662</v>
      </c>
      <c r="C140" s="85" t="s">
        <v>389</v>
      </c>
      <c r="D140" s="85" t="s">
        <v>393</v>
      </c>
      <c r="E140" s="84">
        <v>10000</v>
      </c>
      <c r="F140" s="96" t="s">
        <v>48</v>
      </c>
      <c r="G140" s="86" t="s">
        <v>391</v>
      </c>
      <c r="H140" s="85" t="s">
        <v>621</v>
      </c>
      <c r="I140" s="87" t="s">
        <v>392</v>
      </c>
      <c r="J140" s="83">
        <f t="shared" si="2"/>
        <v>1.1111111111111112</v>
      </c>
      <c r="K140" s="83">
        <v>9000</v>
      </c>
      <c r="L140" s="94"/>
      <c r="M140" s="94"/>
    </row>
    <row r="141" spans="1:13" x14ac:dyDescent="0.25">
      <c r="A141" s="88">
        <v>43196</v>
      </c>
      <c r="B141" s="85" t="s">
        <v>74</v>
      </c>
      <c r="C141" s="85" t="s">
        <v>397</v>
      </c>
      <c r="D141" s="85" t="s">
        <v>789</v>
      </c>
      <c r="E141" s="84">
        <v>160000</v>
      </c>
      <c r="F141" s="96" t="s">
        <v>73</v>
      </c>
      <c r="G141" s="86" t="s">
        <v>391</v>
      </c>
      <c r="H141" s="85" t="s">
        <v>228</v>
      </c>
      <c r="I141" s="87" t="s">
        <v>392</v>
      </c>
      <c r="J141" s="83">
        <f t="shared" si="2"/>
        <v>17.777777777777779</v>
      </c>
      <c r="K141" s="83">
        <v>9000</v>
      </c>
      <c r="L141" s="94"/>
      <c r="M141" s="94"/>
    </row>
    <row r="142" spans="1:13" x14ac:dyDescent="0.25">
      <c r="A142" s="88">
        <v>43196</v>
      </c>
      <c r="B142" s="85" t="s">
        <v>794</v>
      </c>
      <c r="C142" s="85" t="s">
        <v>397</v>
      </c>
      <c r="D142" s="85" t="s">
        <v>789</v>
      </c>
      <c r="E142" s="84">
        <v>160000</v>
      </c>
      <c r="F142" s="96" t="s">
        <v>73</v>
      </c>
      <c r="G142" s="86" t="s">
        <v>391</v>
      </c>
      <c r="H142" s="85" t="s">
        <v>795</v>
      </c>
      <c r="I142" s="87" t="s">
        <v>392</v>
      </c>
      <c r="J142" s="83">
        <f t="shared" si="2"/>
        <v>17.777777777777779</v>
      </c>
      <c r="K142" s="83">
        <v>9000</v>
      </c>
      <c r="L142" s="94"/>
      <c r="M142" s="94"/>
    </row>
    <row r="143" spans="1:13" x14ac:dyDescent="0.25">
      <c r="A143" s="88">
        <v>43196</v>
      </c>
      <c r="B143" s="85" t="s">
        <v>54</v>
      </c>
      <c r="C143" s="83" t="s">
        <v>516</v>
      </c>
      <c r="D143" s="85" t="s">
        <v>395</v>
      </c>
      <c r="E143" s="89">
        <v>118394</v>
      </c>
      <c r="F143" s="85" t="s">
        <v>25</v>
      </c>
      <c r="G143" s="86" t="s">
        <v>391</v>
      </c>
      <c r="H143" s="85" t="s">
        <v>226</v>
      </c>
      <c r="I143" s="87" t="s">
        <v>392</v>
      </c>
      <c r="J143" s="83">
        <f t="shared" si="2"/>
        <v>13.154888888888889</v>
      </c>
      <c r="K143" s="83">
        <v>9000</v>
      </c>
      <c r="L143" s="94"/>
      <c r="M143" s="94"/>
    </row>
    <row r="144" spans="1:13" x14ac:dyDescent="0.25">
      <c r="A144" s="88">
        <v>43196</v>
      </c>
      <c r="B144" s="86" t="s">
        <v>56</v>
      </c>
      <c r="C144" s="83" t="s">
        <v>515</v>
      </c>
      <c r="D144" s="85" t="s">
        <v>395</v>
      </c>
      <c r="E144" s="89">
        <v>20000</v>
      </c>
      <c r="F144" s="85" t="s">
        <v>25</v>
      </c>
      <c r="G144" s="86" t="s">
        <v>391</v>
      </c>
      <c r="H144" s="85" t="s">
        <v>227</v>
      </c>
      <c r="I144" s="87" t="s">
        <v>392</v>
      </c>
      <c r="J144" s="83">
        <f t="shared" si="2"/>
        <v>2.2222222222222223</v>
      </c>
      <c r="K144" s="83">
        <v>9000</v>
      </c>
      <c r="L144" s="94"/>
      <c r="M144" s="94"/>
    </row>
    <row r="145" spans="1:13" x14ac:dyDescent="0.25">
      <c r="A145" s="82">
        <v>43196</v>
      </c>
      <c r="B145" s="82" t="s">
        <v>558</v>
      </c>
      <c r="C145" s="83" t="s">
        <v>389</v>
      </c>
      <c r="D145" s="83" t="s">
        <v>390</v>
      </c>
      <c r="E145" s="84">
        <v>16000</v>
      </c>
      <c r="F145" s="85" t="s">
        <v>60</v>
      </c>
      <c r="G145" s="86" t="s">
        <v>391</v>
      </c>
      <c r="H145" s="85" t="s">
        <v>621</v>
      </c>
      <c r="I145" s="87" t="s">
        <v>392</v>
      </c>
      <c r="J145" s="83">
        <f t="shared" si="2"/>
        <v>1.7777777777777777</v>
      </c>
      <c r="K145" s="83">
        <v>9000</v>
      </c>
      <c r="L145" s="94"/>
      <c r="M145" s="94"/>
    </row>
    <row r="146" spans="1:13" x14ac:dyDescent="0.25">
      <c r="A146" s="82">
        <v>43196</v>
      </c>
      <c r="B146" s="83" t="s">
        <v>709</v>
      </c>
      <c r="C146" s="83" t="s">
        <v>389</v>
      </c>
      <c r="D146" s="83" t="s">
        <v>824</v>
      </c>
      <c r="E146" s="104">
        <v>23000</v>
      </c>
      <c r="F146" s="83" t="s">
        <v>27</v>
      </c>
      <c r="G146" s="86" t="s">
        <v>391</v>
      </c>
      <c r="H146" s="85" t="s">
        <v>840</v>
      </c>
      <c r="I146" s="87" t="s">
        <v>392</v>
      </c>
      <c r="J146" s="83">
        <f t="shared" si="2"/>
        <v>2.5555555555555554</v>
      </c>
      <c r="K146" s="83">
        <v>9000</v>
      </c>
      <c r="L146" s="94"/>
      <c r="M146" s="94"/>
    </row>
    <row r="147" spans="1:13" x14ac:dyDescent="0.25">
      <c r="A147" s="82">
        <v>43196</v>
      </c>
      <c r="B147" s="83" t="s">
        <v>903</v>
      </c>
      <c r="C147" s="85" t="s">
        <v>761</v>
      </c>
      <c r="D147" s="83" t="s">
        <v>824</v>
      </c>
      <c r="E147" s="104">
        <v>80000</v>
      </c>
      <c r="F147" s="83" t="s">
        <v>27</v>
      </c>
      <c r="G147" s="86" t="s">
        <v>391</v>
      </c>
      <c r="H147" s="85" t="s">
        <v>841</v>
      </c>
      <c r="I147" s="87" t="s">
        <v>392</v>
      </c>
      <c r="J147" s="83">
        <f t="shared" si="2"/>
        <v>8.8888888888888893</v>
      </c>
      <c r="K147" s="83">
        <v>9000</v>
      </c>
      <c r="L147" s="94"/>
      <c r="M147" s="94"/>
    </row>
    <row r="148" spans="1:13" x14ac:dyDescent="0.25">
      <c r="A148" s="82">
        <v>43196</v>
      </c>
      <c r="B148" s="83" t="s">
        <v>842</v>
      </c>
      <c r="C148" s="83" t="s">
        <v>761</v>
      </c>
      <c r="D148" s="83" t="s">
        <v>824</v>
      </c>
      <c r="E148" s="104">
        <v>400000</v>
      </c>
      <c r="F148" s="83" t="s">
        <v>27</v>
      </c>
      <c r="G148" s="86" t="s">
        <v>391</v>
      </c>
      <c r="H148" s="85" t="s">
        <v>843</v>
      </c>
      <c r="I148" s="87" t="s">
        <v>392</v>
      </c>
      <c r="J148" s="83">
        <f t="shared" si="2"/>
        <v>44.444444444444443</v>
      </c>
      <c r="K148" s="83">
        <v>9000</v>
      </c>
      <c r="L148" s="94"/>
      <c r="M148" s="94"/>
    </row>
    <row r="149" spans="1:13" x14ac:dyDescent="0.25">
      <c r="A149" s="82">
        <v>43196</v>
      </c>
      <c r="B149" s="83" t="s">
        <v>711</v>
      </c>
      <c r="C149" s="83" t="s">
        <v>394</v>
      </c>
      <c r="D149" s="83" t="s">
        <v>824</v>
      </c>
      <c r="E149" s="104">
        <v>750000</v>
      </c>
      <c r="F149" s="83" t="s">
        <v>27</v>
      </c>
      <c r="G149" s="86" t="s">
        <v>391</v>
      </c>
      <c r="H149" s="85" t="s">
        <v>844</v>
      </c>
      <c r="I149" s="87" t="s">
        <v>392</v>
      </c>
      <c r="J149" s="83">
        <f t="shared" si="2"/>
        <v>83.333333333333329</v>
      </c>
      <c r="K149" s="83">
        <v>9000</v>
      </c>
      <c r="L149" s="94"/>
      <c r="M149" s="94"/>
    </row>
    <row r="150" spans="1:13" x14ac:dyDescent="0.25">
      <c r="A150" s="82">
        <v>43196</v>
      </c>
      <c r="B150" s="83" t="s">
        <v>712</v>
      </c>
      <c r="C150" s="83" t="s">
        <v>389</v>
      </c>
      <c r="D150" s="83" t="s">
        <v>824</v>
      </c>
      <c r="E150" s="104">
        <v>100000</v>
      </c>
      <c r="F150" s="83" t="s">
        <v>27</v>
      </c>
      <c r="G150" s="86" t="s">
        <v>391</v>
      </c>
      <c r="H150" s="85" t="s">
        <v>845</v>
      </c>
      <c r="I150" s="87" t="s">
        <v>392</v>
      </c>
      <c r="J150" s="83">
        <f t="shared" si="2"/>
        <v>11.111111111111111</v>
      </c>
      <c r="K150" s="83">
        <v>9000</v>
      </c>
      <c r="L150" s="94"/>
      <c r="M150" s="94"/>
    </row>
    <row r="151" spans="1:13" x14ac:dyDescent="0.25">
      <c r="A151" s="82">
        <v>43197</v>
      </c>
      <c r="B151" s="83" t="s">
        <v>713</v>
      </c>
      <c r="C151" s="83" t="s">
        <v>389</v>
      </c>
      <c r="D151" s="83" t="s">
        <v>824</v>
      </c>
      <c r="E151" s="104">
        <v>10000</v>
      </c>
      <c r="F151" s="83" t="s">
        <v>27</v>
      </c>
      <c r="G151" s="86" t="s">
        <v>391</v>
      </c>
      <c r="H151" s="85" t="s">
        <v>846</v>
      </c>
      <c r="I151" s="87" t="s">
        <v>392</v>
      </c>
      <c r="J151" s="83">
        <f t="shared" si="2"/>
        <v>1.1111111111111112</v>
      </c>
      <c r="K151" s="83">
        <v>9000</v>
      </c>
      <c r="L151" s="94"/>
      <c r="M151" s="94"/>
    </row>
    <row r="152" spans="1:13" x14ac:dyDescent="0.25">
      <c r="A152" s="82">
        <v>43198</v>
      </c>
      <c r="B152" s="82" t="s">
        <v>559</v>
      </c>
      <c r="C152" s="83" t="s">
        <v>389</v>
      </c>
      <c r="D152" s="83" t="s">
        <v>390</v>
      </c>
      <c r="E152" s="84">
        <v>20000</v>
      </c>
      <c r="F152" s="85" t="s">
        <v>60</v>
      </c>
      <c r="G152" s="86" t="s">
        <v>391</v>
      </c>
      <c r="H152" s="85" t="s">
        <v>199</v>
      </c>
      <c r="I152" s="87" t="s">
        <v>392</v>
      </c>
      <c r="J152" s="83">
        <f t="shared" si="2"/>
        <v>2.2222222222222223</v>
      </c>
      <c r="K152" s="83">
        <v>9000</v>
      </c>
      <c r="L152" s="94"/>
      <c r="M152" s="94"/>
    </row>
    <row r="153" spans="1:13" x14ac:dyDescent="0.25">
      <c r="A153" s="82">
        <v>43198</v>
      </c>
      <c r="B153" s="82" t="s">
        <v>560</v>
      </c>
      <c r="C153" s="83" t="s">
        <v>400</v>
      </c>
      <c r="D153" s="83" t="s">
        <v>395</v>
      </c>
      <c r="E153" s="84">
        <v>10000</v>
      </c>
      <c r="F153" s="85" t="s">
        <v>60</v>
      </c>
      <c r="G153" s="86" t="s">
        <v>391</v>
      </c>
      <c r="H153" s="85" t="s">
        <v>624</v>
      </c>
      <c r="I153" s="87" t="s">
        <v>392</v>
      </c>
      <c r="J153" s="83">
        <f t="shared" si="2"/>
        <v>1.1111111111111112</v>
      </c>
      <c r="K153" s="83">
        <v>9000</v>
      </c>
      <c r="L153" s="94"/>
      <c r="M153" s="94"/>
    </row>
    <row r="154" spans="1:13" x14ac:dyDescent="0.25">
      <c r="A154" s="88">
        <v>43199</v>
      </c>
      <c r="B154" s="83" t="s">
        <v>106</v>
      </c>
      <c r="C154" s="83" t="s">
        <v>389</v>
      </c>
      <c r="D154" s="87" t="s">
        <v>390</v>
      </c>
      <c r="E154" s="89">
        <v>150000</v>
      </c>
      <c r="F154" s="85" t="s">
        <v>65</v>
      </c>
      <c r="G154" s="86" t="s">
        <v>391</v>
      </c>
      <c r="H154" s="85" t="s">
        <v>479</v>
      </c>
      <c r="I154" s="87" t="s">
        <v>392</v>
      </c>
      <c r="J154" s="83">
        <f t="shared" si="2"/>
        <v>16.666666666666668</v>
      </c>
      <c r="K154" s="83">
        <v>9000</v>
      </c>
      <c r="L154" s="94"/>
      <c r="M154" s="94"/>
    </row>
    <row r="155" spans="1:13" x14ac:dyDescent="0.25">
      <c r="A155" s="88">
        <v>43199</v>
      </c>
      <c r="B155" s="86" t="s">
        <v>888</v>
      </c>
      <c r="C155" s="85" t="s">
        <v>389</v>
      </c>
      <c r="D155" s="85" t="s">
        <v>390</v>
      </c>
      <c r="E155" s="89">
        <v>10000</v>
      </c>
      <c r="F155" s="85" t="s">
        <v>65</v>
      </c>
      <c r="G155" s="86" t="s">
        <v>391</v>
      </c>
      <c r="H155" s="85" t="s">
        <v>236</v>
      </c>
      <c r="I155" s="87" t="s">
        <v>392</v>
      </c>
      <c r="J155" s="83">
        <f t="shared" si="2"/>
        <v>1.1111111111111112</v>
      </c>
      <c r="K155" s="83">
        <v>9000</v>
      </c>
      <c r="L155" s="94"/>
      <c r="M155" s="94"/>
    </row>
    <row r="156" spans="1:13" x14ac:dyDescent="0.25">
      <c r="A156" s="88">
        <v>43199</v>
      </c>
      <c r="B156" s="85" t="s">
        <v>480</v>
      </c>
      <c r="C156" s="83" t="s">
        <v>389</v>
      </c>
      <c r="D156" s="85" t="s">
        <v>390</v>
      </c>
      <c r="E156" s="89">
        <v>50000</v>
      </c>
      <c r="F156" s="85" t="s">
        <v>65</v>
      </c>
      <c r="G156" s="86" t="s">
        <v>391</v>
      </c>
      <c r="H156" s="85" t="s">
        <v>239</v>
      </c>
      <c r="I156" s="87" t="s">
        <v>392</v>
      </c>
      <c r="J156" s="83">
        <f t="shared" si="2"/>
        <v>5.5555555555555554</v>
      </c>
      <c r="K156" s="83">
        <v>9000</v>
      </c>
      <c r="L156" s="94"/>
      <c r="M156" s="94"/>
    </row>
    <row r="157" spans="1:13" x14ac:dyDescent="0.25">
      <c r="A157" s="88">
        <v>43199</v>
      </c>
      <c r="B157" s="86" t="s">
        <v>70</v>
      </c>
      <c r="C157" s="83" t="s">
        <v>397</v>
      </c>
      <c r="D157" s="83" t="s">
        <v>390</v>
      </c>
      <c r="E157" s="89">
        <v>50000</v>
      </c>
      <c r="F157" s="96" t="s">
        <v>69</v>
      </c>
      <c r="G157" s="86" t="s">
        <v>391</v>
      </c>
      <c r="H157" s="85" t="s">
        <v>234</v>
      </c>
      <c r="I157" s="87" t="s">
        <v>392</v>
      </c>
      <c r="J157" s="83">
        <f t="shared" si="2"/>
        <v>5.5555555555555554</v>
      </c>
      <c r="K157" s="83">
        <v>9000</v>
      </c>
      <c r="L157" s="94"/>
      <c r="M157" s="94"/>
    </row>
    <row r="158" spans="1:13" x14ac:dyDescent="0.25">
      <c r="A158" s="88">
        <v>43199</v>
      </c>
      <c r="B158" s="85" t="s">
        <v>63</v>
      </c>
      <c r="C158" s="85" t="s">
        <v>389</v>
      </c>
      <c r="D158" s="85" t="s">
        <v>393</v>
      </c>
      <c r="E158" s="89">
        <v>96000</v>
      </c>
      <c r="F158" s="85" t="s">
        <v>33</v>
      </c>
      <c r="G158" s="86" t="s">
        <v>391</v>
      </c>
      <c r="H158" s="85" t="s">
        <v>230</v>
      </c>
      <c r="I158" s="87" t="s">
        <v>392</v>
      </c>
      <c r="J158" s="83">
        <f t="shared" si="2"/>
        <v>10.666666666666666</v>
      </c>
      <c r="K158" s="83">
        <v>9000</v>
      </c>
      <c r="L158" s="94"/>
      <c r="M158" s="94"/>
    </row>
    <row r="159" spans="1:13" x14ac:dyDescent="0.25">
      <c r="A159" s="88">
        <v>43199</v>
      </c>
      <c r="B159" s="85" t="s">
        <v>692</v>
      </c>
      <c r="C159" s="83" t="s">
        <v>389</v>
      </c>
      <c r="D159" s="85" t="s">
        <v>393</v>
      </c>
      <c r="E159" s="89">
        <v>17000</v>
      </c>
      <c r="F159" s="85" t="s">
        <v>33</v>
      </c>
      <c r="G159" s="86" t="s">
        <v>391</v>
      </c>
      <c r="H159" s="85" t="s">
        <v>621</v>
      </c>
      <c r="I159" s="87" t="s">
        <v>392</v>
      </c>
      <c r="J159" s="83">
        <f t="shared" si="2"/>
        <v>1.8888888888888888</v>
      </c>
      <c r="K159" s="83">
        <v>9000</v>
      </c>
      <c r="L159" s="94"/>
      <c r="M159" s="94"/>
    </row>
    <row r="160" spans="1:13" x14ac:dyDescent="0.25">
      <c r="A160" s="82">
        <v>43199</v>
      </c>
      <c r="B160" s="83" t="s">
        <v>656</v>
      </c>
      <c r="C160" s="85" t="s">
        <v>389</v>
      </c>
      <c r="D160" s="85" t="s">
        <v>393</v>
      </c>
      <c r="E160" s="84">
        <v>15000</v>
      </c>
      <c r="F160" s="96" t="s">
        <v>48</v>
      </c>
      <c r="G160" s="86" t="s">
        <v>391</v>
      </c>
      <c r="H160" s="85" t="s">
        <v>208</v>
      </c>
      <c r="I160" s="87" t="s">
        <v>392</v>
      </c>
      <c r="J160" s="83">
        <f t="shared" si="2"/>
        <v>1.6666666666666667</v>
      </c>
      <c r="K160" s="83">
        <v>9000</v>
      </c>
      <c r="L160" s="83"/>
      <c r="M160" s="94"/>
    </row>
    <row r="161" spans="1:13" x14ac:dyDescent="0.25">
      <c r="A161" s="82">
        <v>43199</v>
      </c>
      <c r="B161" s="83" t="s">
        <v>663</v>
      </c>
      <c r="C161" s="85" t="s">
        <v>389</v>
      </c>
      <c r="D161" s="85" t="s">
        <v>393</v>
      </c>
      <c r="E161" s="84">
        <v>10000</v>
      </c>
      <c r="F161" s="96" t="s">
        <v>48</v>
      </c>
      <c r="G161" s="86" t="s">
        <v>391</v>
      </c>
      <c r="H161" s="85" t="s">
        <v>235</v>
      </c>
      <c r="I161" s="87" t="s">
        <v>392</v>
      </c>
      <c r="J161" s="83">
        <f t="shared" si="2"/>
        <v>1.1111111111111112</v>
      </c>
      <c r="K161" s="83">
        <v>9000</v>
      </c>
      <c r="L161" s="83"/>
      <c r="M161" s="94"/>
    </row>
    <row r="162" spans="1:13" x14ac:dyDescent="0.25">
      <c r="A162" s="88">
        <v>43199</v>
      </c>
      <c r="B162" s="85" t="s">
        <v>74</v>
      </c>
      <c r="C162" s="85" t="s">
        <v>389</v>
      </c>
      <c r="D162" s="85" t="s">
        <v>789</v>
      </c>
      <c r="E162" s="84">
        <v>160000</v>
      </c>
      <c r="F162" s="96" t="s">
        <v>73</v>
      </c>
      <c r="G162" s="86" t="s">
        <v>391</v>
      </c>
      <c r="H162" s="85" t="s">
        <v>237</v>
      </c>
      <c r="I162" s="87" t="s">
        <v>392</v>
      </c>
      <c r="J162" s="83">
        <f t="shared" si="2"/>
        <v>17.777777777777779</v>
      </c>
      <c r="K162" s="83">
        <v>9000</v>
      </c>
      <c r="L162" s="83"/>
      <c r="M162" s="94"/>
    </row>
    <row r="163" spans="1:13" x14ac:dyDescent="0.25">
      <c r="A163" s="88">
        <v>43199</v>
      </c>
      <c r="B163" s="85" t="s">
        <v>64</v>
      </c>
      <c r="C163" s="83" t="s">
        <v>397</v>
      </c>
      <c r="D163" s="85" t="s">
        <v>390</v>
      </c>
      <c r="E163" s="89">
        <v>70000</v>
      </c>
      <c r="F163" s="85" t="s">
        <v>485</v>
      </c>
      <c r="G163" s="86" t="s">
        <v>391</v>
      </c>
      <c r="H163" s="85" t="s">
        <v>231</v>
      </c>
      <c r="I163" s="87" t="s">
        <v>392</v>
      </c>
      <c r="J163" s="83">
        <f t="shared" si="2"/>
        <v>7.7777777777777777</v>
      </c>
      <c r="K163" s="83">
        <v>9000</v>
      </c>
      <c r="L163" s="83"/>
      <c r="M163" s="94"/>
    </row>
    <row r="164" spans="1:13" x14ac:dyDescent="0.25">
      <c r="A164" s="88">
        <v>43199</v>
      </c>
      <c r="B164" s="85" t="s">
        <v>72</v>
      </c>
      <c r="C164" s="83" t="s">
        <v>397</v>
      </c>
      <c r="D164" s="85" t="s">
        <v>390</v>
      </c>
      <c r="E164" s="90">
        <v>80000</v>
      </c>
      <c r="F164" s="85" t="s">
        <v>485</v>
      </c>
      <c r="G164" s="86" t="s">
        <v>391</v>
      </c>
      <c r="H164" s="85" t="s">
        <v>237</v>
      </c>
      <c r="I164" s="87" t="s">
        <v>392</v>
      </c>
      <c r="J164" s="83">
        <f t="shared" si="2"/>
        <v>8.8888888888888893</v>
      </c>
      <c r="K164" s="83">
        <v>9000</v>
      </c>
      <c r="L164" s="83"/>
      <c r="M164" s="94"/>
    </row>
    <row r="165" spans="1:13" x14ac:dyDescent="0.25">
      <c r="A165" s="88">
        <v>43199</v>
      </c>
      <c r="B165" s="85" t="s">
        <v>62</v>
      </c>
      <c r="C165" s="83" t="s">
        <v>389</v>
      </c>
      <c r="D165" s="85" t="s">
        <v>395</v>
      </c>
      <c r="E165" s="89">
        <v>70000</v>
      </c>
      <c r="F165" s="85" t="s">
        <v>25</v>
      </c>
      <c r="G165" s="86" t="s">
        <v>391</v>
      </c>
      <c r="H165" s="85" t="s">
        <v>229</v>
      </c>
      <c r="I165" s="87" t="s">
        <v>392</v>
      </c>
      <c r="J165" s="83">
        <f t="shared" si="2"/>
        <v>7.7777777777777777</v>
      </c>
      <c r="K165" s="83">
        <v>9000</v>
      </c>
      <c r="L165" s="83"/>
      <c r="M165" s="94"/>
    </row>
    <row r="166" spans="1:13" x14ac:dyDescent="0.25">
      <c r="A166" s="88">
        <v>43199</v>
      </c>
      <c r="B166" s="85" t="s">
        <v>75</v>
      </c>
      <c r="C166" s="83" t="s">
        <v>389</v>
      </c>
      <c r="D166" s="85" t="s">
        <v>395</v>
      </c>
      <c r="E166" s="89">
        <v>150000</v>
      </c>
      <c r="F166" s="85" t="s">
        <v>25</v>
      </c>
      <c r="G166" s="86" t="s">
        <v>391</v>
      </c>
      <c r="H166" s="85" t="s">
        <v>238</v>
      </c>
      <c r="I166" s="87" t="s">
        <v>392</v>
      </c>
      <c r="J166" s="83">
        <f t="shared" si="2"/>
        <v>16.666666666666668</v>
      </c>
      <c r="K166" s="83">
        <v>9000</v>
      </c>
      <c r="L166" s="83"/>
      <c r="M166" s="94"/>
    </row>
    <row r="167" spans="1:13" x14ac:dyDescent="0.25">
      <c r="A167" s="293">
        <v>43199</v>
      </c>
      <c r="B167" s="289" t="s">
        <v>520</v>
      </c>
      <c r="C167" s="91" t="s">
        <v>404</v>
      </c>
      <c r="D167" s="289" t="s">
        <v>390</v>
      </c>
      <c r="E167" s="297">
        <v>1100000</v>
      </c>
      <c r="F167" s="289" t="s">
        <v>25</v>
      </c>
      <c r="G167" s="291" t="s">
        <v>391</v>
      </c>
      <c r="H167" s="289" t="s">
        <v>241</v>
      </c>
      <c r="I167" s="292" t="s">
        <v>392</v>
      </c>
      <c r="J167" s="91">
        <f t="shared" si="2"/>
        <v>122.22222222222223</v>
      </c>
      <c r="K167" s="91">
        <v>9000</v>
      </c>
      <c r="L167" s="83"/>
      <c r="M167" s="94"/>
    </row>
    <row r="168" spans="1:13" x14ac:dyDescent="0.25">
      <c r="A168" s="88">
        <v>43199</v>
      </c>
      <c r="B168" s="86" t="s">
        <v>517</v>
      </c>
      <c r="C168" s="85" t="s">
        <v>518</v>
      </c>
      <c r="D168" s="83" t="s">
        <v>395</v>
      </c>
      <c r="E168" s="89">
        <v>75000</v>
      </c>
      <c r="F168" s="85" t="s">
        <v>25</v>
      </c>
      <c r="G168" s="86" t="s">
        <v>391</v>
      </c>
      <c r="H168" s="85" t="s">
        <v>242</v>
      </c>
      <c r="I168" s="87" t="s">
        <v>392</v>
      </c>
      <c r="J168" s="83">
        <f t="shared" si="2"/>
        <v>8.3333333333333339</v>
      </c>
      <c r="K168" s="83">
        <v>9000</v>
      </c>
      <c r="L168" s="83"/>
      <c r="M168" s="94"/>
    </row>
    <row r="169" spans="1:13" x14ac:dyDescent="0.25">
      <c r="A169" s="293">
        <v>43199</v>
      </c>
      <c r="B169" s="289" t="s">
        <v>519</v>
      </c>
      <c r="C169" s="91" t="s">
        <v>404</v>
      </c>
      <c r="D169" s="91" t="s">
        <v>390</v>
      </c>
      <c r="E169" s="295">
        <v>1100000</v>
      </c>
      <c r="F169" s="289" t="s">
        <v>25</v>
      </c>
      <c r="G169" s="291" t="s">
        <v>391</v>
      </c>
      <c r="H169" s="289" t="s">
        <v>243</v>
      </c>
      <c r="I169" s="292" t="s">
        <v>392</v>
      </c>
      <c r="J169" s="91">
        <f t="shared" si="2"/>
        <v>122.22222222222223</v>
      </c>
      <c r="K169" s="91">
        <v>9000</v>
      </c>
      <c r="L169" s="83"/>
      <c r="M169" s="94"/>
    </row>
    <row r="170" spans="1:13" x14ac:dyDescent="0.25">
      <c r="A170" s="82">
        <v>43199</v>
      </c>
      <c r="B170" s="82" t="s">
        <v>561</v>
      </c>
      <c r="C170" s="83" t="s">
        <v>389</v>
      </c>
      <c r="D170" s="83" t="s">
        <v>390</v>
      </c>
      <c r="E170" s="84">
        <v>10000</v>
      </c>
      <c r="F170" s="85" t="s">
        <v>60</v>
      </c>
      <c r="G170" s="86" t="s">
        <v>391</v>
      </c>
      <c r="H170" s="85" t="s">
        <v>199</v>
      </c>
      <c r="I170" s="87" t="s">
        <v>392</v>
      </c>
      <c r="J170" s="83">
        <f t="shared" si="2"/>
        <v>1.1111111111111112</v>
      </c>
      <c r="K170" s="83">
        <v>9000</v>
      </c>
      <c r="L170" s="83"/>
      <c r="M170" s="94"/>
    </row>
    <row r="171" spans="1:13" x14ac:dyDescent="0.25">
      <c r="A171" s="82">
        <v>43199</v>
      </c>
      <c r="B171" s="82" t="s">
        <v>562</v>
      </c>
      <c r="C171" s="83" t="s">
        <v>389</v>
      </c>
      <c r="D171" s="83" t="s">
        <v>390</v>
      </c>
      <c r="E171" s="84">
        <v>45000</v>
      </c>
      <c r="F171" s="85" t="s">
        <v>60</v>
      </c>
      <c r="G171" s="86" t="s">
        <v>391</v>
      </c>
      <c r="H171" s="85" t="s">
        <v>622</v>
      </c>
      <c r="I171" s="87" t="s">
        <v>392</v>
      </c>
      <c r="J171" s="83">
        <f t="shared" si="2"/>
        <v>5</v>
      </c>
      <c r="K171" s="83">
        <v>9000</v>
      </c>
      <c r="L171" s="83"/>
      <c r="M171" s="94"/>
    </row>
    <row r="172" spans="1:13" x14ac:dyDescent="0.25">
      <c r="A172" s="82">
        <v>43199</v>
      </c>
      <c r="B172" s="82" t="s">
        <v>563</v>
      </c>
      <c r="C172" s="83" t="s">
        <v>389</v>
      </c>
      <c r="D172" s="83" t="s">
        <v>390</v>
      </c>
      <c r="E172" s="84">
        <v>100000</v>
      </c>
      <c r="F172" s="85" t="s">
        <v>60</v>
      </c>
      <c r="G172" s="86" t="s">
        <v>391</v>
      </c>
      <c r="H172" s="85" t="s">
        <v>626</v>
      </c>
      <c r="I172" s="87" t="s">
        <v>392</v>
      </c>
      <c r="J172" s="83">
        <f t="shared" si="2"/>
        <v>11.111111111111111</v>
      </c>
      <c r="K172" s="83">
        <v>9000</v>
      </c>
      <c r="L172" s="83"/>
      <c r="M172" s="94"/>
    </row>
    <row r="173" spans="1:13" x14ac:dyDescent="0.25">
      <c r="A173" s="82">
        <v>43199</v>
      </c>
      <c r="B173" s="82" t="s">
        <v>564</v>
      </c>
      <c r="C173" s="85" t="s">
        <v>761</v>
      </c>
      <c r="D173" s="85" t="s">
        <v>390</v>
      </c>
      <c r="E173" s="84">
        <v>160000</v>
      </c>
      <c r="F173" s="85" t="s">
        <v>60</v>
      </c>
      <c r="G173" s="86" t="s">
        <v>391</v>
      </c>
      <c r="H173" s="85" t="s">
        <v>623</v>
      </c>
      <c r="I173" s="87" t="s">
        <v>392</v>
      </c>
      <c r="J173" s="83">
        <f t="shared" si="2"/>
        <v>17.777777777777779</v>
      </c>
      <c r="K173" s="83">
        <v>9000</v>
      </c>
      <c r="L173" s="83"/>
      <c r="M173" s="94"/>
    </row>
    <row r="174" spans="1:13" x14ac:dyDescent="0.25">
      <c r="A174" s="82">
        <v>43199</v>
      </c>
      <c r="B174" s="83" t="s">
        <v>558</v>
      </c>
      <c r="C174" s="83" t="s">
        <v>389</v>
      </c>
      <c r="D174" s="83" t="s">
        <v>824</v>
      </c>
      <c r="E174" s="104">
        <v>10000</v>
      </c>
      <c r="F174" s="83" t="s">
        <v>27</v>
      </c>
      <c r="G174" s="86" t="s">
        <v>391</v>
      </c>
      <c r="H174" s="85" t="s">
        <v>232</v>
      </c>
      <c r="I174" s="87" t="s">
        <v>392</v>
      </c>
      <c r="J174" s="83">
        <f t="shared" si="2"/>
        <v>1.1111111111111112</v>
      </c>
      <c r="K174" s="83">
        <v>9000</v>
      </c>
      <c r="L174" s="83"/>
      <c r="M174" s="94"/>
    </row>
    <row r="175" spans="1:13" x14ac:dyDescent="0.25">
      <c r="A175" s="88">
        <v>43200</v>
      </c>
      <c r="B175" s="85" t="s">
        <v>481</v>
      </c>
      <c r="C175" s="85" t="s">
        <v>394</v>
      </c>
      <c r="D175" s="85" t="s">
        <v>390</v>
      </c>
      <c r="E175" s="90">
        <v>180000</v>
      </c>
      <c r="F175" s="85" t="s">
        <v>65</v>
      </c>
      <c r="G175" s="86" t="s">
        <v>391</v>
      </c>
      <c r="H175" s="85" t="s">
        <v>246</v>
      </c>
      <c r="I175" s="87" t="s">
        <v>392</v>
      </c>
      <c r="J175" s="83">
        <f t="shared" si="2"/>
        <v>20</v>
      </c>
      <c r="K175" s="83">
        <v>9000</v>
      </c>
      <c r="L175" s="83"/>
      <c r="M175" s="94"/>
    </row>
    <row r="176" spans="1:13" x14ac:dyDescent="0.25">
      <c r="A176" s="88">
        <v>43200</v>
      </c>
      <c r="B176" s="85" t="s">
        <v>427</v>
      </c>
      <c r="C176" s="83" t="s">
        <v>389</v>
      </c>
      <c r="D176" s="85" t="s">
        <v>390</v>
      </c>
      <c r="E176" s="89">
        <v>60000</v>
      </c>
      <c r="F176" s="85" t="s">
        <v>69</v>
      </c>
      <c r="G176" s="86" t="s">
        <v>391</v>
      </c>
      <c r="H176" s="85" t="s">
        <v>240</v>
      </c>
      <c r="I176" s="87" t="s">
        <v>392</v>
      </c>
      <c r="J176" s="83">
        <f t="shared" si="2"/>
        <v>6.666666666666667</v>
      </c>
      <c r="K176" s="83">
        <v>9000</v>
      </c>
      <c r="L176" s="83"/>
      <c r="M176" s="94"/>
    </row>
    <row r="177" spans="1:13" x14ac:dyDescent="0.25">
      <c r="A177" s="88">
        <v>43200</v>
      </c>
      <c r="B177" s="85" t="s">
        <v>796</v>
      </c>
      <c r="C177" s="83" t="s">
        <v>400</v>
      </c>
      <c r="D177" s="85" t="s">
        <v>395</v>
      </c>
      <c r="E177" s="89">
        <v>20000</v>
      </c>
      <c r="F177" s="85" t="s">
        <v>69</v>
      </c>
      <c r="G177" s="86" t="s">
        <v>391</v>
      </c>
      <c r="H177" s="85" t="s">
        <v>240</v>
      </c>
      <c r="I177" s="87" t="s">
        <v>392</v>
      </c>
      <c r="J177" s="83">
        <f t="shared" si="2"/>
        <v>2.2222222222222223</v>
      </c>
      <c r="K177" s="83">
        <v>9000</v>
      </c>
      <c r="L177" s="83"/>
      <c r="M177" s="94"/>
    </row>
    <row r="178" spans="1:13" x14ac:dyDescent="0.25">
      <c r="A178" s="88">
        <v>43200</v>
      </c>
      <c r="B178" s="85" t="s">
        <v>799</v>
      </c>
      <c r="C178" s="83" t="s">
        <v>761</v>
      </c>
      <c r="D178" s="85" t="s">
        <v>390</v>
      </c>
      <c r="E178" s="89">
        <v>80000</v>
      </c>
      <c r="F178" s="85" t="s">
        <v>69</v>
      </c>
      <c r="G178" s="86" t="s">
        <v>391</v>
      </c>
      <c r="H178" s="85" t="s">
        <v>240</v>
      </c>
      <c r="I178" s="87" t="s">
        <v>392</v>
      </c>
      <c r="J178" s="83">
        <f t="shared" si="2"/>
        <v>8.8888888888888893</v>
      </c>
      <c r="K178" s="83">
        <v>9000</v>
      </c>
      <c r="L178" s="83"/>
      <c r="M178" s="94"/>
    </row>
    <row r="179" spans="1:13" x14ac:dyDescent="0.25">
      <c r="A179" s="88">
        <v>43200</v>
      </c>
      <c r="B179" s="85" t="s">
        <v>797</v>
      </c>
      <c r="C179" s="83" t="s">
        <v>397</v>
      </c>
      <c r="D179" s="85" t="s">
        <v>390</v>
      </c>
      <c r="E179" s="89">
        <v>12000</v>
      </c>
      <c r="F179" s="85" t="s">
        <v>69</v>
      </c>
      <c r="G179" s="86" t="s">
        <v>391</v>
      </c>
      <c r="H179" s="85" t="s">
        <v>240</v>
      </c>
      <c r="I179" s="87" t="s">
        <v>392</v>
      </c>
      <c r="J179" s="83">
        <f t="shared" si="2"/>
        <v>1.3333333333333333</v>
      </c>
      <c r="K179" s="83">
        <v>9000</v>
      </c>
      <c r="L179" s="83"/>
      <c r="M179" s="94"/>
    </row>
    <row r="180" spans="1:13" x14ac:dyDescent="0.25">
      <c r="A180" s="88">
        <v>43200</v>
      </c>
      <c r="B180" s="85" t="s">
        <v>798</v>
      </c>
      <c r="C180" s="83" t="s">
        <v>389</v>
      </c>
      <c r="D180" s="85" t="s">
        <v>390</v>
      </c>
      <c r="E180" s="89">
        <v>60000</v>
      </c>
      <c r="F180" s="85" t="s">
        <v>69</v>
      </c>
      <c r="G180" s="86" t="s">
        <v>391</v>
      </c>
      <c r="H180" s="85" t="s">
        <v>240</v>
      </c>
      <c r="I180" s="87" t="s">
        <v>392</v>
      </c>
      <c r="J180" s="83">
        <f t="shared" si="2"/>
        <v>6.666666666666667</v>
      </c>
      <c r="K180" s="83">
        <v>9000</v>
      </c>
      <c r="L180" s="83"/>
      <c r="M180" s="94"/>
    </row>
    <row r="181" spans="1:13" x14ac:dyDescent="0.25">
      <c r="A181" s="88">
        <v>43200</v>
      </c>
      <c r="B181" s="85" t="s">
        <v>692</v>
      </c>
      <c r="C181" s="83" t="s">
        <v>389</v>
      </c>
      <c r="D181" s="85" t="s">
        <v>393</v>
      </c>
      <c r="E181" s="89">
        <v>17000</v>
      </c>
      <c r="F181" s="85" t="s">
        <v>33</v>
      </c>
      <c r="G181" s="86" t="s">
        <v>391</v>
      </c>
      <c r="H181" s="85" t="s">
        <v>621</v>
      </c>
      <c r="I181" s="87" t="s">
        <v>392</v>
      </c>
      <c r="J181" s="83">
        <f t="shared" si="2"/>
        <v>1.8888888888888888</v>
      </c>
      <c r="K181" s="83">
        <v>9000</v>
      </c>
      <c r="L181" s="83"/>
      <c r="M181" s="94"/>
    </row>
    <row r="182" spans="1:13" x14ac:dyDescent="0.25">
      <c r="A182" s="82">
        <v>43200</v>
      </c>
      <c r="B182" s="83" t="s">
        <v>656</v>
      </c>
      <c r="C182" s="85" t="s">
        <v>389</v>
      </c>
      <c r="D182" s="85" t="s">
        <v>393</v>
      </c>
      <c r="E182" s="84">
        <v>15000</v>
      </c>
      <c r="F182" s="96" t="s">
        <v>48</v>
      </c>
      <c r="G182" s="86" t="s">
        <v>391</v>
      </c>
      <c r="H182" s="85" t="s">
        <v>233</v>
      </c>
      <c r="I182" s="87" t="s">
        <v>392</v>
      </c>
      <c r="J182" s="83">
        <f t="shared" si="2"/>
        <v>1.6666666666666667</v>
      </c>
      <c r="K182" s="83">
        <v>9000</v>
      </c>
      <c r="L182" s="83"/>
      <c r="M182" s="94"/>
    </row>
    <row r="183" spans="1:13" x14ac:dyDescent="0.25">
      <c r="A183" s="82">
        <v>43200</v>
      </c>
      <c r="B183" s="83" t="s">
        <v>1037</v>
      </c>
      <c r="C183" s="85" t="s">
        <v>403</v>
      </c>
      <c r="D183" s="85" t="s">
        <v>393</v>
      </c>
      <c r="E183" s="84">
        <v>180000</v>
      </c>
      <c r="F183" s="96" t="s">
        <v>48</v>
      </c>
      <c r="G183" s="86" t="s">
        <v>391</v>
      </c>
      <c r="H183" s="85" t="s">
        <v>244</v>
      </c>
      <c r="I183" s="87" t="s">
        <v>392</v>
      </c>
      <c r="J183" s="83">
        <f t="shared" si="2"/>
        <v>20</v>
      </c>
      <c r="K183" s="83">
        <v>9000</v>
      </c>
      <c r="L183" s="83"/>
      <c r="M183" s="94"/>
    </row>
    <row r="184" spans="1:13" x14ac:dyDescent="0.25">
      <c r="A184" s="82">
        <v>43200</v>
      </c>
      <c r="B184" s="83" t="s">
        <v>787</v>
      </c>
      <c r="C184" s="85" t="s">
        <v>389</v>
      </c>
      <c r="D184" s="85" t="s">
        <v>393</v>
      </c>
      <c r="E184" s="84">
        <v>70000</v>
      </c>
      <c r="F184" s="96" t="s">
        <v>48</v>
      </c>
      <c r="G184" s="86" t="s">
        <v>391</v>
      </c>
      <c r="H184" s="85" t="s">
        <v>245</v>
      </c>
      <c r="I184" s="87" t="s">
        <v>392</v>
      </c>
      <c r="J184" s="83">
        <f t="shared" si="2"/>
        <v>7.7777777777777777</v>
      </c>
      <c r="K184" s="83">
        <v>9000</v>
      </c>
      <c r="L184" s="83"/>
      <c r="M184" s="94"/>
    </row>
    <row r="185" spans="1:13" x14ac:dyDescent="0.25">
      <c r="A185" s="88">
        <v>43200</v>
      </c>
      <c r="B185" s="86" t="s">
        <v>24</v>
      </c>
      <c r="C185" s="83" t="s">
        <v>399</v>
      </c>
      <c r="D185" s="83" t="s">
        <v>395</v>
      </c>
      <c r="E185" s="90">
        <v>400000</v>
      </c>
      <c r="F185" s="85" t="s">
        <v>25</v>
      </c>
      <c r="G185" s="86" t="s">
        <v>391</v>
      </c>
      <c r="H185" s="85" t="s">
        <v>247</v>
      </c>
      <c r="I185" s="87" t="s">
        <v>392</v>
      </c>
      <c r="J185" s="83">
        <f t="shared" si="2"/>
        <v>44.444444444444443</v>
      </c>
      <c r="K185" s="83">
        <v>9000</v>
      </c>
      <c r="L185" s="83"/>
      <c r="M185" s="94"/>
    </row>
    <row r="186" spans="1:13" x14ac:dyDescent="0.25">
      <c r="A186" s="82">
        <v>43200</v>
      </c>
      <c r="B186" s="82" t="s">
        <v>597</v>
      </c>
      <c r="C186" s="85" t="s">
        <v>761</v>
      </c>
      <c r="D186" s="85" t="s">
        <v>390</v>
      </c>
      <c r="E186" s="84">
        <v>250000</v>
      </c>
      <c r="F186" s="85" t="s">
        <v>60</v>
      </c>
      <c r="G186" s="86" t="s">
        <v>391</v>
      </c>
      <c r="H186" s="85" t="s">
        <v>598</v>
      </c>
      <c r="I186" s="87" t="s">
        <v>392</v>
      </c>
      <c r="J186" s="83">
        <f t="shared" si="2"/>
        <v>27.777777777777779</v>
      </c>
      <c r="K186" s="83">
        <v>9000</v>
      </c>
      <c r="L186" s="83"/>
      <c r="M186" s="94"/>
    </row>
    <row r="187" spans="1:13" x14ac:dyDescent="0.25">
      <c r="A187" s="82">
        <v>43200</v>
      </c>
      <c r="B187" s="82" t="s">
        <v>565</v>
      </c>
      <c r="C187" s="83" t="s">
        <v>389</v>
      </c>
      <c r="D187" s="83" t="s">
        <v>390</v>
      </c>
      <c r="E187" s="84">
        <v>15000</v>
      </c>
      <c r="F187" s="85" t="s">
        <v>60</v>
      </c>
      <c r="G187" s="86" t="s">
        <v>391</v>
      </c>
      <c r="H187" s="85" t="s">
        <v>627</v>
      </c>
      <c r="I187" s="87" t="s">
        <v>392</v>
      </c>
      <c r="J187" s="83">
        <f t="shared" si="2"/>
        <v>1.6666666666666667</v>
      </c>
      <c r="K187" s="83">
        <v>9000</v>
      </c>
      <c r="L187" s="83"/>
      <c r="M187" s="94"/>
    </row>
    <row r="188" spans="1:13" x14ac:dyDescent="0.25">
      <c r="A188" s="82">
        <v>43200</v>
      </c>
      <c r="B188" s="82" t="s">
        <v>566</v>
      </c>
      <c r="C188" s="83" t="s">
        <v>389</v>
      </c>
      <c r="D188" s="83" t="s">
        <v>390</v>
      </c>
      <c r="E188" s="84">
        <v>200000</v>
      </c>
      <c r="F188" s="85" t="s">
        <v>60</v>
      </c>
      <c r="G188" s="86" t="s">
        <v>391</v>
      </c>
      <c r="H188" s="85" t="s">
        <v>599</v>
      </c>
      <c r="I188" s="87" t="s">
        <v>392</v>
      </c>
      <c r="J188" s="83">
        <f t="shared" si="2"/>
        <v>22.222222222222221</v>
      </c>
      <c r="K188" s="83">
        <v>9000</v>
      </c>
      <c r="L188" s="83"/>
      <c r="M188" s="94"/>
    </row>
    <row r="189" spans="1:13" x14ac:dyDescent="0.25">
      <c r="A189" s="82">
        <v>43200</v>
      </c>
      <c r="B189" s="82" t="s">
        <v>629</v>
      </c>
      <c r="C189" s="83" t="s">
        <v>394</v>
      </c>
      <c r="D189" s="83" t="s">
        <v>390</v>
      </c>
      <c r="E189" s="84">
        <v>250000</v>
      </c>
      <c r="F189" s="85" t="s">
        <v>60</v>
      </c>
      <c r="G189" s="86" t="s">
        <v>391</v>
      </c>
      <c r="H189" s="85" t="s">
        <v>631</v>
      </c>
      <c r="I189" s="87" t="s">
        <v>392</v>
      </c>
      <c r="J189" s="83">
        <f t="shared" si="2"/>
        <v>27.777777777777779</v>
      </c>
      <c r="K189" s="83">
        <v>9000</v>
      </c>
      <c r="L189" s="83"/>
      <c r="M189" s="94"/>
    </row>
    <row r="190" spans="1:13" x14ac:dyDescent="0.25">
      <c r="A190" s="82">
        <v>43200</v>
      </c>
      <c r="B190" s="82" t="s">
        <v>630</v>
      </c>
      <c r="C190" s="83" t="s">
        <v>394</v>
      </c>
      <c r="D190" s="83" t="s">
        <v>390</v>
      </c>
      <c r="E190" s="84">
        <v>250000</v>
      </c>
      <c r="F190" s="85" t="s">
        <v>60</v>
      </c>
      <c r="G190" s="86" t="s">
        <v>391</v>
      </c>
      <c r="H190" s="85" t="s">
        <v>632</v>
      </c>
      <c r="I190" s="87" t="s">
        <v>392</v>
      </c>
      <c r="J190" s="83">
        <f t="shared" si="2"/>
        <v>27.777777777777779</v>
      </c>
      <c r="K190" s="83">
        <v>9000</v>
      </c>
      <c r="L190" s="83"/>
      <c r="M190" s="94"/>
    </row>
    <row r="191" spans="1:13" x14ac:dyDescent="0.25">
      <c r="A191" s="82">
        <v>43200</v>
      </c>
      <c r="B191" s="82" t="s">
        <v>567</v>
      </c>
      <c r="C191" s="83" t="s">
        <v>389</v>
      </c>
      <c r="D191" s="83" t="s">
        <v>390</v>
      </c>
      <c r="E191" s="84">
        <v>60000</v>
      </c>
      <c r="F191" s="85" t="s">
        <v>60</v>
      </c>
      <c r="G191" s="86" t="s">
        <v>391</v>
      </c>
      <c r="H191" s="85" t="s">
        <v>628</v>
      </c>
      <c r="I191" s="87" t="s">
        <v>392</v>
      </c>
      <c r="J191" s="83">
        <f t="shared" si="2"/>
        <v>6.666666666666667</v>
      </c>
      <c r="K191" s="83">
        <v>9000</v>
      </c>
      <c r="L191" s="83"/>
      <c r="M191" s="94"/>
    </row>
    <row r="192" spans="1:13" x14ac:dyDescent="0.25">
      <c r="A192" s="82">
        <v>43200</v>
      </c>
      <c r="B192" s="83" t="s">
        <v>714</v>
      </c>
      <c r="C192" s="83" t="s">
        <v>389</v>
      </c>
      <c r="D192" s="83" t="s">
        <v>824</v>
      </c>
      <c r="E192" s="104">
        <v>10000</v>
      </c>
      <c r="F192" s="83" t="s">
        <v>27</v>
      </c>
      <c r="G192" s="86" t="s">
        <v>391</v>
      </c>
      <c r="H192" s="85" t="s">
        <v>232</v>
      </c>
      <c r="I192" s="87" t="s">
        <v>392</v>
      </c>
      <c r="J192" s="83">
        <f t="shared" si="2"/>
        <v>1.1111111111111112</v>
      </c>
      <c r="K192" s="83">
        <v>9000</v>
      </c>
      <c r="L192" s="83"/>
      <c r="M192" s="94"/>
    </row>
    <row r="193" spans="1:13" x14ac:dyDescent="0.25">
      <c r="A193" s="88">
        <v>43201</v>
      </c>
      <c r="B193" s="85" t="s">
        <v>85</v>
      </c>
      <c r="C193" s="85" t="s">
        <v>389</v>
      </c>
      <c r="D193" s="85" t="s">
        <v>390</v>
      </c>
      <c r="E193" s="90">
        <v>70000</v>
      </c>
      <c r="F193" s="85" t="s">
        <v>65</v>
      </c>
      <c r="G193" s="86" t="s">
        <v>391</v>
      </c>
      <c r="H193" s="85" t="s">
        <v>249</v>
      </c>
      <c r="I193" s="87" t="s">
        <v>392</v>
      </c>
      <c r="J193" s="83">
        <f t="shared" si="2"/>
        <v>7.7777777777777777</v>
      </c>
      <c r="K193" s="83">
        <v>9000</v>
      </c>
      <c r="L193" s="83"/>
      <c r="M193" s="94"/>
    </row>
    <row r="194" spans="1:13" x14ac:dyDescent="0.25">
      <c r="A194" s="88">
        <v>43201</v>
      </c>
      <c r="B194" s="85" t="s">
        <v>86</v>
      </c>
      <c r="C194" s="83" t="s">
        <v>389</v>
      </c>
      <c r="D194" s="85" t="s">
        <v>390</v>
      </c>
      <c r="E194" s="90">
        <v>70000</v>
      </c>
      <c r="F194" s="85" t="s">
        <v>65</v>
      </c>
      <c r="G194" s="86" t="s">
        <v>391</v>
      </c>
      <c r="H194" s="85" t="s">
        <v>251</v>
      </c>
      <c r="I194" s="87" t="s">
        <v>392</v>
      </c>
      <c r="J194" s="83">
        <f t="shared" si="2"/>
        <v>7.7777777777777777</v>
      </c>
      <c r="K194" s="83">
        <v>9000</v>
      </c>
      <c r="L194" s="83"/>
      <c r="M194" s="94"/>
    </row>
    <row r="195" spans="1:13" x14ac:dyDescent="0.25">
      <c r="A195" s="88">
        <v>43201</v>
      </c>
      <c r="B195" s="85" t="s">
        <v>810</v>
      </c>
      <c r="C195" s="83" t="s">
        <v>761</v>
      </c>
      <c r="D195" s="85" t="s">
        <v>390</v>
      </c>
      <c r="E195" s="89">
        <v>200000</v>
      </c>
      <c r="F195" s="85" t="s">
        <v>69</v>
      </c>
      <c r="G195" s="86" t="s">
        <v>391</v>
      </c>
      <c r="H195" s="85" t="s">
        <v>240</v>
      </c>
      <c r="I195" s="87" t="s">
        <v>392</v>
      </c>
      <c r="J195" s="83">
        <f t="shared" si="2"/>
        <v>22.222222222222221</v>
      </c>
      <c r="K195" s="83">
        <v>9000</v>
      </c>
      <c r="L195" s="83"/>
      <c r="M195" s="94"/>
    </row>
    <row r="196" spans="1:13" x14ac:dyDescent="0.25">
      <c r="A196" s="88">
        <v>43201</v>
      </c>
      <c r="B196" s="85" t="s">
        <v>799</v>
      </c>
      <c r="C196" s="83" t="s">
        <v>761</v>
      </c>
      <c r="D196" s="85" t="s">
        <v>390</v>
      </c>
      <c r="E196" s="89">
        <v>80000</v>
      </c>
      <c r="F196" s="85" t="s">
        <v>69</v>
      </c>
      <c r="G196" s="86" t="s">
        <v>391</v>
      </c>
      <c r="H196" s="85" t="s">
        <v>240</v>
      </c>
      <c r="I196" s="87" t="s">
        <v>392</v>
      </c>
      <c r="J196" s="83">
        <f t="shared" si="2"/>
        <v>8.8888888888888893</v>
      </c>
      <c r="K196" s="83">
        <v>9000</v>
      </c>
      <c r="L196" s="83"/>
      <c r="M196" s="94"/>
    </row>
    <row r="197" spans="1:13" x14ac:dyDescent="0.25">
      <c r="A197" s="88">
        <v>43201</v>
      </c>
      <c r="B197" s="85" t="s">
        <v>800</v>
      </c>
      <c r="C197" s="83" t="s">
        <v>389</v>
      </c>
      <c r="D197" s="85" t="s">
        <v>390</v>
      </c>
      <c r="E197" s="89">
        <v>15000</v>
      </c>
      <c r="F197" s="85" t="s">
        <v>69</v>
      </c>
      <c r="G197" s="86" t="s">
        <v>391</v>
      </c>
      <c r="H197" s="85" t="s">
        <v>240</v>
      </c>
      <c r="I197" s="87" t="s">
        <v>392</v>
      </c>
      <c r="J197" s="83">
        <f t="shared" si="2"/>
        <v>1.6666666666666667</v>
      </c>
      <c r="K197" s="83">
        <v>9000</v>
      </c>
      <c r="L197" s="83"/>
      <c r="M197" s="94"/>
    </row>
    <row r="198" spans="1:13" x14ac:dyDescent="0.25">
      <c r="A198" s="88">
        <v>43201</v>
      </c>
      <c r="B198" s="85" t="s">
        <v>801</v>
      </c>
      <c r="C198" s="83" t="s">
        <v>389</v>
      </c>
      <c r="D198" s="85" t="s">
        <v>390</v>
      </c>
      <c r="E198" s="89">
        <v>20000</v>
      </c>
      <c r="F198" s="85" t="s">
        <v>69</v>
      </c>
      <c r="G198" s="86" t="s">
        <v>391</v>
      </c>
      <c r="H198" s="85" t="s">
        <v>240</v>
      </c>
      <c r="I198" s="87" t="s">
        <v>392</v>
      </c>
      <c r="J198" s="83">
        <f t="shared" si="2"/>
        <v>2.2222222222222223</v>
      </c>
      <c r="K198" s="83">
        <v>9000</v>
      </c>
      <c r="L198" s="83"/>
      <c r="M198" s="94"/>
    </row>
    <row r="199" spans="1:13" x14ac:dyDescent="0.25">
      <c r="A199" s="88">
        <v>43201</v>
      </c>
      <c r="B199" s="85" t="s">
        <v>802</v>
      </c>
      <c r="C199" s="83" t="s">
        <v>389</v>
      </c>
      <c r="D199" s="85" t="s">
        <v>390</v>
      </c>
      <c r="E199" s="89">
        <v>115000</v>
      </c>
      <c r="F199" s="85" t="s">
        <v>69</v>
      </c>
      <c r="G199" s="86" t="s">
        <v>391</v>
      </c>
      <c r="H199" s="85" t="s">
        <v>240</v>
      </c>
      <c r="I199" s="87" t="s">
        <v>392</v>
      </c>
      <c r="J199" s="83">
        <f t="shared" si="2"/>
        <v>12.777777777777779</v>
      </c>
      <c r="K199" s="83">
        <v>9000</v>
      </c>
      <c r="L199" s="83"/>
      <c r="M199" s="94"/>
    </row>
    <row r="200" spans="1:13" x14ac:dyDescent="0.25">
      <c r="A200" s="88">
        <v>43201</v>
      </c>
      <c r="B200" s="85" t="s">
        <v>484</v>
      </c>
      <c r="C200" s="87" t="s">
        <v>396</v>
      </c>
      <c r="D200" s="87" t="s">
        <v>398</v>
      </c>
      <c r="E200" s="90">
        <v>293000</v>
      </c>
      <c r="F200" s="85" t="s">
        <v>33</v>
      </c>
      <c r="G200" s="86" t="s">
        <v>391</v>
      </c>
      <c r="H200" s="85" t="s">
        <v>248</v>
      </c>
      <c r="I200" s="87" t="s">
        <v>392</v>
      </c>
      <c r="J200" s="83">
        <f t="shared" si="2"/>
        <v>32.555555555555557</v>
      </c>
      <c r="K200" s="83">
        <v>9000</v>
      </c>
      <c r="L200" s="83"/>
      <c r="M200" s="94"/>
    </row>
    <row r="201" spans="1:13" x14ac:dyDescent="0.25">
      <c r="A201" s="88">
        <v>43201</v>
      </c>
      <c r="B201" s="85" t="s">
        <v>90</v>
      </c>
      <c r="C201" s="83" t="s">
        <v>389</v>
      </c>
      <c r="D201" s="85" t="s">
        <v>393</v>
      </c>
      <c r="E201" s="89">
        <v>85000</v>
      </c>
      <c r="F201" s="85" t="s">
        <v>33</v>
      </c>
      <c r="G201" s="86" t="s">
        <v>391</v>
      </c>
      <c r="H201" s="85" t="s">
        <v>256</v>
      </c>
      <c r="I201" s="87" t="s">
        <v>392</v>
      </c>
      <c r="J201" s="83">
        <f t="shared" si="2"/>
        <v>9.4444444444444446</v>
      </c>
      <c r="K201" s="83">
        <v>9000</v>
      </c>
      <c r="L201" s="83"/>
      <c r="M201" s="94"/>
    </row>
    <row r="202" spans="1:13" x14ac:dyDescent="0.25">
      <c r="A202" s="88">
        <v>43201</v>
      </c>
      <c r="B202" s="85" t="s">
        <v>89</v>
      </c>
      <c r="C202" s="85" t="s">
        <v>389</v>
      </c>
      <c r="D202" s="85" t="s">
        <v>393</v>
      </c>
      <c r="E202" s="89">
        <v>40000</v>
      </c>
      <c r="F202" s="85" t="s">
        <v>88</v>
      </c>
      <c r="G202" s="86" t="s">
        <v>391</v>
      </c>
      <c r="H202" s="85" t="s">
        <v>254</v>
      </c>
      <c r="I202" s="87" t="s">
        <v>392</v>
      </c>
      <c r="J202" s="83">
        <f t="shared" si="2"/>
        <v>4.4444444444444446</v>
      </c>
      <c r="K202" s="83">
        <v>9000</v>
      </c>
      <c r="L202" s="83"/>
      <c r="M202" s="94"/>
    </row>
    <row r="203" spans="1:13" x14ac:dyDescent="0.25">
      <c r="A203" s="88">
        <v>43201</v>
      </c>
      <c r="B203" s="85" t="s">
        <v>89</v>
      </c>
      <c r="C203" s="85" t="s">
        <v>389</v>
      </c>
      <c r="D203" s="85" t="s">
        <v>393</v>
      </c>
      <c r="E203" s="90">
        <v>40000</v>
      </c>
      <c r="F203" s="83" t="s">
        <v>43</v>
      </c>
      <c r="G203" s="86" t="s">
        <v>391</v>
      </c>
      <c r="H203" s="85" t="s">
        <v>255</v>
      </c>
      <c r="I203" s="87" t="s">
        <v>392</v>
      </c>
      <c r="J203" s="83">
        <f t="shared" si="2"/>
        <v>4.4444444444444446</v>
      </c>
      <c r="K203" s="83">
        <v>9000</v>
      </c>
      <c r="L203" s="83"/>
      <c r="M203" s="94"/>
    </row>
    <row r="204" spans="1:13" x14ac:dyDescent="0.25">
      <c r="A204" s="88">
        <v>43201</v>
      </c>
      <c r="B204" s="85" t="s">
        <v>89</v>
      </c>
      <c r="C204" s="83" t="s">
        <v>389</v>
      </c>
      <c r="D204" s="85" t="s">
        <v>393</v>
      </c>
      <c r="E204" s="90">
        <v>80000</v>
      </c>
      <c r="F204" s="96" t="s">
        <v>87</v>
      </c>
      <c r="G204" s="86" t="s">
        <v>391</v>
      </c>
      <c r="H204" s="85" t="s">
        <v>253</v>
      </c>
      <c r="I204" s="87" t="s">
        <v>392</v>
      </c>
      <c r="J204" s="83">
        <f t="shared" si="2"/>
        <v>8.8888888888888893</v>
      </c>
      <c r="K204" s="83">
        <v>9000</v>
      </c>
      <c r="L204" s="83"/>
      <c r="M204" s="94"/>
    </row>
    <row r="205" spans="1:13" x14ac:dyDescent="0.25">
      <c r="A205" s="82">
        <v>43201</v>
      </c>
      <c r="B205" s="83" t="s">
        <v>656</v>
      </c>
      <c r="C205" s="85" t="s">
        <v>389</v>
      </c>
      <c r="D205" s="85" t="s">
        <v>393</v>
      </c>
      <c r="E205" s="84">
        <v>15000</v>
      </c>
      <c r="F205" s="96" t="s">
        <v>48</v>
      </c>
      <c r="G205" s="86" t="s">
        <v>391</v>
      </c>
      <c r="H205" s="85" t="s">
        <v>233</v>
      </c>
      <c r="I205" s="87" t="s">
        <v>392</v>
      </c>
      <c r="J205" s="83">
        <f t="shared" si="2"/>
        <v>1.6666666666666667</v>
      </c>
      <c r="K205" s="83">
        <v>9000</v>
      </c>
      <c r="L205" s="83"/>
      <c r="M205" s="94"/>
    </row>
    <row r="206" spans="1:13" x14ac:dyDescent="0.25">
      <c r="A206" s="88">
        <v>43201</v>
      </c>
      <c r="B206" s="85" t="s">
        <v>85</v>
      </c>
      <c r="C206" s="83" t="s">
        <v>397</v>
      </c>
      <c r="D206" s="85" t="s">
        <v>390</v>
      </c>
      <c r="E206" s="90">
        <v>70000</v>
      </c>
      <c r="F206" s="85" t="s">
        <v>485</v>
      </c>
      <c r="G206" s="86" t="s">
        <v>391</v>
      </c>
      <c r="H206" s="85" t="s">
        <v>250</v>
      </c>
      <c r="I206" s="87" t="s">
        <v>392</v>
      </c>
      <c r="J206" s="83">
        <f t="shared" si="2"/>
        <v>7.7777777777777777</v>
      </c>
      <c r="K206" s="83">
        <v>9000</v>
      </c>
      <c r="L206" s="83"/>
      <c r="M206" s="94"/>
    </row>
    <row r="207" spans="1:13" x14ac:dyDescent="0.25">
      <c r="A207" s="88">
        <v>43201</v>
      </c>
      <c r="B207" s="85" t="s">
        <v>86</v>
      </c>
      <c r="C207" s="83" t="s">
        <v>397</v>
      </c>
      <c r="D207" s="85" t="s">
        <v>390</v>
      </c>
      <c r="E207" s="90">
        <v>70000</v>
      </c>
      <c r="F207" s="85" t="s">
        <v>485</v>
      </c>
      <c r="G207" s="86" t="s">
        <v>391</v>
      </c>
      <c r="H207" s="85" t="s">
        <v>252</v>
      </c>
      <c r="I207" s="87" t="s">
        <v>392</v>
      </c>
      <c r="J207" s="83">
        <f t="shared" si="2"/>
        <v>7.7777777777777777</v>
      </c>
      <c r="K207" s="83">
        <v>9000</v>
      </c>
      <c r="L207" s="83"/>
      <c r="M207" s="94"/>
    </row>
    <row r="208" spans="1:13" x14ac:dyDescent="0.25">
      <c r="A208" s="82">
        <v>43201</v>
      </c>
      <c r="B208" s="83" t="s">
        <v>714</v>
      </c>
      <c r="C208" s="83" t="s">
        <v>389</v>
      </c>
      <c r="D208" s="83" t="s">
        <v>824</v>
      </c>
      <c r="E208" s="104">
        <v>10000</v>
      </c>
      <c r="F208" s="83" t="s">
        <v>27</v>
      </c>
      <c r="G208" s="86" t="s">
        <v>391</v>
      </c>
      <c r="H208" s="85" t="s">
        <v>232</v>
      </c>
      <c r="I208" s="87" t="s">
        <v>392</v>
      </c>
      <c r="J208" s="83">
        <f t="shared" si="2"/>
        <v>1.1111111111111112</v>
      </c>
      <c r="K208" s="83">
        <v>9000</v>
      </c>
      <c r="L208" s="83"/>
      <c r="M208" s="94"/>
    </row>
    <row r="209" spans="1:13" x14ac:dyDescent="0.25">
      <c r="A209" s="88">
        <v>43201</v>
      </c>
      <c r="B209" s="85" t="s">
        <v>92</v>
      </c>
      <c r="C209" s="83" t="s">
        <v>389</v>
      </c>
      <c r="D209" s="83" t="s">
        <v>824</v>
      </c>
      <c r="E209" s="104">
        <v>40000</v>
      </c>
      <c r="F209" s="83" t="s">
        <v>27</v>
      </c>
      <c r="G209" s="86" t="s">
        <v>391</v>
      </c>
      <c r="H209" s="85" t="s">
        <v>257</v>
      </c>
      <c r="I209" s="87" t="s">
        <v>392</v>
      </c>
      <c r="J209" s="83">
        <f t="shared" si="2"/>
        <v>4.4444444444444446</v>
      </c>
      <c r="K209" s="83">
        <v>9000</v>
      </c>
      <c r="L209" s="83"/>
      <c r="M209" s="94"/>
    </row>
    <row r="210" spans="1:13" x14ac:dyDescent="0.25">
      <c r="A210" s="88">
        <v>43202</v>
      </c>
      <c r="B210" s="85" t="s">
        <v>96</v>
      </c>
      <c r="C210" s="83" t="s">
        <v>389</v>
      </c>
      <c r="D210" s="85" t="s">
        <v>390</v>
      </c>
      <c r="E210" s="89">
        <v>35000</v>
      </c>
      <c r="F210" s="85" t="s">
        <v>35</v>
      </c>
      <c r="G210" s="86" t="s">
        <v>391</v>
      </c>
      <c r="H210" s="85" t="s">
        <v>259</v>
      </c>
      <c r="I210" s="87" t="s">
        <v>392</v>
      </c>
      <c r="J210" s="83">
        <f t="shared" si="2"/>
        <v>3.8888888888888888</v>
      </c>
      <c r="K210" s="83">
        <v>9000</v>
      </c>
      <c r="L210" s="83"/>
      <c r="M210" s="94"/>
    </row>
    <row r="211" spans="1:13" x14ac:dyDescent="0.25">
      <c r="A211" s="88">
        <v>43202</v>
      </c>
      <c r="B211" s="85" t="s">
        <v>97</v>
      </c>
      <c r="C211" s="83" t="s">
        <v>400</v>
      </c>
      <c r="D211" s="83" t="s">
        <v>395</v>
      </c>
      <c r="E211" s="90">
        <v>7000</v>
      </c>
      <c r="F211" s="83" t="s">
        <v>35</v>
      </c>
      <c r="G211" s="86" t="s">
        <v>391</v>
      </c>
      <c r="H211" s="85" t="s">
        <v>260</v>
      </c>
      <c r="I211" s="87" t="s">
        <v>392</v>
      </c>
      <c r="J211" s="83">
        <f t="shared" si="2"/>
        <v>0.77777777777777779</v>
      </c>
      <c r="K211" s="83">
        <v>9000</v>
      </c>
      <c r="L211" s="83"/>
      <c r="M211" s="94"/>
    </row>
    <row r="212" spans="1:13" x14ac:dyDescent="0.25">
      <c r="A212" s="82">
        <v>43202</v>
      </c>
      <c r="B212" s="83" t="s">
        <v>656</v>
      </c>
      <c r="C212" s="85" t="s">
        <v>389</v>
      </c>
      <c r="D212" s="85" t="s">
        <v>393</v>
      </c>
      <c r="E212" s="84">
        <v>15000</v>
      </c>
      <c r="F212" s="96" t="s">
        <v>48</v>
      </c>
      <c r="G212" s="86" t="s">
        <v>391</v>
      </c>
      <c r="H212" s="85" t="s">
        <v>233</v>
      </c>
      <c r="I212" s="87" t="s">
        <v>392</v>
      </c>
      <c r="J212" s="83">
        <f t="shared" si="2"/>
        <v>1.6666666666666667</v>
      </c>
      <c r="K212" s="83">
        <v>9000</v>
      </c>
      <c r="L212" s="83"/>
      <c r="M212" s="94"/>
    </row>
    <row r="213" spans="1:13" x14ac:dyDescent="0.25">
      <c r="A213" s="82">
        <v>43202</v>
      </c>
      <c r="B213" s="82" t="s">
        <v>558</v>
      </c>
      <c r="C213" s="83" t="s">
        <v>389</v>
      </c>
      <c r="D213" s="83" t="s">
        <v>390</v>
      </c>
      <c r="E213" s="84">
        <v>16000</v>
      </c>
      <c r="F213" s="85" t="s">
        <v>60</v>
      </c>
      <c r="G213" s="86" t="s">
        <v>391</v>
      </c>
      <c r="H213" s="85" t="s">
        <v>269</v>
      </c>
      <c r="I213" s="87" t="s">
        <v>392</v>
      </c>
      <c r="J213" s="83">
        <f t="shared" si="2"/>
        <v>1.7777777777777777</v>
      </c>
      <c r="K213" s="83">
        <v>9000</v>
      </c>
      <c r="L213" s="83"/>
      <c r="M213" s="94"/>
    </row>
    <row r="214" spans="1:13" x14ac:dyDescent="0.25">
      <c r="A214" s="88">
        <v>43202</v>
      </c>
      <c r="B214" s="86" t="s">
        <v>95</v>
      </c>
      <c r="C214" s="83" t="s">
        <v>394</v>
      </c>
      <c r="D214" s="83" t="s">
        <v>402</v>
      </c>
      <c r="E214" s="84">
        <v>1500000</v>
      </c>
      <c r="F214" s="85" t="s">
        <v>60</v>
      </c>
      <c r="G214" s="86" t="s">
        <v>391</v>
      </c>
      <c r="H214" s="85" t="s">
        <v>258</v>
      </c>
      <c r="I214" s="87" t="s">
        <v>392</v>
      </c>
      <c r="J214" s="83">
        <f t="shared" si="2"/>
        <v>166.66666666666666</v>
      </c>
      <c r="K214" s="83">
        <v>9000</v>
      </c>
      <c r="L214" s="83"/>
      <c r="M214" s="94"/>
    </row>
    <row r="215" spans="1:13" x14ac:dyDescent="0.25">
      <c r="A215" s="82">
        <v>43202</v>
      </c>
      <c r="B215" s="83" t="s">
        <v>714</v>
      </c>
      <c r="C215" s="83" t="s">
        <v>389</v>
      </c>
      <c r="D215" s="83" t="s">
        <v>824</v>
      </c>
      <c r="E215" s="104">
        <v>10000</v>
      </c>
      <c r="F215" s="83" t="s">
        <v>27</v>
      </c>
      <c r="G215" s="86" t="s">
        <v>391</v>
      </c>
      <c r="H215" s="85" t="s">
        <v>232</v>
      </c>
      <c r="I215" s="87" t="s">
        <v>392</v>
      </c>
      <c r="J215" s="83">
        <f t="shared" si="2"/>
        <v>1.1111111111111112</v>
      </c>
      <c r="K215" s="83">
        <v>9000</v>
      </c>
      <c r="L215" s="83"/>
      <c r="M215" s="94"/>
    </row>
    <row r="216" spans="1:13" x14ac:dyDescent="0.25">
      <c r="A216" s="82">
        <v>43203</v>
      </c>
      <c r="B216" s="83" t="s">
        <v>656</v>
      </c>
      <c r="C216" s="85" t="s">
        <v>389</v>
      </c>
      <c r="D216" s="85" t="s">
        <v>393</v>
      </c>
      <c r="E216" s="84">
        <v>15000</v>
      </c>
      <c r="F216" s="96" t="s">
        <v>48</v>
      </c>
      <c r="G216" s="86" t="s">
        <v>391</v>
      </c>
      <c r="H216" s="85" t="s">
        <v>233</v>
      </c>
      <c r="I216" s="87" t="s">
        <v>392</v>
      </c>
      <c r="J216" s="83">
        <f t="shared" si="2"/>
        <v>1.6666666666666667</v>
      </c>
      <c r="K216" s="83">
        <v>9000</v>
      </c>
      <c r="L216" s="83"/>
      <c r="M216" s="94"/>
    </row>
    <row r="217" spans="1:13" x14ac:dyDescent="0.25">
      <c r="A217" s="88">
        <v>43203</v>
      </c>
      <c r="B217" s="85" t="s">
        <v>74</v>
      </c>
      <c r="C217" s="85" t="s">
        <v>389</v>
      </c>
      <c r="D217" s="85" t="s">
        <v>789</v>
      </c>
      <c r="E217" s="84">
        <v>160000</v>
      </c>
      <c r="F217" s="96" t="s">
        <v>73</v>
      </c>
      <c r="G217" s="86" t="s">
        <v>391</v>
      </c>
      <c r="H217" s="85" t="s">
        <v>261</v>
      </c>
      <c r="I217" s="87" t="s">
        <v>392</v>
      </c>
      <c r="J217" s="83">
        <f t="shared" si="2"/>
        <v>17.777777777777779</v>
      </c>
      <c r="K217" s="83">
        <v>9000</v>
      </c>
      <c r="L217" s="83"/>
      <c r="M217" s="94"/>
    </row>
    <row r="218" spans="1:13" x14ac:dyDescent="0.25">
      <c r="A218" s="82">
        <v>43203</v>
      </c>
      <c r="B218" s="82" t="s">
        <v>558</v>
      </c>
      <c r="C218" s="83" t="s">
        <v>389</v>
      </c>
      <c r="D218" s="83" t="s">
        <v>390</v>
      </c>
      <c r="E218" s="84">
        <v>16000</v>
      </c>
      <c r="F218" s="85" t="s">
        <v>60</v>
      </c>
      <c r="G218" s="86" t="s">
        <v>391</v>
      </c>
      <c r="H218" s="85" t="s">
        <v>269</v>
      </c>
      <c r="I218" s="87" t="s">
        <v>392</v>
      </c>
      <c r="J218" s="83">
        <f t="shared" si="2"/>
        <v>1.7777777777777777</v>
      </c>
      <c r="K218" s="83">
        <v>9000</v>
      </c>
      <c r="L218" s="83"/>
      <c r="M218" s="94"/>
    </row>
    <row r="219" spans="1:13" x14ac:dyDescent="0.25">
      <c r="A219" s="82">
        <v>43203</v>
      </c>
      <c r="B219" s="83" t="s">
        <v>715</v>
      </c>
      <c r="C219" s="83" t="s">
        <v>394</v>
      </c>
      <c r="D219" s="83" t="s">
        <v>824</v>
      </c>
      <c r="E219" s="104">
        <v>100000</v>
      </c>
      <c r="F219" s="83" t="s">
        <v>27</v>
      </c>
      <c r="G219" s="86" t="s">
        <v>391</v>
      </c>
      <c r="H219" s="85" t="s">
        <v>865</v>
      </c>
      <c r="I219" s="87" t="s">
        <v>392</v>
      </c>
      <c r="J219" s="83">
        <f t="shared" si="2"/>
        <v>11.111111111111111</v>
      </c>
      <c r="K219" s="83">
        <v>9000</v>
      </c>
      <c r="L219" s="83"/>
      <c r="M219" s="94"/>
    </row>
    <row r="220" spans="1:13" x14ac:dyDescent="0.25">
      <c r="A220" s="82">
        <v>43203</v>
      </c>
      <c r="B220" s="83" t="s">
        <v>716</v>
      </c>
      <c r="C220" s="83" t="s">
        <v>394</v>
      </c>
      <c r="D220" s="83" t="s">
        <v>824</v>
      </c>
      <c r="E220" s="104">
        <v>210000</v>
      </c>
      <c r="F220" s="83" t="s">
        <v>27</v>
      </c>
      <c r="G220" s="86" t="s">
        <v>391</v>
      </c>
      <c r="H220" s="85" t="s">
        <v>859</v>
      </c>
      <c r="I220" s="87" t="s">
        <v>392</v>
      </c>
      <c r="J220" s="83">
        <f t="shared" si="2"/>
        <v>23.333333333333332</v>
      </c>
      <c r="K220" s="83">
        <v>9000</v>
      </c>
      <c r="L220" s="83"/>
      <c r="M220" s="94"/>
    </row>
    <row r="221" spans="1:13" x14ac:dyDescent="0.25">
      <c r="A221" s="82">
        <v>43203</v>
      </c>
      <c r="B221" s="83" t="s">
        <v>717</v>
      </c>
      <c r="C221" s="83" t="s">
        <v>394</v>
      </c>
      <c r="D221" s="83" t="s">
        <v>824</v>
      </c>
      <c r="E221" s="104">
        <v>100000</v>
      </c>
      <c r="F221" s="83" t="s">
        <v>27</v>
      </c>
      <c r="G221" s="86" t="s">
        <v>391</v>
      </c>
      <c r="H221" s="85" t="s">
        <v>864</v>
      </c>
      <c r="I221" s="87" t="s">
        <v>392</v>
      </c>
      <c r="J221" s="83">
        <f t="shared" si="2"/>
        <v>11.111111111111111</v>
      </c>
      <c r="K221" s="83">
        <v>9000</v>
      </c>
      <c r="L221" s="83"/>
      <c r="M221" s="94"/>
    </row>
    <row r="222" spans="1:13" x14ac:dyDescent="0.25">
      <c r="A222" s="82">
        <v>43203</v>
      </c>
      <c r="B222" s="83" t="s">
        <v>718</v>
      </c>
      <c r="C222" s="83" t="s">
        <v>394</v>
      </c>
      <c r="D222" s="83" t="s">
        <v>824</v>
      </c>
      <c r="E222" s="104">
        <v>100000</v>
      </c>
      <c r="F222" s="83" t="s">
        <v>27</v>
      </c>
      <c r="G222" s="86" t="s">
        <v>391</v>
      </c>
      <c r="H222" s="85" t="s">
        <v>860</v>
      </c>
      <c r="I222" s="87" t="s">
        <v>392</v>
      </c>
      <c r="J222" s="83">
        <f t="shared" si="2"/>
        <v>11.111111111111111</v>
      </c>
      <c r="K222" s="83">
        <v>9000</v>
      </c>
      <c r="L222" s="83"/>
      <c r="M222" s="94"/>
    </row>
    <row r="223" spans="1:13" x14ac:dyDescent="0.25">
      <c r="A223" s="82">
        <v>43203</v>
      </c>
      <c r="B223" s="83" t="s">
        <v>719</v>
      </c>
      <c r="C223" s="83" t="s">
        <v>394</v>
      </c>
      <c r="D223" s="83" t="s">
        <v>824</v>
      </c>
      <c r="E223" s="104">
        <v>100000</v>
      </c>
      <c r="F223" s="83" t="s">
        <v>27</v>
      </c>
      <c r="G223" s="86" t="s">
        <v>391</v>
      </c>
      <c r="H223" s="85" t="s">
        <v>861</v>
      </c>
      <c r="I223" s="87" t="s">
        <v>392</v>
      </c>
      <c r="J223" s="83">
        <f t="shared" si="2"/>
        <v>11.111111111111111</v>
      </c>
      <c r="K223" s="83">
        <v>9000</v>
      </c>
      <c r="L223" s="83"/>
      <c r="M223" s="94"/>
    </row>
    <row r="224" spans="1:13" x14ac:dyDescent="0.25">
      <c r="A224" s="82">
        <v>43203</v>
      </c>
      <c r="B224" s="83" t="s">
        <v>720</v>
      </c>
      <c r="C224" s="83" t="s">
        <v>394</v>
      </c>
      <c r="D224" s="83" t="s">
        <v>824</v>
      </c>
      <c r="E224" s="104">
        <v>100000</v>
      </c>
      <c r="F224" s="83" t="s">
        <v>27</v>
      </c>
      <c r="G224" s="86" t="s">
        <v>391</v>
      </c>
      <c r="H224" s="85" t="s">
        <v>862</v>
      </c>
      <c r="I224" s="87" t="s">
        <v>392</v>
      </c>
      <c r="J224" s="83">
        <f t="shared" si="2"/>
        <v>11.111111111111111</v>
      </c>
      <c r="K224" s="83">
        <v>9000</v>
      </c>
      <c r="L224" s="83"/>
      <c r="M224" s="94"/>
    </row>
    <row r="225" spans="1:13" x14ac:dyDescent="0.25">
      <c r="A225" s="82">
        <v>43203</v>
      </c>
      <c r="B225" s="83" t="s">
        <v>721</v>
      </c>
      <c r="C225" s="83" t="s">
        <v>394</v>
      </c>
      <c r="D225" s="83" t="s">
        <v>824</v>
      </c>
      <c r="E225" s="104">
        <v>100000</v>
      </c>
      <c r="F225" s="83" t="s">
        <v>27</v>
      </c>
      <c r="G225" s="86" t="s">
        <v>391</v>
      </c>
      <c r="H225" s="85" t="s">
        <v>863</v>
      </c>
      <c r="I225" s="87" t="s">
        <v>392</v>
      </c>
      <c r="J225" s="83">
        <f t="shared" si="2"/>
        <v>11.111111111111111</v>
      </c>
      <c r="K225" s="83">
        <v>9000</v>
      </c>
      <c r="L225" s="83"/>
      <c r="M225" s="94"/>
    </row>
    <row r="226" spans="1:13" x14ac:dyDescent="0.25">
      <c r="A226" s="82">
        <v>43203</v>
      </c>
      <c r="B226" s="83" t="s">
        <v>722</v>
      </c>
      <c r="C226" s="83" t="s">
        <v>394</v>
      </c>
      <c r="D226" s="83" t="s">
        <v>824</v>
      </c>
      <c r="E226" s="104">
        <v>100000</v>
      </c>
      <c r="F226" s="83" t="s">
        <v>27</v>
      </c>
      <c r="G226" s="86" t="s">
        <v>391</v>
      </c>
      <c r="H226" s="85" t="s">
        <v>866</v>
      </c>
      <c r="I226" s="87" t="s">
        <v>392</v>
      </c>
      <c r="J226" s="83">
        <f t="shared" si="2"/>
        <v>11.111111111111111</v>
      </c>
      <c r="K226" s="83">
        <v>9000</v>
      </c>
      <c r="L226" s="83"/>
      <c r="M226" s="94"/>
    </row>
    <row r="227" spans="1:13" x14ac:dyDescent="0.25">
      <c r="A227" s="82">
        <v>43203</v>
      </c>
      <c r="B227" s="83" t="s">
        <v>723</v>
      </c>
      <c r="C227" s="83" t="s">
        <v>394</v>
      </c>
      <c r="D227" s="83" t="s">
        <v>824</v>
      </c>
      <c r="E227" s="104">
        <v>100000</v>
      </c>
      <c r="F227" s="83" t="s">
        <v>27</v>
      </c>
      <c r="G227" s="86" t="s">
        <v>391</v>
      </c>
      <c r="H227" s="85" t="s">
        <v>876</v>
      </c>
      <c r="I227" s="87" t="s">
        <v>392</v>
      </c>
      <c r="J227" s="83">
        <f t="shared" si="2"/>
        <v>11.111111111111111</v>
      </c>
      <c r="K227" s="83">
        <v>9000</v>
      </c>
      <c r="L227" s="83"/>
      <c r="M227" s="94"/>
    </row>
    <row r="228" spans="1:13" x14ac:dyDescent="0.25">
      <c r="A228" s="82">
        <v>43203</v>
      </c>
      <c r="B228" s="83" t="s">
        <v>724</v>
      </c>
      <c r="C228" s="83" t="s">
        <v>394</v>
      </c>
      <c r="D228" s="83" t="s">
        <v>824</v>
      </c>
      <c r="E228" s="104">
        <v>100000</v>
      </c>
      <c r="F228" s="83" t="s">
        <v>27</v>
      </c>
      <c r="G228" s="86" t="s">
        <v>391</v>
      </c>
      <c r="H228" s="85" t="s">
        <v>868</v>
      </c>
      <c r="I228" s="87" t="s">
        <v>392</v>
      </c>
      <c r="J228" s="83">
        <f t="shared" si="2"/>
        <v>11.111111111111111</v>
      </c>
      <c r="K228" s="83">
        <v>9000</v>
      </c>
      <c r="L228" s="83"/>
      <c r="M228" s="94"/>
    </row>
    <row r="229" spans="1:13" x14ac:dyDescent="0.25">
      <c r="A229" s="82">
        <v>43203</v>
      </c>
      <c r="B229" s="83" t="s">
        <v>725</v>
      </c>
      <c r="C229" s="83" t="s">
        <v>394</v>
      </c>
      <c r="D229" s="83" t="s">
        <v>824</v>
      </c>
      <c r="E229" s="104">
        <v>100000</v>
      </c>
      <c r="F229" s="83" t="s">
        <v>27</v>
      </c>
      <c r="G229" s="86" t="s">
        <v>391</v>
      </c>
      <c r="H229" s="85" t="s">
        <v>867</v>
      </c>
      <c r="I229" s="87" t="s">
        <v>392</v>
      </c>
      <c r="J229" s="83">
        <f t="shared" si="2"/>
        <v>11.111111111111111</v>
      </c>
      <c r="K229" s="83">
        <v>9000</v>
      </c>
      <c r="L229" s="83"/>
      <c r="M229" s="94"/>
    </row>
    <row r="230" spans="1:13" x14ac:dyDescent="0.25">
      <c r="A230" s="82">
        <v>43203</v>
      </c>
      <c r="B230" s="83" t="s">
        <v>726</v>
      </c>
      <c r="C230" s="83" t="s">
        <v>394</v>
      </c>
      <c r="D230" s="83" t="s">
        <v>824</v>
      </c>
      <c r="E230" s="104">
        <v>100000</v>
      </c>
      <c r="F230" s="83" t="s">
        <v>27</v>
      </c>
      <c r="G230" s="86" t="s">
        <v>391</v>
      </c>
      <c r="H230" s="85" t="s">
        <v>869</v>
      </c>
      <c r="I230" s="87" t="s">
        <v>392</v>
      </c>
      <c r="J230" s="83">
        <f t="shared" si="2"/>
        <v>11.111111111111111</v>
      </c>
      <c r="K230" s="83">
        <v>9000</v>
      </c>
      <c r="L230" s="83"/>
      <c r="M230" s="94"/>
    </row>
    <row r="231" spans="1:13" x14ac:dyDescent="0.25">
      <c r="A231" s="82">
        <v>43203</v>
      </c>
      <c r="B231" s="83" t="s">
        <v>727</v>
      </c>
      <c r="C231" s="83" t="s">
        <v>394</v>
      </c>
      <c r="D231" s="83" t="s">
        <v>824</v>
      </c>
      <c r="E231" s="104">
        <v>100000</v>
      </c>
      <c r="F231" s="83" t="s">
        <v>27</v>
      </c>
      <c r="G231" s="86" t="s">
        <v>391</v>
      </c>
      <c r="H231" s="85" t="s">
        <v>870</v>
      </c>
      <c r="I231" s="87" t="s">
        <v>392</v>
      </c>
      <c r="J231" s="83">
        <f t="shared" si="2"/>
        <v>11.111111111111111</v>
      </c>
      <c r="K231" s="83">
        <v>9000</v>
      </c>
      <c r="L231" s="83"/>
      <c r="M231" s="94"/>
    </row>
    <row r="232" spans="1:13" x14ac:dyDescent="0.25">
      <c r="A232" s="82">
        <v>43203</v>
      </c>
      <c r="B232" s="83" t="s">
        <v>728</v>
      </c>
      <c r="C232" s="83" t="s">
        <v>394</v>
      </c>
      <c r="D232" s="83" t="s">
        <v>824</v>
      </c>
      <c r="E232" s="104">
        <v>100000</v>
      </c>
      <c r="F232" s="83" t="s">
        <v>27</v>
      </c>
      <c r="G232" s="86" t="s">
        <v>391</v>
      </c>
      <c r="H232" s="85" t="s">
        <v>872</v>
      </c>
      <c r="I232" s="87" t="s">
        <v>392</v>
      </c>
      <c r="J232" s="83">
        <f t="shared" si="2"/>
        <v>11.111111111111111</v>
      </c>
      <c r="K232" s="83">
        <v>9000</v>
      </c>
      <c r="L232" s="83"/>
      <c r="M232" s="94"/>
    </row>
    <row r="233" spans="1:13" x14ac:dyDescent="0.25">
      <c r="A233" s="82">
        <v>43203</v>
      </c>
      <c r="B233" s="83" t="s">
        <v>729</v>
      </c>
      <c r="C233" s="83" t="s">
        <v>394</v>
      </c>
      <c r="D233" s="83" t="s">
        <v>824</v>
      </c>
      <c r="E233" s="104">
        <v>100000</v>
      </c>
      <c r="F233" s="83" t="s">
        <v>27</v>
      </c>
      <c r="G233" s="86" t="s">
        <v>391</v>
      </c>
      <c r="H233" s="85" t="s">
        <v>871</v>
      </c>
      <c r="I233" s="87" t="s">
        <v>392</v>
      </c>
      <c r="J233" s="83">
        <f t="shared" si="2"/>
        <v>11.111111111111111</v>
      </c>
      <c r="K233" s="83">
        <v>9000</v>
      </c>
      <c r="L233" s="83"/>
      <c r="M233" s="94"/>
    </row>
    <row r="234" spans="1:13" x14ac:dyDescent="0.25">
      <c r="A234" s="82">
        <v>43203</v>
      </c>
      <c r="B234" s="83" t="s">
        <v>730</v>
      </c>
      <c r="C234" s="83" t="s">
        <v>394</v>
      </c>
      <c r="D234" s="83" t="s">
        <v>824</v>
      </c>
      <c r="E234" s="104">
        <v>100000</v>
      </c>
      <c r="F234" s="83" t="s">
        <v>27</v>
      </c>
      <c r="G234" s="86" t="s">
        <v>391</v>
      </c>
      <c r="H234" s="85" t="s">
        <v>873</v>
      </c>
      <c r="I234" s="87" t="s">
        <v>392</v>
      </c>
      <c r="J234" s="83">
        <f t="shared" si="2"/>
        <v>11.111111111111111</v>
      </c>
      <c r="K234" s="83">
        <v>9000</v>
      </c>
      <c r="L234" s="94"/>
      <c r="M234" s="94"/>
    </row>
    <row r="235" spans="1:13" x14ac:dyDescent="0.25">
      <c r="A235" s="82">
        <v>43203</v>
      </c>
      <c r="B235" s="83" t="s">
        <v>731</v>
      </c>
      <c r="C235" s="83" t="s">
        <v>394</v>
      </c>
      <c r="D235" s="83" t="s">
        <v>824</v>
      </c>
      <c r="E235" s="104">
        <v>100000</v>
      </c>
      <c r="F235" s="83" t="s">
        <v>27</v>
      </c>
      <c r="G235" s="86" t="s">
        <v>391</v>
      </c>
      <c r="H235" s="85" t="s">
        <v>874</v>
      </c>
      <c r="I235" s="87" t="s">
        <v>392</v>
      </c>
      <c r="J235" s="83">
        <f t="shared" si="2"/>
        <v>11.111111111111111</v>
      </c>
      <c r="K235" s="83">
        <v>9000</v>
      </c>
      <c r="L235" s="94"/>
      <c r="M235" s="94"/>
    </row>
    <row r="236" spans="1:13" x14ac:dyDescent="0.25">
      <c r="A236" s="82">
        <v>43203</v>
      </c>
      <c r="B236" s="83" t="s">
        <v>732</v>
      </c>
      <c r="C236" s="83" t="s">
        <v>394</v>
      </c>
      <c r="D236" s="83" t="s">
        <v>824</v>
      </c>
      <c r="E236" s="104">
        <v>100000</v>
      </c>
      <c r="F236" s="83" t="s">
        <v>27</v>
      </c>
      <c r="G236" s="86" t="s">
        <v>391</v>
      </c>
      <c r="H236" s="85" t="s">
        <v>875</v>
      </c>
      <c r="I236" s="87" t="s">
        <v>392</v>
      </c>
      <c r="J236" s="83">
        <f t="shared" si="2"/>
        <v>11.111111111111111</v>
      </c>
      <c r="K236" s="83">
        <v>9000</v>
      </c>
      <c r="L236" s="94"/>
      <c r="M236" s="94"/>
    </row>
    <row r="237" spans="1:13" x14ac:dyDescent="0.25">
      <c r="A237" s="82">
        <v>43203</v>
      </c>
      <c r="B237" s="83" t="s">
        <v>733</v>
      </c>
      <c r="C237" s="83" t="s">
        <v>394</v>
      </c>
      <c r="D237" s="83" t="s">
        <v>824</v>
      </c>
      <c r="E237" s="104">
        <v>100000</v>
      </c>
      <c r="F237" s="83" t="s">
        <v>27</v>
      </c>
      <c r="G237" s="86" t="s">
        <v>391</v>
      </c>
      <c r="H237" s="85" t="s">
        <v>877</v>
      </c>
      <c r="I237" s="87" t="s">
        <v>392</v>
      </c>
      <c r="J237" s="83">
        <f t="shared" si="2"/>
        <v>11.111111111111111</v>
      </c>
      <c r="K237" s="83">
        <v>9000</v>
      </c>
      <c r="L237" s="94"/>
      <c r="M237" s="94"/>
    </row>
    <row r="238" spans="1:13" x14ac:dyDescent="0.25">
      <c r="A238" s="82">
        <v>43203</v>
      </c>
      <c r="B238" s="83" t="s">
        <v>734</v>
      </c>
      <c r="C238" s="83" t="s">
        <v>394</v>
      </c>
      <c r="D238" s="83" t="s">
        <v>824</v>
      </c>
      <c r="E238" s="104">
        <v>100000</v>
      </c>
      <c r="F238" s="83" t="s">
        <v>27</v>
      </c>
      <c r="G238" s="86" t="s">
        <v>391</v>
      </c>
      <c r="H238" s="85" t="s">
        <v>878</v>
      </c>
      <c r="I238" s="87" t="s">
        <v>392</v>
      </c>
      <c r="J238" s="83">
        <f t="shared" si="2"/>
        <v>11.111111111111111</v>
      </c>
      <c r="K238" s="83">
        <v>9000</v>
      </c>
      <c r="L238" s="94"/>
      <c r="M238" s="94"/>
    </row>
    <row r="239" spans="1:13" x14ac:dyDescent="0.25">
      <c r="A239" s="82">
        <v>43204</v>
      </c>
      <c r="B239" s="82" t="s">
        <v>558</v>
      </c>
      <c r="C239" s="83" t="s">
        <v>389</v>
      </c>
      <c r="D239" s="83" t="s">
        <v>390</v>
      </c>
      <c r="E239" s="84">
        <v>16000</v>
      </c>
      <c r="F239" s="85" t="s">
        <v>60</v>
      </c>
      <c r="G239" s="86" t="s">
        <v>391</v>
      </c>
      <c r="H239" s="85" t="s">
        <v>269</v>
      </c>
      <c r="I239" s="87" t="s">
        <v>392</v>
      </c>
      <c r="J239" s="83">
        <f t="shared" si="2"/>
        <v>1.7777777777777777</v>
      </c>
      <c r="K239" s="83">
        <v>9000</v>
      </c>
      <c r="L239" s="94"/>
      <c r="M239" s="94"/>
    </row>
    <row r="240" spans="1:13" x14ac:dyDescent="0.25">
      <c r="A240" s="88">
        <v>43206</v>
      </c>
      <c r="B240" s="85" t="s">
        <v>112</v>
      </c>
      <c r="C240" s="83" t="s">
        <v>389</v>
      </c>
      <c r="D240" s="85" t="s">
        <v>390</v>
      </c>
      <c r="E240" s="89">
        <v>30000</v>
      </c>
      <c r="F240" s="85" t="s">
        <v>35</v>
      </c>
      <c r="G240" s="86" t="s">
        <v>391</v>
      </c>
      <c r="H240" s="85" t="s">
        <v>279</v>
      </c>
      <c r="I240" s="87" t="s">
        <v>392</v>
      </c>
      <c r="J240" s="83">
        <f t="shared" si="2"/>
        <v>3.3333333333333335</v>
      </c>
      <c r="K240" s="83">
        <v>9000</v>
      </c>
      <c r="L240" s="94"/>
      <c r="M240" s="94"/>
    </row>
    <row r="241" spans="1:13" x14ac:dyDescent="0.25">
      <c r="A241" s="88">
        <v>43206</v>
      </c>
      <c r="B241" s="85" t="s">
        <v>106</v>
      </c>
      <c r="C241" s="83" t="s">
        <v>389</v>
      </c>
      <c r="D241" s="85" t="s">
        <v>390</v>
      </c>
      <c r="E241" s="89">
        <v>150000</v>
      </c>
      <c r="F241" s="85" t="s">
        <v>65</v>
      </c>
      <c r="G241" s="86" t="s">
        <v>391</v>
      </c>
      <c r="H241" s="85" t="s">
        <v>268</v>
      </c>
      <c r="I241" s="87" t="s">
        <v>392</v>
      </c>
      <c r="J241" s="83">
        <f t="shared" si="2"/>
        <v>16.666666666666668</v>
      </c>
      <c r="K241" s="83">
        <v>9000</v>
      </c>
      <c r="L241" s="94"/>
      <c r="M241" s="94"/>
    </row>
    <row r="242" spans="1:13" x14ac:dyDescent="0.25">
      <c r="A242" s="88">
        <v>43206</v>
      </c>
      <c r="B242" s="85" t="s">
        <v>482</v>
      </c>
      <c r="C242" s="85" t="s">
        <v>389</v>
      </c>
      <c r="D242" s="85" t="s">
        <v>390</v>
      </c>
      <c r="E242" s="90">
        <v>33000</v>
      </c>
      <c r="F242" s="85" t="s">
        <v>69</v>
      </c>
      <c r="G242" s="86" t="s">
        <v>391</v>
      </c>
      <c r="H242" s="85" t="s">
        <v>263</v>
      </c>
      <c r="I242" s="87" t="s">
        <v>392</v>
      </c>
      <c r="J242" s="83">
        <f t="shared" si="2"/>
        <v>3.6666666666666665</v>
      </c>
      <c r="K242" s="83">
        <v>9000</v>
      </c>
      <c r="L242" s="94"/>
      <c r="M242" s="94"/>
    </row>
    <row r="243" spans="1:13" x14ac:dyDescent="0.25">
      <c r="A243" s="88">
        <v>43206</v>
      </c>
      <c r="B243" s="85" t="s">
        <v>113</v>
      </c>
      <c r="C243" s="83" t="s">
        <v>396</v>
      </c>
      <c r="D243" s="85" t="s">
        <v>398</v>
      </c>
      <c r="E243" s="90">
        <v>64000</v>
      </c>
      <c r="F243" s="85" t="s">
        <v>33</v>
      </c>
      <c r="G243" s="86" t="s">
        <v>391</v>
      </c>
      <c r="H243" s="85" t="s">
        <v>281</v>
      </c>
      <c r="I243" s="87" t="s">
        <v>392</v>
      </c>
      <c r="J243" s="83">
        <f t="shared" si="2"/>
        <v>7.1111111111111107</v>
      </c>
      <c r="K243" s="83">
        <v>9000</v>
      </c>
      <c r="L243" s="94"/>
      <c r="M243" s="94"/>
    </row>
    <row r="244" spans="1:13" x14ac:dyDescent="0.25">
      <c r="A244" s="88">
        <v>43206</v>
      </c>
      <c r="B244" s="86" t="s">
        <v>111</v>
      </c>
      <c r="C244" s="83" t="s">
        <v>389</v>
      </c>
      <c r="D244" s="85" t="s">
        <v>393</v>
      </c>
      <c r="E244" s="89">
        <v>115000</v>
      </c>
      <c r="F244" s="85" t="s">
        <v>88</v>
      </c>
      <c r="G244" s="86" t="s">
        <v>391</v>
      </c>
      <c r="H244" s="85" t="s">
        <v>278</v>
      </c>
      <c r="I244" s="87" t="s">
        <v>392</v>
      </c>
      <c r="J244" s="83">
        <f t="shared" si="2"/>
        <v>12.777777777777779</v>
      </c>
      <c r="K244" s="83">
        <v>9000</v>
      </c>
      <c r="L244" s="94"/>
      <c r="M244" s="94"/>
    </row>
    <row r="245" spans="1:13" x14ac:dyDescent="0.25">
      <c r="A245" s="88">
        <v>43206</v>
      </c>
      <c r="B245" s="85" t="s">
        <v>111</v>
      </c>
      <c r="C245" s="85" t="s">
        <v>389</v>
      </c>
      <c r="D245" s="85" t="s">
        <v>393</v>
      </c>
      <c r="E245" s="90">
        <v>85000</v>
      </c>
      <c r="F245" s="83" t="s">
        <v>43</v>
      </c>
      <c r="G245" s="86" t="s">
        <v>391</v>
      </c>
      <c r="H245" s="85" t="s">
        <v>277</v>
      </c>
      <c r="I245" s="87" t="s">
        <v>392</v>
      </c>
      <c r="J245" s="83">
        <f t="shared" si="2"/>
        <v>9.4444444444444446</v>
      </c>
      <c r="K245" s="83">
        <v>9000</v>
      </c>
      <c r="L245" s="94"/>
      <c r="M245" s="94"/>
    </row>
    <row r="246" spans="1:13" x14ac:dyDescent="0.25">
      <c r="A246" s="88">
        <v>43206</v>
      </c>
      <c r="B246" s="85" t="s">
        <v>111</v>
      </c>
      <c r="C246" s="83" t="s">
        <v>389</v>
      </c>
      <c r="D246" s="85" t="s">
        <v>393</v>
      </c>
      <c r="E246" s="89">
        <v>75000</v>
      </c>
      <c r="F246" s="96" t="s">
        <v>87</v>
      </c>
      <c r="G246" s="86" t="s">
        <v>391</v>
      </c>
      <c r="H246" s="85" t="s">
        <v>276</v>
      </c>
      <c r="I246" s="87" t="s">
        <v>392</v>
      </c>
      <c r="J246" s="83">
        <f t="shared" si="2"/>
        <v>8.3333333333333339</v>
      </c>
      <c r="K246" s="83">
        <v>9000</v>
      </c>
      <c r="L246" s="94"/>
      <c r="M246" s="94"/>
    </row>
    <row r="247" spans="1:13" x14ac:dyDescent="0.25">
      <c r="A247" s="88">
        <v>43206</v>
      </c>
      <c r="B247" s="85" t="s">
        <v>491</v>
      </c>
      <c r="C247" s="85" t="s">
        <v>389</v>
      </c>
      <c r="D247" s="85" t="s">
        <v>393</v>
      </c>
      <c r="E247" s="89">
        <v>50000</v>
      </c>
      <c r="F247" s="96" t="s">
        <v>87</v>
      </c>
      <c r="G247" s="86" t="s">
        <v>391</v>
      </c>
      <c r="H247" s="85" t="s">
        <v>496</v>
      </c>
      <c r="I247" s="87" t="s">
        <v>392</v>
      </c>
      <c r="J247" s="83">
        <f t="shared" si="2"/>
        <v>5.5555555555555554</v>
      </c>
      <c r="K247" s="83">
        <v>9000</v>
      </c>
      <c r="L247" s="94"/>
      <c r="M247" s="94"/>
    </row>
    <row r="248" spans="1:13" x14ac:dyDescent="0.25">
      <c r="A248" s="82">
        <v>43206</v>
      </c>
      <c r="B248" s="83" t="s">
        <v>656</v>
      </c>
      <c r="C248" s="85" t="s">
        <v>389</v>
      </c>
      <c r="D248" s="85" t="s">
        <v>393</v>
      </c>
      <c r="E248" s="84">
        <v>15000</v>
      </c>
      <c r="F248" s="96" t="s">
        <v>48</v>
      </c>
      <c r="G248" s="86" t="s">
        <v>391</v>
      </c>
      <c r="H248" s="85" t="s">
        <v>233</v>
      </c>
      <c r="I248" s="87" t="s">
        <v>392</v>
      </c>
      <c r="J248" s="83">
        <f t="shared" si="2"/>
        <v>1.6666666666666667</v>
      </c>
      <c r="K248" s="83">
        <v>9000</v>
      </c>
      <c r="L248" s="94"/>
      <c r="M248" s="94"/>
    </row>
    <row r="249" spans="1:13" x14ac:dyDescent="0.25">
      <c r="A249" s="82">
        <v>43206</v>
      </c>
      <c r="B249" s="83" t="s">
        <v>662</v>
      </c>
      <c r="C249" s="85" t="s">
        <v>389</v>
      </c>
      <c r="D249" s="85" t="s">
        <v>393</v>
      </c>
      <c r="E249" s="84">
        <v>30000</v>
      </c>
      <c r="F249" s="96" t="s">
        <v>48</v>
      </c>
      <c r="G249" s="86" t="s">
        <v>391</v>
      </c>
      <c r="H249" s="85" t="s">
        <v>621</v>
      </c>
      <c r="I249" s="87" t="s">
        <v>392</v>
      </c>
      <c r="J249" s="83">
        <f t="shared" si="2"/>
        <v>3.3333333333333335</v>
      </c>
      <c r="K249" s="83">
        <v>9000</v>
      </c>
      <c r="L249" s="94"/>
      <c r="M249" s="94"/>
    </row>
    <row r="250" spans="1:13" x14ac:dyDescent="0.25">
      <c r="A250" s="82">
        <v>43206</v>
      </c>
      <c r="B250" s="83" t="s">
        <v>664</v>
      </c>
      <c r="C250" s="85" t="s">
        <v>389</v>
      </c>
      <c r="D250" s="85" t="s">
        <v>393</v>
      </c>
      <c r="E250" s="84">
        <v>70000</v>
      </c>
      <c r="F250" s="96" t="s">
        <v>48</v>
      </c>
      <c r="G250" s="86" t="s">
        <v>391</v>
      </c>
      <c r="H250" s="85" t="s">
        <v>266</v>
      </c>
      <c r="I250" s="87" t="s">
        <v>392</v>
      </c>
      <c r="J250" s="83">
        <f t="shared" si="2"/>
        <v>7.7777777777777777</v>
      </c>
      <c r="K250" s="83">
        <v>9000</v>
      </c>
      <c r="L250" s="94"/>
      <c r="M250" s="94"/>
    </row>
    <row r="251" spans="1:13" x14ac:dyDescent="0.25">
      <c r="A251" s="88">
        <v>43206</v>
      </c>
      <c r="B251" s="85" t="s">
        <v>100</v>
      </c>
      <c r="C251" s="85" t="s">
        <v>389</v>
      </c>
      <c r="D251" s="85" t="s">
        <v>789</v>
      </c>
      <c r="E251" s="84">
        <v>60000</v>
      </c>
      <c r="F251" s="96" t="s">
        <v>73</v>
      </c>
      <c r="G251" s="86" t="s">
        <v>391</v>
      </c>
      <c r="H251" s="85" t="s">
        <v>262</v>
      </c>
      <c r="I251" s="87" t="s">
        <v>392</v>
      </c>
      <c r="J251" s="83">
        <f t="shared" si="2"/>
        <v>6.666666666666667</v>
      </c>
      <c r="K251" s="83">
        <v>9000</v>
      </c>
      <c r="L251" s="94"/>
      <c r="M251" s="94"/>
    </row>
    <row r="252" spans="1:13" x14ac:dyDescent="0.25">
      <c r="A252" s="88">
        <v>43206</v>
      </c>
      <c r="B252" s="85" t="s">
        <v>74</v>
      </c>
      <c r="C252" s="85" t="s">
        <v>389</v>
      </c>
      <c r="D252" s="85" t="s">
        <v>789</v>
      </c>
      <c r="E252" s="84">
        <v>160000</v>
      </c>
      <c r="F252" s="96" t="s">
        <v>73</v>
      </c>
      <c r="G252" s="86" t="s">
        <v>391</v>
      </c>
      <c r="H252" s="85" t="s">
        <v>280</v>
      </c>
      <c r="I252" s="87" t="s">
        <v>392</v>
      </c>
      <c r="J252" s="83">
        <f t="shared" si="2"/>
        <v>17.777777777777779</v>
      </c>
      <c r="K252" s="83">
        <v>9000</v>
      </c>
      <c r="L252" s="94"/>
      <c r="M252" s="94"/>
    </row>
    <row r="253" spans="1:13" x14ac:dyDescent="0.25">
      <c r="A253" s="88">
        <v>43206</v>
      </c>
      <c r="B253" s="85" t="s">
        <v>108</v>
      </c>
      <c r="C253" s="83" t="s">
        <v>397</v>
      </c>
      <c r="D253" s="85" t="s">
        <v>390</v>
      </c>
      <c r="E253" s="89">
        <v>70000</v>
      </c>
      <c r="F253" s="85" t="s">
        <v>485</v>
      </c>
      <c r="G253" s="86" t="s">
        <v>391</v>
      </c>
      <c r="H253" s="85" t="s">
        <v>271</v>
      </c>
      <c r="I253" s="87" t="s">
        <v>392</v>
      </c>
      <c r="J253" s="83">
        <f t="shared" si="2"/>
        <v>7.7777777777777777</v>
      </c>
      <c r="K253" s="83">
        <v>9000</v>
      </c>
      <c r="L253" s="94"/>
      <c r="M253" s="94"/>
    </row>
    <row r="254" spans="1:13" x14ac:dyDescent="0.25">
      <c r="A254" s="88">
        <v>43206</v>
      </c>
      <c r="B254" s="85" t="s">
        <v>109</v>
      </c>
      <c r="C254" s="83" t="s">
        <v>397</v>
      </c>
      <c r="D254" s="85" t="s">
        <v>390</v>
      </c>
      <c r="E254" s="90">
        <v>70000</v>
      </c>
      <c r="F254" s="85" t="s">
        <v>485</v>
      </c>
      <c r="G254" s="86" t="s">
        <v>391</v>
      </c>
      <c r="H254" s="85" t="s">
        <v>272</v>
      </c>
      <c r="I254" s="87" t="s">
        <v>392</v>
      </c>
      <c r="J254" s="83">
        <f t="shared" si="2"/>
        <v>7.7777777777777777</v>
      </c>
      <c r="K254" s="83">
        <v>9000</v>
      </c>
      <c r="L254" s="94"/>
      <c r="M254" s="94"/>
    </row>
    <row r="255" spans="1:13" x14ac:dyDescent="0.25">
      <c r="A255" s="88">
        <v>43206</v>
      </c>
      <c r="B255" s="85" t="s">
        <v>72</v>
      </c>
      <c r="C255" s="83" t="s">
        <v>397</v>
      </c>
      <c r="D255" s="85" t="s">
        <v>390</v>
      </c>
      <c r="E255" s="90">
        <v>80000</v>
      </c>
      <c r="F255" s="85" t="s">
        <v>485</v>
      </c>
      <c r="G255" s="86" t="s">
        <v>391</v>
      </c>
      <c r="H255" s="85" t="s">
        <v>274</v>
      </c>
      <c r="I255" s="87" t="s">
        <v>392</v>
      </c>
      <c r="J255" s="83">
        <f t="shared" si="2"/>
        <v>8.8888888888888893</v>
      </c>
      <c r="K255" s="83">
        <v>9000</v>
      </c>
      <c r="L255" s="94"/>
      <c r="M255" s="94"/>
    </row>
    <row r="256" spans="1:13" x14ac:dyDescent="0.25">
      <c r="A256" s="88">
        <v>43206</v>
      </c>
      <c r="B256" s="85" t="s">
        <v>521</v>
      </c>
      <c r="C256" s="83" t="s">
        <v>400</v>
      </c>
      <c r="D256" s="83" t="s">
        <v>395</v>
      </c>
      <c r="E256" s="90">
        <v>85000</v>
      </c>
      <c r="F256" s="85" t="s">
        <v>25</v>
      </c>
      <c r="G256" s="86" t="s">
        <v>391</v>
      </c>
      <c r="H256" s="85" t="s">
        <v>264</v>
      </c>
      <c r="I256" s="87" t="s">
        <v>392</v>
      </c>
      <c r="J256" s="83">
        <f t="shared" si="2"/>
        <v>9.4444444444444446</v>
      </c>
      <c r="K256" s="83">
        <v>9000</v>
      </c>
      <c r="L256" s="94"/>
      <c r="M256" s="94"/>
    </row>
    <row r="257" spans="1:13" x14ac:dyDescent="0.25">
      <c r="A257" s="88">
        <v>43206</v>
      </c>
      <c r="B257" s="85" t="s">
        <v>103</v>
      </c>
      <c r="C257" s="83" t="s">
        <v>518</v>
      </c>
      <c r="D257" s="85" t="s">
        <v>395</v>
      </c>
      <c r="E257" s="89">
        <v>300000</v>
      </c>
      <c r="F257" s="85" t="s">
        <v>25</v>
      </c>
      <c r="G257" s="86" t="s">
        <v>391</v>
      </c>
      <c r="H257" s="85" t="s">
        <v>265</v>
      </c>
      <c r="I257" s="87" t="s">
        <v>392</v>
      </c>
      <c r="J257" s="83">
        <f t="shared" si="2"/>
        <v>33.333333333333336</v>
      </c>
      <c r="K257" s="83">
        <v>9000</v>
      </c>
      <c r="L257" s="94"/>
      <c r="M257" s="94"/>
    </row>
    <row r="258" spans="1:13" x14ac:dyDescent="0.25">
      <c r="A258" s="88">
        <v>43206</v>
      </c>
      <c r="B258" s="85" t="s">
        <v>164</v>
      </c>
      <c r="C258" s="83" t="s">
        <v>389</v>
      </c>
      <c r="D258" s="83" t="s">
        <v>395</v>
      </c>
      <c r="E258" s="89">
        <v>150000</v>
      </c>
      <c r="F258" s="85" t="s">
        <v>25</v>
      </c>
      <c r="G258" s="86" t="s">
        <v>391</v>
      </c>
      <c r="H258" s="85" t="s">
        <v>267</v>
      </c>
      <c r="I258" s="87" t="s">
        <v>392</v>
      </c>
      <c r="J258" s="83">
        <f t="shared" si="2"/>
        <v>16.666666666666668</v>
      </c>
      <c r="K258" s="83">
        <v>9000</v>
      </c>
      <c r="L258" s="94"/>
      <c r="M258" s="94"/>
    </row>
    <row r="259" spans="1:13" x14ac:dyDescent="0.25">
      <c r="A259" s="88">
        <v>43206</v>
      </c>
      <c r="B259" s="85" t="s">
        <v>114</v>
      </c>
      <c r="C259" s="83" t="s">
        <v>400</v>
      </c>
      <c r="D259" s="85" t="s">
        <v>395</v>
      </c>
      <c r="E259" s="90">
        <v>20000</v>
      </c>
      <c r="F259" s="85" t="s">
        <v>25</v>
      </c>
      <c r="G259" s="86" t="s">
        <v>391</v>
      </c>
      <c r="H259" s="85" t="s">
        <v>282</v>
      </c>
      <c r="I259" s="87" t="s">
        <v>392</v>
      </c>
      <c r="J259" s="83">
        <f t="shared" si="2"/>
        <v>2.2222222222222223</v>
      </c>
      <c r="K259" s="83">
        <v>9000</v>
      </c>
      <c r="L259" s="94"/>
      <c r="M259" s="94"/>
    </row>
    <row r="260" spans="1:13" x14ac:dyDescent="0.25">
      <c r="A260" s="82">
        <v>43206</v>
      </c>
      <c r="B260" s="82" t="s">
        <v>558</v>
      </c>
      <c r="C260" s="83" t="s">
        <v>389</v>
      </c>
      <c r="D260" s="83" t="s">
        <v>390</v>
      </c>
      <c r="E260" s="84">
        <v>16000</v>
      </c>
      <c r="F260" s="85" t="s">
        <v>60</v>
      </c>
      <c r="G260" s="86" t="s">
        <v>391</v>
      </c>
      <c r="H260" s="85" t="s">
        <v>269</v>
      </c>
      <c r="I260" s="87" t="s">
        <v>392</v>
      </c>
      <c r="J260" s="83">
        <f t="shared" si="2"/>
        <v>1.7777777777777777</v>
      </c>
      <c r="K260" s="83">
        <v>9000</v>
      </c>
      <c r="L260" s="94"/>
      <c r="M260" s="94"/>
    </row>
    <row r="261" spans="1:13" x14ac:dyDescent="0.25">
      <c r="A261" s="82">
        <v>43206</v>
      </c>
      <c r="B261" s="83" t="s">
        <v>735</v>
      </c>
      <c r="C261" s="83" t="s">
        <v>389</v>
      </c>
      <c r="D261" s="83" t="s">
        <v>824</v>
      </c>
      <c r="E261" s="104">
        <v>10000</v>
      </c>
      <c r="F261" s="83" t="s">
        <v>27</v>
      </c>
      <c r="G261" s="86" t="s">
        <v>391</v>
      </c>
      <c r="H261" s="85" t="s">
        <v>270</v>
      </c>
      <c r="I261" s="87" t="s">
        <v>392</v>
      </c>
      <c r="J261" s="83">
        <f t="shared" si="2"/>
        <v>1.1111111111111112</v>
      </c>
      <c r="K261" s="83">
        <v>9000</v>
      </c>
      <c r="L261" s="94"/>
      <c r="M261" s="94"/>
    </row>
    <row r="262" spans="1:13" x14ac:dyDescent="0.25">
      <c r="A262" s="82">
        <v>43207</v>
      </c>
      <c r="B262" s="83" t="s">
        <v>427</v>
      </c>
      <c r="C262" s="83" t="s">
        <v>389</v>
      </c>
      <c r="D262" s="83" t="s">
        <v>390</v>
      </c>
      <c r="E262" s="84">
        <v>60000</v>
      </c>
      <c r="F262" s="85" t="s">
        <v>65</v>
      </c>
      <c r="G262" s="86" t="s">
        <v>391</v>
      </c>
      <c r="H262" s="85" t="s">
        <v>287</v>
      </c>
      <c r="I262" s="87" t="s">
        <v>392</v>
      </c>
      <c r="J262" s="83">
        <f t="shared" si="2"/>
        <v>6.666666666666667</v>
      </c>
      <c r="K262" s="83">
        <v>9000</v>
      </c>
      <c r="L262" s="94"/>
      <c r="M262" s="94"/>
    </row>
    <row r="263" spans="1:13" x14ac:dyDescent="0.25">
      <c r="A263" s="82">
        <v>43207</v>
      </c>
      <c r="B263" s="83" t="s">
        <v>476</v>
      </c>
      <c r="C263" s="83" t="s">
        <v>761</v>
      </c>
      <c r="D263" s="83" t="s">
        <v>390</v>
      </c>
      <c r="E263" s="84">
        <v>80000</v>
      </c>
      <c r="F263" s="85" t="s">
        <v>65</v>
      </c>
      <c r="G263" s="86" t="s">
        <v>391</v>
      </c>
      <c r="H263" s="85" t="s">
        <v>287</v>
      </c>
      <c r="I263" s="87" t="s">
        <v>392</v>
      </c>
      <c r="J263" s="83">
        <f t="shared" si="2"/>
        <v>8.8888888888888893</v>
      </c>
      <c r="K263" s="83">
        <v>9000</v>
      </c>
      <c r="L263" s="94"/>
      <c r="M263" s="94"/>
    </row>
    <row r="264" spans="1:13" x14ac:dyDescent="0.25">
      <c r="A264" s="88">
        <v>43207</v>
      </c>
      <c r="B264" s="85" t="s">
        <v>808</v>
      </c>
      <c r="C264" s="83" t="s">
        <v>389</v>
      </c>
      <c r="D264" s="85" t="s">
        <v>390</v>
      </c>
      <c r="E264" s="89">
        <v>120000</v>
      </c>
      <c r="F264" s="85" t="s">
        <v>69</v>
      </c>
      <c r="G264" s="86" t="s">
        <v>391</v>
      </c>
      <c r="H264" s="85" t="s">
        <v>273</v>
      </c>
      <c r="I264" s="87" t="s">
        <v>392</v>
      </c>
      <c r="J264" s="83">
        <f t="shared" si="2"/>
        <v>13.333333333333334</v>
      </c>
      <c r="K264" s="83">
        <v>9000</v>
      </c>
      <c r="L264" s="94"/>
      <c r="M264" s="94"/>
    </row>
    <row r="265" spans="1:13" x14ac:dyDescent="0.25">
      <c r="A265" s="88">
        <v>43207</v>
      </c>
      <c r="B265" s="85" t="s">
        <v>797</v>
      </c>
      <c r="C265" s="83" t="s">
        <v>389</v>
      </c>
      <c r="D265" s="85" t="s">
        <v>390</v>
      </c>
      <c r="E265" s="89">
        <v>10000</v>
      </c>
      <c r="F265" s="85" t="s">
        <v>69</v>
      </c>
      <c r="G265" s="86" t="s">
        <v>391</v>
      </c>
      <c r="H265" s="85" t="s">
        <v>803</v>
      </c>
      <c r="I265" s="87" t="s">
        <v>392</v>
      </c>
      <c r="J265" s="83">
        <f t="shared" si="2"/>
        <v>1.1111111111111112</v>
      </c>
      <c r="K265" s="83">
        <v>9000</v>
      </c>
      <c r="L265" s="94"/>
      <c r="M265" s="94"/>
    </row>
    <row r="266" spans="1:13" x14ac:dyDescent="0.25">
      <c r="A266" s="88">
        <v>43207</v>
      </c>
      <c r="B266" s="85" t="s">
        <v>799</v>
      </c>
      <c r="C266" s="83" t="s">
        <v>761</v>
      </c>
      <c r="D266" s="85" t="s">
        <v>390</v>
      </c>
      <c r="E266" s="89">
        <v>80000</v>
      </c>
      <c r="F266" s="85" t="s">
        <v>69</v>
      </c>
      <c r="G266" s="86" t="s">
        <v>391</v>
      </c>
      <c r="H266" s="85" t="s">
        <v>804</v>
      </c>
      <c r="I266" s="87" t="s">
        <v>392</v>
      </c>
      <c r="J266" s="83">
        <f t="shared" si="2"/>
        <v>8.8888888888888893</v>
      </c>
      <c r="K266" s="83">
        <v>9000</v>
      </c>
      <c r="L266" s="94"/>
      <c r="M266" s="94"/>
    </row>
    <row r="267" spans="1:13" x14ac:dyDescent="0.25">
      <c r="A267" s="88">
        <v>43207</v>
      </c>
      <c r="B267" s="85" t="s">
        <v>805</v>
      </c>
      <c r="C267" s="83" t="s">
        <v>389</v>
      </c>
      <c r="D267" s="85" t="s">
        <v>390</v>
      </c>
      <c r="E267" s="89">
        <v>5000</v>
      </c>
      <c r="F267" s="85" t="s">
        <v>69</v>
      </c>
      <c r="G267" s="86" t="s">
        <v>391</v>
      </c>
      <c r="H267" s="85" t="s">
        <v>806</v>
      </c>
      <c r="I267" s="87" t="s">
        <v>392</v>
      </c>
      <c r="J267" s="83">
        <f t="shared" si="2"/>
        <v>0.55555555555555558</v>
      </c>
      <c r="K267" s="83">
        <v>9000</v>
      </c>
      <c r="L267" s="94"/>
      <c r="M267" s="94"/>
    </row>
    <row r="268" spans="1:13" x14ac:dyDescent="0.25">
      <c r="A268" s="88">
        <v>43207</v>
      </c>
      <c r="B268" s="85" t="s">
        <v>807</v>
      </c>
      <c r="C268" s="83" t="s">
        <v>399</v>
      </c>
      <c r="D268" s="85" t="s">
        <v>390</v>
      </c>
      <c r="E268" s="89">
        <v>10000</v>
      </c>
      <c r="F268" s="85" t="s">
        <v>69</v>
      </c>
      <c r="G268" s="86" t="s">
        <v>391</v>
      </c>
      <c r="H268" s="85" t="s">
        <v>273</v>
      </c>
      <c r="I268" s="87" t="s">
        <v>392</v>
      </c>
      <c r="J268" s="83">
        <f t="shared" si="2"/>
        <v>1.1111111111111112</v>
      </c>
      <c r="K268" s="83">
        <v>9000</v>
      </c>
      <c r="L268" s="94"/>
      <c r="M268" s="94"/>
    </row>
    <row r="269" spans="1:13" x14ac:dyDescent="0.25">
      <c r="A269" s="88">
        <v>43207</v>
      </c>
      <c r="B269" s="85" t="s">
        <v>115</v>
      </c>
      <c r="C269" s="83" t="s">
        <v>389</v>
      </c>
      <c r="D269" s="85" t="s">
        <v>393</v>
      </c>
      <c r="E269" s="90">
        <v>70000</v>
      </c>
      <c r="F269" s="85" t="s">
        <v>33</v>
      </c>
      <c r="G269" s="86" t="s">
        <v>391</v>
      </c>
      <c r="H269" s="85" t="s">
        <v>283</v>
      </c>
      <c r="I269" s="87" t="s">
        <v>392</v>
      </c>
      <c r="J269" s="83">
        <f t="shared" si="2"/>
        <v>7.7777777777777777</v>
      </c>
      <c r="K269" s="83">
        <v>9000</v>
      </c>
      <c r="L269" s="94"/>
      <c r="M269" s="94"/>
    </row>
    <row r="270" spans="1:13" x14ac:dyDescent="0.25">
      <c r="A270" s="88">
        <v>43207</v>
      </c>
      <c r="B270" s="85" t="s">
        <v>116</v>
      </c>
      <c r="C270" s="85" t="s">
        <v>389</v>
      </c>
      <c r="D270" s="85" t="s">
        <v>393</v>
      </c>
      <c r="E270" s="90">
        <v>33000</v>
      </c>
      <c r="F270" s="83" t="s">
        <v>43</v>
      </c>
      <c r="G270" s="86" t="s">
        <v>391</v>
      </c>
      <c r="H270" s="85" t="s">
        <v>284</v>
      </c>
      <c r="I270" s="87" t="s">
        <v>392</v>
      </c>
      <c r="J270" s="83">
        <f t="shared" si="2"/>
        <v>3.6666666666666665</v>
      </c>
      <c r="K270" s="83">
        <v>9000</v>
      </c>
      <c r="L270" s="94"/>
      <c r="M270" s="94"/>
    </row>
    <row r="271" spans="1:13" x14ac:dyDescent="0.25">
      <c r="A271" s="88">
        <v>43207</v>
      </c>
      <c r="B271" s="85" t="s">
        <v>165</v>
      </c>
      <c r="C271" s="85" t="s">
        <v>389</v>
      </c>
      <c r="D271" s="85" t="s">
        <v>393</v>
      </c>
      <c r="E271" s="89">
        <v>10000</v>
      </c>
      <c r="F271" s="96" t="s">
        <v>87</v>
      </c>
      <c r="G271" s="86" t="s">
        <v>391</v>
      </c>
      <c r="H271" s="85" t="s">
        <v>502</v>
      </c>
      <c r="I271" s="87" t="s">
        <v>392</v>
      </c>
      <c r="J271" s="83">
        <f t="shared" si="2"/>
        <v>1.1111111111111112</v>
      </c>
      <c r="K271" s="83">
        <v>9000</v>
      </c>
      <c r="L271" s="94"/>
      <c r="M271" s="94"/>
    </row>
    <row r="272" spans="1:13" x14ac:dyDescent="0.25">
      <c r="A272" s="88">
        <v>43207</v>
      </c>
      <c r="B272" s="85" t="s">
        <v>497</v>
      </c>
      <c r="C272" s="83" t="s">
        <v>761</v>
      </c>
      <c r="D272" s="85" t="s">
        <v>393</v>
      </c>
      <c r="E272" s="89">
        <v>30000</v>
      </c>
      <c r="F272" s="96" t="s">
        <v>87</v>
      </c>
      <c r="G272" s="86" t="s">
        <v>391</v>
      </c>
      <c r="H272" s="85" t="s">
        <v>505</v>
      </c>
      <c r="I272" s="87" t="s">
        <v>392</v>
      </c>
      <c r="J272" s="83">
        <f t="shared" si="2"/>
        <v>3.3333333333333335</v>
      </c>
      <c r="K272" s="83">
        <v>9000</v>
      </c>
      <c r="L272" s="94"/>
      <c r="M272" s="94"/>
    </row>
    <row r="273" spans="1:13" x14ac:dyDescent="0.25">
      <c r="A273" s="88">
        <v>43207</v>
      </c>
      <c r="B273" s="85" t="s">
        <v>495</v>
      </c>
      <c r="C273" s="83" t="s">
        <v>761</v>
      </c>
      <c r="D273" s="85" t="s">
        <v>393</v>
      </c>
      <c r="E273" s="89">
        <v>35000</v>
      </c>
      <c r="F273" s="96" t="s">
        <v>87</v>
      </c>
      <c r="G273" s="86" t="s">
        <v>391</v>
      </c>
      <c r="H273" s="85" t="s">
        <v>506</v>
      </c>
      <c r="I273" s="87" t="s">
        <v>392</v>
      </c>
      <c r="J273" s="83">
        <f t="shared" si="2"/>
        <v>3.8888888888888888</v>
      </c>
      <c r="K273" s="83">
        <v>9000</v>
      </c>
      <c r="L273" s="94"/>
      <c r="M273" s="94"/>
    </row>
    <row r="274" spans="1:13" x14ac:dyDescent="0.25">
      <c r="A274" s="88">
        <v>43207</v>
      </c>
      <c r="B274" s="85" t="s">
        <v>165</v>
      </c>
      <c r="C274" s="85" t="s">
        <v>389</v>
      </c>
      <c r="D274" s="85" t="s">
        <v>393</v>
      </c>
      <c r="E274" s="89">
        <v>10000</v>
      </c>
      <c r="F274" s="96" t="s">
        <v>87</v>
      </c>
      <c r="G274" s="86" t="s">
        <v>391</v>
      </c>
      <c r="H274" s="85" t="s">
        <v>507</v>
      </c>
      <c r="I274" s="87" t="s">
        <v>392</v>
      </c>
      <c r="J274" s="83">
        <f t="shared" si="2"/>
        <v>1.1111111111111112</v>
      </c>
      <c r="K274" s="83">
        <v>9000</v>
      </c>
      <c r="L274" s="94"/>
      <c r="M274" s="94"/>
    </row>
    <row r="275" spans="1:13" x14ac:dyDescent="0.25">
      <c r="A275" s="88">
        <v>43207</v>
      </c>
      <c r="B275" s="85" t="s">
        <v>498</v>
      </c>
      <c r="C275" s="85" t="s">
        <v>389</v>
      </c>
      <c r="D275" s="85" t="s">
        <v>393</v>
      </c>
      <c r="E275" s="89">
        <v>10000</v>
      </c>
      <c r="F275" s="96" t="s">
        <v>87</v>
      </c>
      <c r="G275" s="86" t="s">
        <v>391</v>
      </c>
      <c r="H275" s="85" t="s">
        <v>508</v>
      </c>
      <c r="I275" s="87" t="s">
        <v>392</v>
      </c>
      <c r="J275" s="83">
        <f t="shared" si="2"/>
        <v>1.1111111111111112</v>
      </c>
      <c r="K275" s="83">
        <v>9000</v>
      </c>
      <c r="L275" s="94"/>
      <c r="M275" s="94"/>
    </row>
    <row r="276" spans="1:13" x14ac:dyDescent="0.25">
      <c r="A276" s="88">
        <v>43207</v>
      </c>
      <c r="B276" s="85" t="s">
        <v>509</v>
      </c>
      <c r="C276" s="85" t="s">
        <v>389</v>
      </c>
      <c r="D276" s="85" t="s">
        <v>393</v>
      </c>
      <c r="E276" s="89">
        <v>15000</v>
      </c>
      <c r="F276" s="96" t="s">
        <v>87</v>
      </c>
      <c r="G276" s="86" t="s">
        <v>391</v>
      </c>
      <c r="H276" s="85" t="s">
        <v>511</v>
      </c>
      <c r="I276" s="87" t="s">
        <v>392</v>
      </c>
      <c r="J276" s="83">
        <f t="shared" si="2"/>
        <v>1.6666666666666667</v>
      </c>
      <c r="K276" s="83">
        <v>9000</v>
      </c>
      <c r="L276" s="94"/>
      <c r="M276" s="94"/>
    </row>
    <row r="277" spans="1:13" x14ac:dyDescent="0.25">
      <c r="A277" s="88">
        <v>43207</v>
      </c>
      <c r="B277" s="85" t="s">
        <v>510</v>
      </c>
      <c r="C277" s="83" t="s">
        <v>761</v>
      </c>
      <c r="D277" s="85" t="s">
        <v>393</v>
      </c>
      <c r="E277" s="89">
        <v>15000</v>
      </c>
      <c r="F277" s="96" t="s">
        <v>87</v>
      </c>
      <c r="G277" s="86" t="s">
        <v>391</v>
      </c>
      <c r="H277" s="85" t="s">
        <v>512</v>
      </c>
      <c r="I277" s="87" t="s">
        <v>392</v>
      </c>
      <c r="J277" s="83">
        <f t="shared" si="2"/>
        <v>1.6666666666666667</v>
      </c>
      <c r="K277" s="83">
        <v>9000</v>
      </c>
      <c r="L277" s="94"/>
      <c r="M277" s="94"/>
    </row>
    <row r="278" spans="1:13" x14ac:dyDescent="0.25">
      <c r="A278" s="82">
        <v>43207</v>
      </c>
      <c r="B278" s="83" t="s">
        <v>656</v>
      </c>
      <c r="C278" s="85" t="s">
        <v>389</v>
      </c>
      <c r="D278" s="85" t="s">
        <v>393</v>
      </c>
      <c r="E278" s="84">
        <v>15000</v>
      </c>
      <c r="F278" s="96" t="s">
        <v>48</v>
      </c>
      <c r="G278" s="86" t="s">
        <v>391</v>
      </c>
      <c r="H278" s="85" t="s">
        <v>275</v>
      </c>
      <c r="I278" s="87" t="s">
        <v>392</v>
      </c>
      <c r="J278" s="83">
        <f t="shared" si="2"/>
        <v>1.6666666666666667</v>
      </c>
      <c r="K278" s="83">
        <v>9000</v>
      </c>
      <c r="L278" s="94"/>
      <c r="M278" s="94"/>
    </row>
    <row r="279" spans="1:13" x14ac:dyDescent="0.25">
      <c r="A279" s="82">
        <v>43207</v>
      </c>
      <c r="B279" s="83" t="s">
        <v>665</v>
      </c>
      <c r="C279" s="85" t="s">
        <v>389</v>
      </c>
      <c r="D279" s="85" t="s">
        <v>393</v>
      </c>
      <c r="E279" s="84">
        <v>70000</v>
      </c>
      <c r="F279" s="96" t="s">
        <v>48</v>
      </c>
      <c r="G279" s="86" t="s">
        <v>391</v>
      </c>
      <c r="H279" s="85" t="s">
        <v>286</v>
      </c>
      <c r="I279" s="87" t="s">
        <v>392</v>
      </c>
      <c r="J279" s="83">
        <f t="shared" si="2"/>
        <v>7.7777777777777777</v>
      </c>
      <c r="K279" s="83">
        <v>9000</v>
      </c>
      <c r="L279" s="94"/>
      <c r="M279" s="94"/>
    </row>
    <row r="280" spans="1:13" x14ac:dyDescent="0.25">
      <c r="A280" s="88">
        <v>43207</v>
      </c>
      <c r="B280" s="85" t="s">
        <v>121</v>
      </c>
      <c r="C280" s="83" t="s">
        <v>397</v>
      </c>
      <c r="D280" s="85" t="s">
        <v>390</v>
      </c>
      <c r="E280" s="90">
        <v>70000</v>
      </c>
      <c r="F280" s="85" t="s">
        <v>485</v>
      </c>
      <c r="G280" s="86" t="s">
        <v>391</v>
      </c>
      <c r="H280" s="85" t="s">
        <v>288</v>
      </c>
      <c r="I280" s="87" t="s">
        <v>392</v>
      </c>
      <c r="J280" s="83">
        <f t="shared" si="2"/>
        <v>7.7777777777777777</v>
      </c>
      <c r="K280" s="83">
        <v>9000</v>
      </c>
      <c r="L280" s="94"/>
      <c r="M280" s="94"/>
    </row>
    <row r="281" spans="1:13" x14ac:dyDescent="0.25">
      <c r="A281" s="88">
        <v>43207</v>
      </c>
      <c r="B281" s="85" t="s">
        <v>522</v>
      </c>
      <c r="C281" s="83" t="s">
        <v>389</v>
      </c>
      <c r="D281" s="85" t="s">
        <v>395</v>
      </c>
      <c r="E281" s="90">
        <v>80000</v>
      </c>
      <c r="F281" s="85" t="s">
        <v>25</v>
      </c>
      <c r="G281" s="86" t="s">
        <v>391</v>
      </c>
      <c r="H281" s="85" t="s">
        <v>285</v>
      </c>
      <c r="I281" s="87" t="s">
        <v>392</v>
      </c>
      <c r="J281" s="83">
        <f t="shared" ref="J281:J337" si="3">E281/9000</f>
        <v>8.8888888888888893</v>
      </c>
      <c r="K281" s="83">
        <v>9000</v>
      </c>
      <c r="L281" s="94"/>
      <c r="M281" s="94"/>
    </row>
    <row r="282" spans="1:13" x14ac:dyDescent="0.25">
      <c r="A282" s="88">
        <v>43207</v>
      </c>
      <c r="B282" s="86" t="s">
        <v>24</v>
      </c>
      <c r="C282" s="83" t="s">
        <v>399</v>
      </c>
      <c r="D282" s="85" t="s">
        <v>395</v>
      </c>
      <c r="E282" s="90">
        <v>400000</v>
      </c>
      <c r="F282" s="85" t="s">
        <v>25</v>
      </c>
      <c r="G282" s="86" t="s">
        <v>391</v>
      </c>
      <c r="H282" s="85" t="s">
        <v>290</v>
      </c>
      <c r="I282" s="87" t="s">
        <v>392</v>
      </c>
      <c r="J282" s="83">
        <f t="shared" si="3"/>
        <v>44.444444444444443</v>
      </c>
      <c r="K282" s="83">
        <v>9000</v>
      </c>
      <c r="L282" s="94"/>
      <c r="M282" s="94"/>
    </row>
    <row r="283" spans="1:13" x14ac:dyDescent="0.25">
      <c r="A283" s="82">
        <v>43207</v>
      </c>
      <c r="B283" s="82" t="s">
        <v>558</v>
      </c>
      <c r="C283" s="83" t="s">
        <v>389</v>
      </c>
      <c r="D283" s="83" t="s">
        <v>390</v>
      </c>
      <c r="E283" s="84">
        <v>16000</v>
      </c>
      <c r="F283" s="85" t="s">
        <v>60</v>
      </c>
      <c r="G283" s="86" t="s">
        <v>391</v>
      </c>
      <c r="H283" s="85" t="s">
        <v>269</v>
      </c>
      <c r="I283" s="87" t="s">
        <v>392</v>
      </c>
      <c r="J283" s="83">
        <f t="shared" si="3"/>
        <v>1.7777777777777777</v>
      </c>
      <c r="K283" s="83">
        <v>9000</v>
      </c>
      <c r="L283" s="94"/>
      <c r="M283" s="94"/>
    </row>
    <row r="284" spans="1:13" x14ac:dyDescent="0.25">
      <c r="A284" s="88">
        <v>43207</v>
      </c>
      <c r="B284" s="85" t="s">
        <v>121</v>
      </c>
      <c r="C284" s="83" t="s">
        <v>389</v>
      </c>
      <c r="D284" s="83" t="s">
        <v>390</v>
      </c>
      <c r="E284" s="84">
        <v>70000</v>
      </c>
      <c r="F284" s="85" t="s">
        <v>60</v>
      </c>
      <c r="G284" s="86" t="s">
        <v>391</v>
      </c>
      <c r="H284" s="85" t="s">
        <v>289</v>
      </c>
      <c r="I284" s="87" t="s">
        <v>392</v>
      </c>
      <c r="J284" s="83">
        <f t="shared" si="3"/>
        <v>7.7777777777777777</v>
      </c>
      <c r="K284" s="83">
        <v>9000</v>
      </c>
      <c r="L284" s="94"/>
      <c r="M284" s="94"/>
    </row>
    <row r="285" spans="1:13" x14ac:dyDescent="0.25">
      <c r="A285" s="82">
        <v>43207</v>
      </c>
      <c r="B285" s="83" t="s">
        <v>736</v>
      </c>
      <c r="C285" s="83" t="s">
        <v>389</v>
      </c>
      <c r="D285" s="83" t="s">
        <v>824</v>
      </c>
      <c r="E285" s="104">
        <v>10000</v>
      </c>
      <c r="F285" s="83" t="s">
        <v>27</v>
      </c>
      <c r="G285" s="86" t="s">
        <v>391</v>
      </c>
      <c r="H285" s="85" t="s">
        <v>270</v>
      </c>
      <c r="I285" s="87" t="s">
        <v>392</v>
      </c>
      <c r="J285" s="83">
        <f t="shared" si="3"/>
        <v>1.1111111111111112</v>
      </c>
      <c r="K285" s="83">
        <v>9000</v>
      </c>
      <c r="L285" s="94"/>
      <c r="M285" s="94"/>
    </row>
    <row r="286" spans="1:13" x14ac:dyDescent="0.25">
      <c r="A286" s="82">
        <v>43208</v>
      </c>
      <c r="B286" s="83" t="s">
        <v>427</v>
      </c>
      <c r="C286" s="83" t="s">
        <v>389</v>
      </c>
      <c r="D286" s="83" t="s">
        <v>390</v>
      </c>
      <c r="E286" s="84">
        <v>60000</v>
      </c>
      <c r="F286" s="85" t="s">
        <v>65</v>
      </c>
      <c r="G286" s="86" t="s">
        <v>391</v>
      </c>
      <c r="H286" s="85" t="s">
        <v>287</v>
      </c>
      <c r="I286" s="87" t="s">
        <v>392</v>
      </c>
      <c r="J286" s="83">
        <f t="shared" si="3"/>
        <v>6.666666666666667</v>
      </c>
      <c r="K286" s="83">
        <v>9000</v>
      </c>
      <c r="L286" s="94"/>
      <c r="M286" s="94"/>
    </row>
    <row r="287" spans="1:13" x14ac:dyDescent="0.25">
      <c r="A287" s="82">
        <v>43208</v>
      </c>
      <c r="B287" s="83" t="s">
        <v>426</v>
      </c>
      <c r="C287" s="83" t="s">
        <v>761</v>
      </c>
      <c r="D287" s="83" t="s">
        <v>390</v>
      </c>
      <c r="E287" s="84">
        <v>80000</v>
      </c>
      <c r="F287" s="85" t="s">
        <v>65</v>
      </c>
      <c r="G287" s="86" t="s">
        <v>391</v>
      </c>
      <c r="H287" s="85" t="s">
        <v>287</v>
      </c>
      <c r="I287" s="87" t="s">
        <v>392</v>
      </c>
      <c r="J287" s="83">
        <f t="shared" si="3"/>
        <v>8.8888888888888893</v>
      </c>
      <c r="K287" s="83">
        <v>9000</v>
      </c>
      <c r="L287" s="94"/>
      <c r="M287" s="94"/>
    </row>
    <row r="288" spans="1:13" x14ac:dyDescent="0.25">
      <c r="A288" s="82">
        <v>43208</v>
      </c>
      <c r="B288" s="83" t="s">
        <v>477</v>
      </c>
      <c r="C288" s="83" t="s">
        <v>761</v>
      </c>
      <c r="D288" s="83" t="s">
        <v>390</v>
      </c>
      <c r="E288" s="84">
        <v>150000</v>
      </c>
      <c r="F288" s="85" t="s">
        <v>65</v>
      </c>
      <c r="G288" s="86" t="s">
        <v>391</v>
      </c>
      <c r="H288" s="85" t="s">
        <v>287</v>
      </c>
      <c r="I288" s="87" t="s">
        <v>392</v>
      </c>
      <c r="J288" s="83">
        <f t="shared" si="3"/>
        <v>16.666666666666668</v>
      </c>
      <c r="K288" s="83">
        <v>9000</v>
      </c>
      <c r="L288" s="94"/>
      <c r="M288" s="94"/>
    </row>
    <row r="289" spans="1:13" x14ac:dyDescent="0.25">
      <c r="A289" s="88">
        <v>43208</v>
      </c>
      <c r="B289" s="85" t="s">
        <v>809</v>
      </c>
      <c r="C289" s="83" t="s">
        <v>389</v>
      </c>
      <c r="D289" s="85" t="s">
        <v>390</v>
      </c>
      <c r="E289" s="89">
        <v>120000</v>
      </c>
      <c r="F289" s="85" t="s">
        <v>69</v>
      </c>
      <c r="G289" s="86" t="s">
        <v>391</v>
      </c>
      <c r="H289" s="85" t="s">
        <v>273</v>
      </c>
      <c r="I289" s="87" t="s">
        <v>392</v>
      </c>
      <c r="J289" s="83">
        <f t="shared" si="3"/>
        <v>13.333333333333334</v>
      </c>
      <c r="K289" s="83">
        <v>9000</v>
      </c>
      <c r="L289" s="94"/>
      <c r="M289" s="94"/>
    </row>
    <row r="290" spans="1:13" x14ac:dyDescent="0.25">
      <c r="A290" s="88">
        <v>43208</v>
      </c>
      <c r="B290" s="85" t="s">
        <v>810</v>
      </c>
      <c r="C290" s="83" t="s">
        <v>761</v>
      </c>
      <c r="D290" s="85" t="s">
        <v>390</v>
      </c>
      <c r="E290" s="89">
        <v>200000</v>
      </c>
      <c r="F290" s="85" t="s">
        <v>69</v>
      </c>
      <c r="G290" s="86" t="s">
        <v>391</v>
      </c>
      <c r="H290" s="85" t="s">
        <v>816</v>
      </c>
      <c r="I290" s="87" t="s">
        <v>392</v>
      </c>
      <c r="J290" s="83">
        <f t="shared" si="3"/>
        <v>22.222222222222221</v>
      </c>
      <c r="K290" s="83">
        <v>9000</v>
      </c>
      <c r="L290" s="94"/>
      <c r="M290" s="94"/>
    </row>
    <row r="291" spans="1:13" x14ac:dyDescent="0.25">
      <c r="A291" s="88">
        <v>43208</v>
      </c>
      <c r="B291" s="85" t="s">
        <v>799</v>
      </c>
      <c r="C291" s="83" t="s">
        <v>761</v>
      </c>
      <c r="D291" s="85" t="s">
        <v>390</v>
      </c>
      <c r="E291" s="89">
        <v>80000</v>
      </c>
      <c r="F291" s="85" t="s">
        <v>69</v>
      </c>
      <c r="G291" s="86" t="s">
        <v>391</v>
      </c>
      <c r="H291" s="85" t="s">
        <v>812</v>
      </c>
      <c r="I291" s="87" t="s">
        <v>392</v>
      </c>
      <c r="J291" s="83">
        <f t="shared" si="3"/>
        <v>8.8888888888888893</v>
      </c>
      <c r="K291" s="83">
        <v>9000</v>
      </c>
      <c r="L291" s="94"/>
      <c r="M291" s="94"/>
    </row>
    <row r="292" spans="1:13" x14ac:dyDescent="0.25">
      <c r="A292" s="88">
        <v>43208</v>
      </c>
      <c r="B292" s="85" t="s">
        <v>813</v>
      </c>
      <c r="C292" s="83" t="s">
        <v>389</v>
      </c>
      <c r="D292" s="85" t="s">
        <v>390</v>
      </c>
      <c r="E292" s="89">
        <v>14000</v>
      </c>
      <c r="F292" s="85" t="s">
        <v>69</v>
      </c>
      <c r="G292" s="86" t="s">
        <v>391</v>
      </c>
      <c r="H292" s="85" t="s">
        <v>814</v>
      </c>
      <c r="I292" s="87" t="s">
        <v>392</v>
      </c>
      <c r="J292" s="83">
        <f t="shared" si="3"/>
        <v>1.5555555555555556</v>
      </c>
      <c r="K292" s="83">
        <v>9000</v>
      </c>
      <c r="L292" s="94"/>
      <c r="M292" s="94"/>
    </row>
    <row r="293" spans="1:13" x14ac:dyDescent="0.25">
      <c r="A293" s="88">
        <v>43208</v>
      </c>
      <c r="B293" s="85" t="s">
        <v>128</v>
      </c>
      <c r="C293" s="83" t="s">
        <v>389</v>
      </c>
      <c r="D293" s="85" t="s">
        <v>393</v>
      </c>
      <c r="E293" s="90">
        <v>40000</v>
      </c>
      <c r="F293" s="85" t="s">
        <v>33</v>
      </c>
      <c r="G293" s="86" t="s">
        <v>391</v>
      </c>
      <c r="H293" s="85" t="s">
        <v>296</v>
      </c>
      <c r="I293" s="87" t="s">
        <v>392</v>
      </c>
      <c r="J293" s="83">
        <f t="shared" si="3"/>
        <v>4.4444444444444446</v>
      </c>
      <c r="K293" s="83">
        <v>9000</v>
      </c>
      <c r="L293" s="94"/>
      <c r="M293" s="94"/>
    </row>
    <row r="294" spans="1:13" x14ac:dyDescent="0.25">
      <c r="A294" s="88">
        <v>43208</v>
      </c>
      <c r="B294" s="85" t="s">
        <v>90</v>
      </c>
      <c r="C294" s="83" t="s">
        <v>389</v>
      </c>
      <c r="D294" s="85" t="s">
        <v>393</v>
      </c>
      <c r="E294" s="90">
        <v>85000</v>
      </c>
      <c r="F294" s="85" t="s">
        <v>33</v>
      </c>
      <c r="G294" s="86" t="s">
        <v>391</v>
      </c>
      <c r="H294" s="85" t="s">
        <v>297</v>
      </c>
      <c r="I294" s="87" t="s">
        <v>392</v>
      </c>
      <c r="J294" s="83">
        <f t="shared" si="3"/>
        <v>9.4444444444444446</v>
      </c>
      <c r="K294" s="83">
        <v>9000</v>
      </c>
      <c r="L294" s="94"/>
      <c r="M294" s="94"/>
    </row>
    <row r="295" spans="1:13" x14ac:dyDescent="0.25">
      <c r="A295" s="88">
        <v>43208</v>
      </c>
      <c r="B295" s="85" t="s">
        <v>129</v>
      </c>
      <c r="C295" s="83" t="s">
        <v>389</v>
      </c>
      <c r="D295" s="85" t="s">
        <v>393</v>
      </c>
      <c r="E295" s="90">
        <v>27000</v>
      </c>
      <c r="F295" s="85" t="s">
        <v>88</v>
      </c>
      <c r="G295" s="86" t="s">
        <v>391</v>
      </c>
      <c r="H295" s="85" t="s">
        <v>298</v>
      </c>
      <c r="I295" s="87" t="s">
        <v>392</v>
      </c>
      <c r="J295" s="83">
        <f t="shared" si="3"/>
        <v>3</v>
      </c>
      <c r="K295" s="83">
        <v>9000</v>
      </c>
      <c r="L295" s="94"/>
      <c r="M295" s="94"/>
    </row>
    <row r="296" spans="1:13" x14ac:dyDescent="0.25">
      <c r="A296" s="88">
        <v>43208</v>
      </c>
      <c r="B296" s="85" t="s">
        <v>489</v>
      </c>
      <c r="C296" s="83" t="s">
        <v>389</v>
      </c>
      <c r="D296" s="83" t="s">
        <v>393</v>
      </c>
      <c r="E296" s="90">
        <v>115000</v>
      </c>
      <c r="F296" s="85" t="s">
        <v>88</v>
      </c>
      <c r="G296" s="86" t="s">
        <v>391</v>
      </c>
      <c r="H296" s="85" t="s">
        <v>299</v>
      </c>
      <c r="I296" s="87" t="s">
        <v>392</v>
      </c>
      <c r="J296" s="83">
        <f t="shared" si="3"/>
        <v>12.777777777777779</v>
      </c>
      <c r="K296" s="83">
        <v>9000</v>
      </c>
      <c r="L296" s="94"/>
      <c r="M296" s="94"/>
    </row>
    <row r="297" spans="1:13" x14ac:dyDescent="0.25">
      <c r="A297" s="88">
        <v>43208</v>
      </c>
      <c r="B297" s="85" t="s">
        <v>135</v>
      </c>
      <c r="C297" s="83" t="s">
        <v>399</v>
      </c>
      <c r="D297" s="83" t="s">
        <v>393</v>
      </c>
      <c r="E297" s="90">
        <v>5000</v>
      </c>
      <c r="F297" s="85" t="s">
        <v>88</v>
      </c>
      <c r="G297" s="86" t="s">
        <v>391</v>
      </c>
      <c r="H297" s="85" t="s">
        <v>301</v>
      </c>
      <c r="I297" s="87" t="s">
        <v>392</v>
      </c>
      <c r="J297" s="83">
        <f t="shared" si="3"/>
        <v>0.55555555555555558</v>
      </c>
      <c r="K297" s="83">
        <v>9000</v>
      </c>
      <c r="L297" s="94"/>
      <c r="M297" s="94"/>
    </row>
    <row r="298" spans="1:13" x14ac:dyDescent="0.25">
      <c r="A298" s="88">
        <v>43208</v>
      </c>
      <c r="B298" s="85" t="s">
        <v>131</v>
      </c>
      <c r="C298" s="85" t="s">
        <v>389</v>
      </c>
      <c r="D298" s="85" t="s">
        <v>393</v>
      </c>
      <c r="E298" s="90">
        <v>22000</v>
      </c>
      <c r="F298" s="83" t="s">
        <v>43</v>
      </c>
      <c r="G298" s="86" t="s">
        <v>391</v>
      </c>
      <c r="H298" s="85" t="s">
        <v>302</v>
      </c>
      <c r="I298" s="87" t="s">
        <v>392</v>
      </c>
      <c r="J298" s="83">
        <f t="shared" si="3"/>
        <v>2.4444444444444446</v>
      </c>
      <c r="K298" s="83">
        <v>9000</v>
      </c>
      <c r="L298" s="94"/>
      <c r="M298" s="94"/>
    </row>
    <row r="299" spans="1:13" x14ac:dyDescent="0.25">
      <c r="A299" s="88">
        <v>43208</v>
      </c>
      <c r="B299" s="85" t="s">
        <v>490</v>
      </c>
      <c r="C299" s="85" t="s">
        <v>389</v>
      </c>
      <c r="D299" s="85" t="s">
        <v>393</v>
      </c>
      <c r="E299" s="90">
        <v>85000</v>
      </c>
      <c r="F299" s="83" t="s">
        <v>43</v>
      </c>
      <c r="G299" s="86" t="s">
        <v>391</v>
      </c>
      <c r="H299" s="85" t="s">
        <v>303</v>
      </c>
      <c r="I299" s="87" t="s">
        <v>392</v>
      </c>
      <c r="J299" s="83">
        <f t="shared" si="3"/>
        <v>9.4444444444444446</v>
      </c>
      <c r="K299" s="83">
        <v>9000</v>
      </c>
      <c r="L299" s="94"/>
      <c r="M299" s="94"/>
    </row>
    <row r="300" spans="1:13" x14ac:dyDescent="0.25">
      <c r="A300" s="88">
        <v>43208</v>
      </c>
      <c r="B300" s="85" t="s">
        <v>134</v>
      </c>
      <c r="C300" s="83" t="s">
        <v>399</v>
      </c>
      <c r="D300" s="85" t="s">
        <v>393</v>
      </c>
      <c r="E300" s="90">
        <v>10000</v>
      </c>
      <c r="F300" s="83" t="s">
        <v>43</v>
      </c>
      <c r="G300" s="86" t="s">
        <v>391</v>
      </c>
      <c r="H300" s="85" t="s">
        <v>304</v>
      </c>
      <c r="I300" s="87" t="s">
        <v>392</v>
      </c>
      <c r="J300" s="83">
        <f t="shared" si="3"/>
        <v>1.1111111111111112</v>
      </c>
      <c r="K300" s="83">
        <v>9000</v>
      </c>
      <c r="L300" s="94"/>
      <c r="M300" s="94"/>
    </row>
    <row r="301" spans="1:13" x14ac:dyDescent="0.25">
      <c r="A301" s="88">
        <v>43208</v>
      </c>
      <c r="B301" s="85" t="s">
        <v>497</v>
      </c>
      <c r="C301" s="83" t="s">
        <v>761</v>
      </c>
      <c r="D301" s="85" t="s">
        <v>393</v>
      </c>
      <c r="E301" s="89">
        <v>20000</v>
      </c>
      <c r="F301" s="96" t="s">
        <v>87</v>
      </c>
      <c r="G301" s="86" t="s">
        <v>391</v>
      </c>
      <c r="H301" s="85" t="s">
        <v>499</v>
      </c>
      <c r="I301" s="87" t="s">
        <v>392</v>
      </c>
      <c r="J301" s="83">
        <f t="shared" si="3"/>
        <v>2.2222222222222223</v>
      </c>
      <c r="K301" s="83">
        <v>9000</v>
      </c>
      <c r="L301" s="94"/>
      <c r="M301" s="94"/>
    </row>
    <row r="302" spans="1:13" x14ac:dyDescent="0.25">
      <c r="A302" s="88">
        <v>43208</v>
      </c>
      <c r="B302" s="85" t="s">
        <v>494</v>
      </c>
      <c r="C302" s="83" t="s">
        <v>761</v>
      </c>
      <c r="D302" s="85" t="s">
        <v>393</v>
      </c>
      <c r="E302" s="89">
        <v>15000</v>
      </c>
      <c r="F302" s="96" t="s">
        <v>87</v>
      </c>
      <c r="G302" s="86" t="s">
        <v>391</v>
      </c>
      <c r="H302" s="85" t="s">
        <v>500</v>
      </c>
      <c r="I302" s="87" t="s">
        <v>392</v>
      </c>
      <c r="J302" s="83">
        <f t="shared" si="3"/>
        <v>1.6666666666666667</v>
      </c>
      <c r="K302" s="83">
        <v>9000</v>
      </c>
      <c r="L302" s="94"/>
      <c r="M302" s="94"/>
    </row>
    <row r="303" spans="1:13" x14ac:dyDescent="0.25">
      <c r="A303" s="88">
        <v>43208</v>
      </c>
      <c r="B303" s="85" t="s">
        <v>495</v>
      </c>
      <c r="C303" s="83" t="s">
        <v>761</v>
      </c>
      <c r="D303" s="85" t="s">
        <v>393</v>
      </c>
      <c r="E303" s="89">
        <v>30000</v>
      </c>
      <c r="F303" s="96" t="s">
        <v>87</v>
      </c>
      <c r="G303" s="86" t="s">
        <v>391</v>
      </c>
      <c r="H303" s="85" t="s">
        <v>501</v>
      </c>
      <c r="I303" s="87" t="s">
        <v>392</v>
      </c>
      <c r="J303" s="83">
        <f t="shared" si="3"/>
        <v>3.3333333333333335</v>
      </c>
      <c r="K303" s="83">
        <v>9000</v>
      </c>
      <c r="L303" s="94"/>
      <c r="M303" s="94"/>
    </row>
    <row r="304" spans="1:13" x14ac:dyDescent="0.25">
      <c r="A304" s="88">
        <v>43208</v>
      </c>
      <c r="B304" s="85" t="s">
        <v>165</v>
      </c>
      <c r="C304" s="85" t="s">
        <v>389</v>
      </c>
      <c r="D304" s="85" t="s">
        <v>393</v>
      </c>
      <c r="E304" s="89">
        <v>10000</v>
      </c>
      <c r="F304" s="96" t="s">
        <v>87</v>
      </c>
      <c r="G304" s="86" t="s">
        <v>391</v>
      </c>
      <c r="H304" s="85" t="s">
        <v>503</v>
      </c>
      <c r="I304" s="87" t="s">
        <v>392</v>
      </c>
      <c r="J304" s="83">
        <f t="shared" si="3"/>
        <v>1.1111111111111112</v>
      </c>
      <c r="K304" s="83">
        <v>9000</v>
      </c>
      <c r="L304" s="94"/>
      <c r="M304" s="94"/>
    </row>
    <row r="305" spans="1:13" x14ac:dyDescent="0.25">
      <c r="A305" s="88">
        <v>43208</v>
      </c>
      <c r="B305" s="85" t="s">
        <v>493</v>
      </c>
      <c r="C305" s="83" t="s">
        <v>761</v>
      </c>
      <c r="D305" s="85" t="s">
        <v>393</v>
      </c>
      <c r="E305" s="89">
        <v>15000</v>
      </c>
      <c r="F305" s="96" t="s">
        <v>87</v>
      </c>
      <c r="G305" s="86" t="s">
        <v>391</v>
      </c>
      <c r="H305" s="85" t="s">
        <v>504</v>
      </c>
      <c r="I305" s="87" t="s">
        <v>392</v>
      </c>
      <c r="J305" s="83">
        <f t="shared" si="3"/>
        <v>1.6666666666666667</v>
      </c>
      <c r="K305" s="83">
        <v>9000</v>
      </c>
      <c r="L305" s="94"/>
      <c r="M305" s="94"/>
    </row>
    <row r="306" spans="1:13" x14ac:dyDescent="0.25">
      <c r="A306" s="88">
        <v>43208</v>
      </c>
      <c r="B306" s="85" t="s">
        <v>513</v>
      </c>
      <c r="C306" s="83" t="s">
        <v>761</v>
      </c>
      <c r="D306" s="85" t="s">
        <v>393</v>
      </c>
      <c r="E306" s="89">
        <v>300000</v>
      </c>
      <c r="F306" s="96" t="s">
        <v>87</v>
      </c>
      <c r="G306" s="86" t="s">
        <v>391</v>
      </c>
      <c r="H306" s="85" t="s">
        <v>514</v>
      </c>
      <c r="I306" s="87" t="s">
        <v>392</v>
      </c>
      <c r="J306" s="83">
        <f t="shared" si="3"/>
        <v>33.333333333333336</v>
      </c>
      <c r="K306" s="83">
        <v>9000</v>
      </c>
      <c r="L306" s="94"/>
      <c r="M306" s="94"/>
    </row>
    <row r="307" spans="1:13" x14ac:dyDescent="0.25">
      <c r="A307" s="82">
        <v>43208</v>
      </c>
      <c r="B307" s="83" t="s">
        <v>656</v>
      </c>
      <c r="C307" s="85" t="s">
        <v>389</v>
      </c>
      <c r="D307" s="85" t="s">
        <v>393</v>
      </c>
      <c r="E307" s="84">
        <v>15000</v>
      </c>
      <c r="F307" s="96" t="s">
        <v>48</v>
      </c>
      <c r="G307" s="86" t="s">
        <v>391</v>
      </c>
      <c r="H307" s="85" t="s">
        <v>275</v>
      </c>
      <c r="I307" s="87" t="s">
        <v>392</v>
      </c>
      <c r="J307" s="83">
        <f t="shared" si="3"/>
        <v>1.6666666666666667</v>
      </c>
      <c r="K307" s="83">
        <v>9000</v>
      </c>
      <c r="L307" s="94"/>
      <c r="M307" s="94"/>
    </row>
    <row r="308" spans="1:13" x14ac:dyDescent="0.25">
      <c r="A308" s="88">
        <v>43208</v>
      </c>
      <c r="B308" s="85" t="s">
        <v>122</v>
      </c>
      <c r="C308" s="83" t="s">
        <v>400</v>
      </c>
      <c r="D308" s="85" t="s">
        <v>395</v>
      </c>
      <c r="E308" s="90">
        <v>515000</v>
      </c>
      <c r="F308" s="85" t="s">
        <v>25</v>
      </c>
      <c r="G308" s="86" t="s">
        <v>391</v>
      </c>
      <c r="H308" s="85" t="s">
        <v>291</v>
      </c>
      <c r="I308" s="87" t="s">
        <v>392</v>
      </c>
      <c r="J308" s="83">
        <f t="shared" si="3"/>
        <v>57.222222222222221</v>
      </c>
      <c r="K308" s="83">
        <v>9000</v>
      </c>
      <c r="L308" s="94"/>
      <c r="M308" s="94"/>
    </row>
    <row r="309" spans="1:13" x14ac:dyDescent="0.25">
      <c r="A309" s="88">
        <v>43208</v>
      </c>
      <c r="B309" s="85" t="s">
        <v>123</v>
      </c>
      <c r="C309" s="83" t="s">
        <v>400</v>
      </c>
      <c r="D309" s="85" t="s">
        <v>395</v>
      </c>
      <c r="E309" s="89">
        <v>150000</v>
      </c>
      <c r="F309" s="85" t="s">
        <v>25</v>
      </c>
      <c r="G309" s="86" t="s">
        <v>391</v>
      </c>
      <c r="H309" s="85" t="s">
        <v>292</v>
      </c>
      <c r="I309" s="87" t="s">
        <v>392</v>
      </c>
      <c r="J309" s="83">
        <f t="shared" si="3"/>
        <v>16.666666666666668</v>
      </c>
      <c r="K309" s="83">
        <v>9000</v>
      </c>
      <c r="L309" s="94"/>
      <c r="M309" s="94"/>
    </row>
    <row r="310" spans="1:13" x14ac:dyDescent="0.25">
      <c r="A310" s="88">
        <v>43208</v>
      </c>
      <c r="B310" s="85" t="s">
        <v>124</v>
      </c>
      <c r="C310" s="83" t="s">
        <v>389</v>
      </c>
      <c r="D310" s="85" t="s">
        <v>395</v>
      </c>
      <c r="E310" s="90">
        <v>10000</v>
      </c>
      <c r="F310" s="85" t="s">
        <v>25</v>
      </c>
      <c r="G310" s="86" t="s">
        <v>391</v>
      </c>
      <c r="H310" s="85" t="s">
        <v>293</v>
      </c>
      <c r="I310" s="87" t="s">
        <v>392</v>
      </c>
      <c r="J310" s="83">
        <f t="shared" si="3"/>
        <v>1.1111111111111112</v>
      </c>
      <c r="K310" s="83">
        <v>9000</v>
      </c>
      <c r="L310" s="94"/>
      <c r="M310" s="94"/>
    </row>
    <row r="311" spans="1:13" x14ac:dyDescent="0.25">
      <c r="A311" s="88">
        <v>43208</v>
      </c>
      <c r="B311" s="85" t="s">
        <v>125</v>
      </c>
      <c r="C311" s="83" t="s">
        <v>389</v>
      </c>
      <c r="D311" s="85" t="s">
        <v>395</v>
      </c>
      <c r="E311" s="90">
        <v>70000</v>
      </c>
      <c r="F311" s="85" t="s">
        <v>25</v>
      </c>
      <c r="G311" s="86" t="s">
        <v>391</v>
      </c>
      <c r="H311" s="85" t="s">
        <v>294</v>
      </c>
      <c r="I311" s="87" t="s">
        <v>392</v>
      </c>
      <c r="J311" s="83">
        <f t="shared" si="3"/>
        <v>7.7777777777777777</v>
      </c>
      <c r="K311" s="83">
        <v>9000</v>
      </c>
      <c r="L311" s="94"/>
      <c r="M311" s="94"/>
    </row>
    <row r="312" spans="1:13" x14ac:dyDescent="0.25">
      <c r="A312" s="88">
        <v>43208</v>
      </c>
      <c r="B312" s="85" t="s">
        <v>126</v>
      </c>
      <c r="C312" s="83" t="s">
        <v>518</v>
      </c>
      <c r="D312" s="85" t="s">
        <v>395</v>
      </c>
      <c r="E312" s="90">
        <v>500000</v>
      </c>
      <c r="F312" s="85" t="s">
        <v>25</v>
      </c>
      <c r="G312" s="86" t="s">
        <v>391</v>
      </c>
      <c r="H312" s="85" t="s">
        <v>295</v>
      </c>
      <c r="I312" s="87" t="s">
        <v>392</v>
      </c>
      <c r="J312" s="83">
        <f t="shared" si="3"/>
        <v>55.555555555555557</v>
      </c>
      <c r="K312" s="83">
        <v>9000</v>
      </c>
      <c r="L312" s="94"/>
      <c r="M312" s="94"/>
    </row>
    <row r="313" spans="1:13" x14ac:dyDescent="0.25">
      <c r="A313" s="88">
        <v>43208</v>
      </c>
      <c r="B313" s="85" t="s">
        <v>130</v>
      </c>
      <c r="C313" s="85" t="s">
        <v>396</v>
      </c>
      <c r="D313" s="85" t="s">
        <v>398</v>
      </c>
      <c r="E313" s="90">
        <v>70000</v>
      </c>
      <c r="F313" s="85" t="s">
        <v>25</v>
      </c>
      <c r="G313" s="86" t="s">
        <v>391</v>
      </c>
      <c r="H313" s="85" t="s">
        <v>300</v>
      </c>
      <c r="I313" s="87" t="s">
        <v>392</v>
      </c>
      <c r="J313" s="83">
        <f t="shared" si="3"/>
        <v>7.7777777777777777</v>
      </c>
      <c r="K313" s="83">
        <v>9000</v>
      </c>
      <c r="L313" s="94"/>
      <c r="M313" s="94"/>
    </row>
    <row r="314" spans="1:13" x14ac:dyDescent="0.25">
      <c r="A314" s="88">
        <v>43208</v>
      </c>
      <c r="B314" s="85" t="s">
        <v>138</v>
      </c>
      <c r="C314" s="83" t="s">
        <v>515</v>
      </c>
      <c r="D314" s="85" t="s">
        <v>395</v>
      </c>
      <c r="E314" s="90">
        <v>20000</v>
      </c>
      <c r="F314" s="85" t="s">
        <v>25</v>
      </c>
      <c r="G314" s="86" t="s">
        <v>391</v>
      </c>
      <c r="H314" s="85" t="s">
        <v>307</v>
      </c>
      <c r="I314" s="87" t="s">
        <v>392</v>
      </c>
      <c r="J314" s="83">
        <f t="shared" si="3"/>
        <v>2.2222222222222223</v>
      </c>
      <c r="K314" s="83">
        <v>9000</v>
      </c>
      <c r="L314" s="94"/>
      <c r="M314" s="94"/>
    </row>
    <row r="315" spans="1:13" x14ac:dyDescent="0.25">
      <c r="A315" s="82">
        <v>43208</v>
      </c>
      <c r="B315" s="82" t="s">
        <v>558</v>
      </c>
      <c r="C315" s="83" t="s">
        <v>389</v>
      </c>
      <c r="D315" s="83" t="s">
        <v>390</v>
      </c>
      <c r="E315" s="84">
        <v>16000</v>
      </c>
      <c r="F315" s="85" t="s">
        <v>60</v>
      </c>
      <c r="G315" s="86" t="s">
        <v>391</v>
      </c>
      <c r="H315" s="85" t="s">
        <v>269</v>
      </c>
      <c r="I315" s="87" t="s">
        <v>392</v>
      </c>
      <c r="J315" s="83">
        <f t="shared" si="3"/>
        <v>1.7777777777777777</v>
      </c>
      <c r="K315" s="83">
        <v>9000</v>
      </c>
      <c r="L315" s="94"/>
      <c r="M315" s="94"/>
    </row>
    <row r="316" spans="1:13" x14ac:dyDescent="0.25">
      <c r="A316" s="82">
        <v>43208</v>
      </c>
      <c r="B316" s="83" t="s">
        <v>737</v>
      </c>
      <c r="C316" s="83" t="s">
        <v>389</v>
      </c>
      <c r="D316" s="83" t="s">
        <v>824</v>
      </c>
      <c r="E316" s="104">
        <v>14500</v>
      </c>
      <c r="F316" s="83" t="s">
        <v>27</v>
      </c>
      <c r="G316" s="86" t="s">
        <v>391</v>
      </c>
      <c r="H316" s="85" t="s">
        <v>851</v>
      </c>
      <c r="I316" s="87" t="s">
        <v>392</v>
      </c>
      <c r="J316" s="83">
        <f t="shared" si="3"/>
        <v>1.6111111111111112</v>
      </c>
      <c r="K316" s="83">
        <v>9000</v>
      </c>
      <c r="L316" s="94"/>
      <c r="M316" s="94"/>
    </row>
    <row r="317" spans="1:13" x14ac:dyDescent="0.25">
      <c r="A317" s="82">
        <v>43208</v>
      </c>
      <c r="B317" s="83" t="s">
        <v>903</v>
      </c>
      <c r="C317" s="85" t="s">
        <v>761</v>
      </c>
      <c r="D317" s="83" t="s">
        <v>824</v>
      </c>
      <c r="E317" s="104">
        <v>80000</v>
      </c>
      <c r="F317" s="83" t="s">
        <v>27</v>
      </c>
      <c r="G317" s="86" t="s">
        <v>391</v>
      </c>
      <c r="H317" s="85" t="s">
        <v>852</v>
      </c>
      <c r="I317" s="87" t="s">
        <v>392</v>
      </c>
      <c r="J317" s="83">
        <f t="shared" si="3"/>
        <v>8.8888888888888893</v>
      </c>
      <c r="K317" s="83">
        <v>9000</v>
      </c>
      <c r="L317" s="94"/>
      <c r="M317" s="94"/>
    </row>
    <row r="318" spans="1:13" x14ac:dyDescent="0.25">
      <c r="A318" s="82">
        <v>43208</v>
      </c>
      <c r="B318" s="83" t="s">
        <v>738</v>
      </c>
      <c r="C318" s="83" t="s">
        <v>389</v>
      </c>
      <c r="D318" s="83" t="s">
        <v>824</v>
      </c>
      <c r="E318" s="104">
        <v>115000</v>
      </c>
      <c r="F318" s="83" t="s">
        <v>27</v>
      </c>
      <c r="G318" s="86" t="s">
        <v>391</v>
      </c>
      <c r="H318" s="85" t="s">
        <v>857</v>
      </c>
      <c r="I318" s="87" t="s">
        <v>392</v>
      </c>
      <c r="J318" s="83">
        <f t="shared" si="3"/>
        <v>12.777777777777779</v>
      </c>
      <c r="K318" s="83">
        <v>9000</v>
      </c>
      <c r="L318" s="94"/>
      <c r="M318" s="94"/>
    </row>
    <row r="319" spans="1:13" x14ac:dyDescent="0.25">
      <c r="A319" s="82">
        <v>43209</v>
      </c>
      <c r="B319" s="83" t="s">
        <v>478</v>
      </c>
      <c r="C319" s="83" t="s">
        <v>463</v>
      </c>
      <c r="D319" s="87" t="s">
        <v>390</v>
      </c>
      <c r="E319" s="84">
        <v>300000</v>
      </c>
      <c r="F319" s="85" t="s">
        <v>65</v>
      </c>
      <c r="G319" s="86" t="s">
        <v>391</v>
      </c>
      <c r="H319" s="85" t="s">
        <v>287</v>
      </c>
      <c r="I319" s="87" t="s">
        <v>392</v>
      </c>
      <c r="J319" s="83">
        <f t="shared" si="3"/>
        <v>33.333333333333336</v>
      </c>
      <c r="K319" s="83">
        <v>9000</v>
      </c>
      <c r="L319" s="94"/>
      <c r="M319" s="94"/>
    </row>
    <row r="320" spans="1:13" x14ac:dyDescent="0.25">
      <c r="A320" s="88">
        <v>43209</v>
      </c>
      <c r="B320" s="85" t="s">
        <v>810</v>
      </c>
      <c r="C320" s="83" t="s">
        <v>761</v>
      </c>
      <c r="D320" s="85" t="s">
        <v>390</v>
      </c>
      <c r="E320" s="89">
        <v>150000</v>
      </c>
      <c r="F320" s="85" t="s">
        <v>69</v>
      </c>
      <c r="G320" s="86" t="s">
        <v>391</v>
      </c>
      <c r="H320" s="85" t="s">
        <v>811</v>
      </c>
      <c r="I320" s="87" t="s">
        <v>392</v>
      </c>
      <c r="J320" s="83">
        <f t="shared" si="3"/>
        <v>16.666666666666668</v>
      </c>
      <c r="K320" s="83">
        <v>9000</v>
      </c>
      <c r="L320" s="94"/>
      <c r="M320" s="94"/>
    </row>
    <row r="321" spans="1:13" x14ac:dyDescent="0.25">
      <c r="A321" s="88">
        <v>43209</v>
      </c>
      <c r="B321" s="85" t="s">
        <v>799</v>
      </c>
      <c r="C321" s="83" t="s">
        <v>761</v>
      </c>
      <c r="D321" s="85" t="s">
        <v>390</v>
      </c>
      <c r="E321" s="89">
        <v>80000</v>
      </c>
      <c r="F321" s="85" t="s">
        <v>69</v>
      </c>
      <c r="G321" s="86" t="s">
        <v>391</v>
      </c>
      <c r="H321" s="85" t="s">
        <v>815</v>
      </c>
      <c r="I321" s="87" t="s">
        <v>392</v>
      </c>
      <c r="J321" s="83">
        <f t="shared" si="3"/>
        <v>8.8888888888888893</v>
      </c>
      <c r="K321" s="83">
        <v>9000</v>
      </c>
      <c r="L321" s="94"/>
      <c r="M321" s="94"/>
    </row>
    <row r="322" spans="1:13" x14ac:dyDescent="0.25">
      <c r="A322" s="88">
        <v>43209</v>
      </c>
      <c r="B322" s="85" t="s">
        <v>817</v>
      </c>
      <c r="C322" s="83" t="s">
        <v>389</v>
      </c>
      <c r="D322" s="85" t="s">
        <v>390</v>
      </c>
      <c r="E322" s="89">
        <v>15000</v>
      </c>
      <c r="F322" s="85" t="s">
        <v>69</v>
      </c>
      <c r="G322" s="86" t="s">
        <v>391</v>
      </c>
      <c r="H322" s="85" t="s">
        <v>818</v>
      </c>
      <c r="I322" s="87" t="s">
        <v>392</v>
      </c>
      <c r="J322" s="83">
        <f t="shared" si="3"/>
        <v>1.6666666666666667</v>
      </c>
      <c r="K322" s="83">
        <v>9000</v>
      </c>
      <c r="L322" s="94"/>
      <c r="M322" s="94"/>
    </row>
    <row r="323" spans="1:13" x14ac:dyDescent="0.25">
      <c r="A323" s="88">
        <v>43209</v>
      </c>
      <c r="B323" s="86" t="s">
        <v>142</v>
      </c>
      <c r="C323" s="85" t="s">
        <v>403</v>
      </c>
      <c r="D323" s="92" t="s">
        <v>393</v>
      </c>
      <c r="E323" s="89">
        <v>40000</v>
      </c>
      <c r="F323" s="85" t="s">
        <v>33</v>
      </c>
      <c r="G323" s="86" t="s">
        <v>391</v>
      </c>
      <c r="H323" s="85" t="s">
        <v>309</v>
      </c>
      <c r="I323" s="87" t="s">
        <v>392</v>
      </c>
      <c r="J323" s="83">
        <f t="shared" si="3"/>
        <v>4.4444444444444446</v>
      </c>
      <c r="K323" s="83">
        <v>9000</v>
      </c>
      <c r="L323" s="94"/>
      <c r="M323" s="94"/>
    </row>
    <row r="324" spans="1:13" x14ac:dyDescent="0.25">
      <c r="A324" s="82">
        <v>43209</v>
      </c>
      <c r="B324" s="83" t="s">
        <v>656</v>
      </c>
      <c r="C324" s="85" t="s">
        <v>389</v>
      </c>
      <c r="D324" s="85" t="s">
        <v>393</v>
      </c>
      <c r="E324" s="84">
        <v>15000</v>
      </c>
      <c r="F324" s="96" t="s">
        <v>48</v>
      </c>
      <c r="G324" s="86" t="s">
        <v>391</v>
      </c>
      <c r="H324" s="85" t="s">
        <v>275</v>
      </c>
      <c r="I324" s="87" t="s">
        <v>392</v>
      </c>
      <c r="J324" s="83">
        <f t="shared" si="3"/>
        <v>1.6666666666666667</v>
      </c>
      <c r="K324" s="83">
        <v>9000</v>
      </c>
      <c r="L324" s="94"/>
      <c r="M324" s="94"/>
    </row>
    <row r="325" spans="1:13" x14ac:dyDescent="0.25">
      <c r="A325" s="82">
        <v>43209</v>
      </c>
      <c r="B325" s="83" t="s">
        <v>658</v>
      </c>
      <c r="C325" s="85" t="s">
        <v>389</v>
      </c>
      <c r="D325" s="85" t="s">
        <v>393</v>
      </c>
      <c r="E325" s="84">
        <v>70000</v>
      </c>
      <c r="F325" s="96" t="s">
        <v>48</v>
      </c>
      <c r="G325" s="86" t="s">
        <v>391</v>
      </c>
      <c r="H325" s="85" t="s">
        <v>305</v>
      </c>
      <c r="I325" s="87" t="s">
        <v>392</v>
      </c>
      <c r="J325" s="83">
        <f t="shared" si="3"/>
        <v>7.7777777777777777</v>
      </c>
      <c r="K325" s="83">
        <v>9000</v>
      </c>
      <c r="L325" s="94"/>
      <c r="M325" s="94"/>
    </row>
    <row r="326" spans="1:13" x14ac:dyDescent="0.25">
      <c r="A326" s="82">
        <v>43209</v>
      </c>
      <c r="B326" s="83" t="s">
        <v>666</v>
      </c>
      <c r="C326" s="85" t="s">
        <v>389</v>
      </c>
      <c r="D326" s="85" t="s">
        <v>393</v>
      </c>
      <c r="E326" s="84">
        <v>312000</v>
      </c>
      <c r="F326" s="96" t="s">
        <v>48</v>
      </c>
      <c r="G326" s="86" t="s">
        <v>391</v>
      </c>
      <c r="H326" s="85" t="s">
        <v>764</v>
      </c>
      <c r="I326" s="87" t="s">
        <v>392</v>
      </c>
      <c r="J326" s="83">
        <f t="shared" si="3"/>
        <v>34.666666666666664</v>
      </c>
      <c r="K326" s="83">
        <v>9000</v>
      </c>
      <c r="L326" s="94"/>
      <c r="M326" s="94"/>
    </row>
    <row r="327" spans="1:13" x14ac:dyDescent="0.25">
      <c r="A327" s="82">
        <v>43209</v>
      </c>
      <c r="B327" s="83" t="s">
        <v>667</v>
      </c>
      <c r="C327" s="83" t="s">
        <v>761</v>
      </c>
      <c r="D327" s="85" t="s">
        <v>393</v>
      </c>
      <c r="E327" s="84">
        <v>80000</v>
      </c>
      <c r="F327" s="96" t="s">
        <v>48</v>
      </c>
      <c r="G327" s="86" t="s">
        <v>391</v>
      </c>
      <c r="H327" s="85" t="s">
        <v>765</v>
      </c>
      <c r="I327" s="87" t="s">
        <v>392</v>
      </c>
      <c r="J327" s="83">
        <f t="shared" si="3"/>
        <v>8.8888888888888893</v>
      </c>
      <c r="K327" s="83">
        <v>9000</v>
      </c>
      <c r="L327" s="94"/>
      <c r="M327" s="94"/>
    </row>
    <row r="328" spans="1:13" x14ac:dyDescent="0.25">
      <c r="A328" s="82">
        <v>43209</v>
      </c>
      <c r="B328" s="83" t="s">
        <v>668</v>
      </c>
      <c r="C328" s="85" t="s">
        <v>761</v>
      </c>
      <c r="D328" s="85" t="s">
        <v>393</v>
      </c>
      <c r="E328" s="84">
        <v>80000</v>
      </c>
      <c r="F328" s="96" t="s">
        <v>48</v>
      </c>
      <c r="G328" s="86" t="s">
        <v>391</v>
      </c>
      <c r="H328" s="85" t="s">
        <v>766</v>
      </c>
      <c r="I328" s="87" t="s">
        <v>392</v>
      </c>
      <c r="J328" s="83">
        <f t="shared" si="3"/>
        <v>8.8888888888888893</v>
      </c>
      <c r="K328" s="83">
        <v>9000</v>
      </c>
      <c r="L328" s="94"/>
      <c r="M328" s="94"/>
    </row>
    <row r="329" spans="1:13" x14ac:dyDescent="0.25">
      <c r="A329" s="82">
        <v>43209</v>
      </c>
      <c r="B329" s="83" t="s">
        <v>669</v>
      </c>
      <c r="C329" s="85" t="s">
        <v>761</v>
      </c>
      <c r="D329" s="85" t="s">
        <v>393</v>
      </c>
      <c r="E329" s="84">
        <v>80000</v>
      </c>
      <c r="F329" s="96" t="s">
        <v>48</v>
      </c>
      <c r="G329" s="86" t="s">
        <v>391</v>
      </c>
      <c r="H329" s="85" t="s">
        <v>771</v>
      </c>
      <c r="I329" s="87" t="s">
        <v>392</v>
      </c>
      <c r="J329" s="83">
        <f t="shared" si="3"/>
        <v>8.8888888888888893</v>
      </c>
      <c r="K329" s="83">
        <v>9000</v>
      </c>
      <c r="L329" s="94"/>
      <c r="M329" s="94"/>
    </row>
    <row r="330" spans="1:13" x14ac:dyDescent="0.25">
      <c r="A330" s="82">
        <v>43209</v>
      </c>
      <c r="B330" s="83" t="s">
        <v>670</v>
      </c>
      <c r="C330" s="85" t="s">
        <v>761</v>
      </c>
      <c r="D330" s="85" t="s">
        <v>393</v>
      </c>
      <c r="E330" s="84">
        <v>80000</v>
      </c>
      <c r="F330" s="96" t="s">
        <v>48</v>
      </c>
      <c r="G330" s="86" t="s">
        <v>391</v>
      </c>
      <c r="H330" s="85" t="s">
        <v>785</v>
      </c>
      <c r="I330" s="87" t="s">
        <v>392</v>
      </c>
      <c r="J330" s="83">
        <f t="shared" si="3"/>
        <v>8.8888888888888893</v>
      </c>
      <c r="K330" s="83">
        <v>9000</v>
      </c>
      <c r="L330" s="94"/>
      <c r="M330" s="94"/>
    </row>
    <row r="331" spans="1:13" x14ac:dyDescent="0.25">
      <c r="A331" s="82">
        <v>43209</v>
      </c>
      <c r="B331" s="83" t="s">
        <v>671</v>
      </c>
      <c r="C331" s="85" t="s">
        <v>761</v>
      </c>
      <c r="D331" s="85" t="s">
        <v>393</v>
      </c>
      <c r="E331" s="84">
        <v>80000</v>
      </c>
      <c r="F331" s="96" t="s">
        <v>48</v>
      </c>
      <c r="G331" s="86" t="s">
        <v>391</v>
      </c>
      <c r="H331" s="85" t="s">
        <v>772</v>
      </c>
      <c r="I331" s="87" t="s">
        <v>392</v>
      </c>
      <c r="J331" s="83">
        <f t="shared" si="3"/>
        <v>8.8888888888888893</v>
      </c>
      <c r="K331" s="83">
        <v>9000</v>
      </c>
      <c r="L331" s="94"/>
      <c r="M331" s="94"/>
    </row>
    <row r="332" spans="1:13" x14ac:dyDescent="0.25">
      <c r="A332" s="82">
        <v>43209</v>
      </c>
      <c r="B332" s="83" t="s">
        <v>758</v>
      </c>
      <c r="C332" s="85" t="s">
        <v>761</v>
      </c>
      <c r="D332" s="85" t="s">
        <v>393</v>
      </c>
      <c r="E332" s="84">
        <v>1500000</v>
      </c>
      <c r="F332" s="96" t="s">
        <v>48</v>
      </c>
      <c r="G332" s="86" t="s">
        <v>391</v>
      </c>
      <c r="H332" s="85" t="s">
        <v>760</v>
      </c>
      <c r="I332" s="87" t="s">
        <v>392</v>
      </c>
      <c r="J332" s="83">
        <f t="shared" si="3"/>
        <v>166.66666666666666</v>
      </c>
      <c r="K332" s="83">
        <v>9000</v>
      </c>
      <c r="L332" s="94"/>
      <c r="M332" s="94"/>
    </row>
    <row r="333" spans="1:13" x14ac:dyDescent="0.25">
      <c r="A333" s="82">
        <v>43209</v>
      </c>
      <c r="B333" s="83" t="s">
        <v>672</v>
      </c>
      <c r="C333" s="85" t="s">
        <v>389</v>
      </c>
      <c r="D333" s="85" t="s">
        <v>393</v>
      </c>
      <c r="E333" s="84">
        <v>20000</v>
      </c>
      <c r="F333" s="96" t="s">
        <v>48</v>
      </c>
      <c r="G333" s="86" t="s">
        <v>391</v>
      </c>
      <c r="H333" s="85" t="s">
        <v>773</v>
      </c>
      <c r="I333" s="87" t="s">
        <v>392</v>
      </c>
      <c r="J333" s="83">
        <f t="shared" si="3"/>
        <v>2.2222222222222223</v>
      </c>
      <c r="K333" s="83">
        <v>9000</v>
      </c>
      <c r="L333" s="94"/>
      <c r="M333" s="94"/>
    </row>
    <row r="334" spans="1:13" x14ac:dyDescent="0.25">
      <c r="A334" s="88">
        <v>43209</v>
      </c>
      <c r="B334" s="86" t="s">
        <v>141</v>
      </c>
      <c r="C334" s="85" t="s">
        <v>400</v>
      </c>
      <c r="D334" s="85" t="s">
        <v>395</v>
      </c>
      <c r="E334" s="84">
        <v>150000</v>
      </c>
      <c r="F334" s="96" t="s">
        <v>48</v>
      </c>
      <c r="G334" s="86" t="s">
        <v>391</v>
      </c>
      <c r="H334" s="85" t="s">
        <v>308</v>
      </c>
      <c r="I334" s="87" t="s">
        <v>392</v>
      </c>
      <c r="J334" s="83">
        <f t="shared" si="3"/>
        <v>16.666666666666668</v>
      </c>
      <c r="K334" s="83">
        <v>9000</v>
      </c>
      <c r="L334" s="94"/>
      <c r="M334" s="94"/>
    </row>
    <row r="335" spans="1:13" x14ac:dyDescent="0.25">
      <c r="A335" s="82">
        <v>43209</v>
      </c>
      <c r="B335" s="82" t="s">
        <v>558</v>
      </c>
      <c r="C335" s="83" t="s">
        <v>389</v>
      </c>
      <c r="D335" s="83" t="s">
        <v>390</v>
      </c>
      <c r="E335" s="84">
        <v>16000</v>
      </c>
      <c r="F335" s="85" t="s">
        <v>60</v>
      </c>
      <c r="G335" s="86" t="s">
        <v>391</v>
      </c>
      <c r="H335" s="85" t="s">
        <v>269</v>
      </c>
      <c r="I335" s="87" t="s">
        <v>392</v>
      </c>
      <c r="J335" s="83">
        <f t="shared" si="3"/>
        <v>1.7777777777777777</v>
      </c>
      <c r="K335" s="83">
        <v>9000</v>
      </c>
      <c r="L335" s="94"/>
      <c r="M335" s="94"/>
    </row>
    <row r="336" spans="1:13" x14ac:dyDescent="0.25">
      <c r="A336" s="82">
        <v>43209</v>
      </c>
      <c r="B336" s="83" t="s">
        <v>739</v>
      </c>
      <c r="C336" s="83" t="s">
        <v>389</v>
      </c>
      <c r="D336" s="83" t="s">
        <v>824</v>
      </c>
      <c r="E336" s="104">
        <v>42000</v>
      </c>
      <c r="F336" s="83" t="s">
        <v>27</v>
      </c>
      <c r="G336" s="86" t="s">
        <v>391</v>
      </c>
      <c r="H336" s="85" t="s">
        <v>853</v>
      </c>
      <c r="I336" s="87" t="s">
        <v>392</v>
      </c>
      <c r="J336" s="83">
        <f t="shared" si="3"/>
        <v>4.666666666666667</v>
      </c>
      <c r="K336" s="83">
        <v>9000</v>
      </c>
      <c r="L336" s="94"/>
      <c r="M336" s="94"/>
    </row>
    <row r="337" spans="1:13" x14ac:dyDescent="0.25">
      <c r="A337" s="82">
        <v>43209</v>
      </c>
      <c r="B337" s="83" t="s">
        <v>903</v>
      </c>
      <c r="C337" s="85" t="s">
        <v>761</v>
      </c>
      <c r="D337" s="83" t="s">
        <v>824</v>
      </c>
      <c r="E337" s="104">
        <v>80000</v>
      </c>
      <c r="F337" s="83" t="s">
        <v>27</v>
      </c>
      <c r="G337" s="86" t="s">
        <v>391</v>
      </c>
      <c r="H337" s="85" t="s">
        <v>856</v>
      </c>
      <c r="I337" s="87" t="s">
        <v>392</v>
      </c>
      <c r="J337" s="83">
        <f t="shared" si="3"/>
        <v>8.8888888888888893</v>
      </c>
      <c r="K337" s="83">
        <v>9000</v>
      </c>
      <c r="L337" s="94"/>
      <c r="M337" s="94"/>
    </row>
    <row r="338" spans="1:13" x14ac:dyDescent="0.25">
      <c r="A338" s="82">
        <v>43209</v>
      </c>
      <c r="B338" s="83" t="s">
        <v>740</v>
      </c>
      <c r="C338" s="85" t="s">
        <v>761</v>
      </c>
      <c r="D338" s="83" t="s">
        <v>824</v>
      </c>
      <c r="E338" s="104">
        <v>40000</v>
      </c>
      <c r="F338" s="83" t="s">
        <v>27</v>
      </c>
      <c r="G338" s="86" t="s">
        <v>391</v>
      </c>
      <c r="H338" s="85" t="s">
        <v>855</v>
      </c>
      <c r="I338" s="87" t="s">
        <v>392</v>
      </c>
      <c r="J338" s="83">
        <f t="shared" ref="J338:J400" si="4">E338/9000</f>
        <v>4.4444444444444446</v>
      </c>
      <c r="K338" s="83">
        <v>9000</v>
      </c>
      <c r="L338" s="94"/>
      <c r="M338" s="94"/>
    </row>
    <row r="339" spans="1:13" x14ac:dyDescent="0.25">
      <c r="A339" s="82">
        <v>43209</v>
      </c>
      <c r="B339" s="83" t="s">
        <v>741</v>
      </c>
      <c r="C339" s="83" t="s">
        <v>394</v>
      </c>
      <c r="D339" s="83" t="s">
        <v>824</v>
      </c>
      <c r="E339" s="104">
        <v>100000</v>
      </c>
      <c r="F339" s="83" t="s">
        <v>27</v>
      </c>
      <c r="G339" s="86" t="s">
        <v>391</v>
      </c>
      <c r="H339" s="85" t="s">
        <v>854</v>
      </c>
      <c r="I339" s="87" t="s">
        <v>392</v>
      </c>
      <c r="J339" s="83">
        <f t="shared" si="4"/>
        <v>11.111111111111111</v>
      </c>
      <c r="K339" s="83">
        <v>9000</v>
      </c>
      <c r="L339" s="94"/>
      <c r="M339" s="94"/>
    </row>
    <row r="340" spans="1:13" x14ac:dyDescent="0.25">
      <c r="A340" s="82">
        <v>43209</v>
      </c>
      <c r="B340" s="83" t="s">
        <v>742</v>
      </c>
      <c r="C340" s="83" t="s">
        <v>394</v>
      </c>
      <c r="D340" s="83" t="s">
        <v>824</v>
      </c>
      <c r="E340" s="104">
        <v>250000</v>
      </c>
      <c r="F340" s="83" t="s">
        <v>27</v>
      </c>
      <c r="G340" s="86" t="s">
        <v>391</v>
      </c>
      <c r="H340" s="85" t="s">
        <v>858</v>
      </c>
      <c r="I340" s="87" t="s">
        <v>392</v>
      </c>
      <c r="J340" s="83">
        <f t="shared" si="4"/>
        <v>27.777777777777779</v>
      </c>
      <c r="K340" s="83">
        <v>9000</v>
      </c>
      <c r="L340" s="94"/>
      <c r="M340" s="94"/>
    </row>
    <row r="341" spans="1:13" x14ac:dyDescent="0.25">
      <c r="A341" s="88">
        <v>43210</v>
      </c>
      <c r="B341" s="86" t="s">
        <v>70</v>
      </c>
      <c r="C341" s="85" t="s">
        <v>389</v>
      </c>
      <c r="D341" s="85" t="s">
        <v>390</v>
      </c>
      <c r="E341" s="89">
        <v>50000</v>
      </c>
      <c r="F341" s="85" t="s">
        <v>69</v>
      </c>
      <c r="G341" s="86" t="s">
        <v>391</v>
      </c>
      <c r="H341" s="85" t="s">
        <v>314</v>
      </c>
      <c r="I341" s="87" t="s">
        <v>392</v>
      </c>
      <c r="J341" s="83">
        <f t="shared" si="4"/>
        <v>5.5555555555555554</v>
      </c>
      <c r="K341" s="83">
        <v>9000</v>
      </c>
      <c r="L341" s="94"/>
      <c r="M341" s="94"/>
    </row>
    <row r="342" spans="1:13" x14ac:dyDescent="0.25">
      <c r="A342" s="88">
        <v>43210</v>
      </c>
      <c r="B342" s="86" t="s">
        <v>492</v>
      </c>
      <c r="C342" s="83" t="s">
        <v>389</v>
      </c>
      <c r="D342" s="85" t="s">
        <v>393</v>
      </c>
      <c r="E342" s="89">
        <v>75000</v>
      </c>
      <c r="F342" s="96" t="s">
        <v>87</v>
      </c>
      <c r="G342" s="86" t="s">
        <v>391</v>
      </c>
      <c r="H342" s="85" t="s">
        <v>313</v>
      </c>
      <c r="I342" s="87" t="s">
        <v>392</v>
      </c>
      <c r="J342" s="83">
        <f t="shared" si="4"/>
        <v>8.3333333333333339</v>
      </c>
      <c r="K342" s="83">
        <v>9000</v>
      </c>
      <c r="L342" s="94"/>
      <c r="M342" s="94"/>
    </row>
    <row r="343" spans="1:13" x14ac:dyDescent="0.25">
      <c r="A343" s="82">
        <v>43210</v>
      </c>
      <c r="B343" s="83" t="s">
        <v>667</v>
      </c>
      <c r="C343" s="85" t="s">
        <v>761</v>
      </c>
      <c r="D343" s="85" t="s">
        <v>393</v>
      </c>
      <c r="E343" s="84">
        <v>160000</v>
      </c>
      <c r="F343" s="96" t="s">
        <v>48</v>
      </c>
      <c r="G343" s="86" t="s">
        <v>391</v>
      </c>
      <c r="H343" s="85" t="s">
        <v>768</v>
      </c>
      <c r="I343" s="87" t="s">
        <v>392</v>
      </c>
      <c r="J343" s="83">
        <f t="shared" si="4"/>
        <v>17.777777777777779</v>
      </c>
      <c r="K343" s="83">
        <v>9000</v>
      </c>
      <c r="L343" s="94"/>
      <c r="M343" s="94"/>
    </row>
    <row r="344" spans="1:13" x14ac:dyDescent="0.25">
      <c r="A344" s="82">
        <v>43210</v>
      </c>
      <c r="B344" s="83" t="s">
        <v>668</v>
      </c>
      <c r="C344" s="85" t="s">
        <v>761</v>
      </c>
      <c r="D344" s="85" t="s">
        <v>393</v>
      </c>
      <c r="E344" s="84">
        <v>160000</v>
      </c>
      <c r="F344" s="96" t="s">
        <v>48</v>
      </c>
      <c r="G344" s="86" t="s">
        <v>391</v>
      </c>
      <c r="H344" s="85" t="s">
        <v>769</v>
      </c>
      <c r="I344" s="87" t="s">
        <v>392</v>
      </c>
      <c r="J344" s="83">
        <f t="shared" si="4"/>
        <v>17.777777777777779</v>
      </c>
      <c r="K344" s="83">
        <v>9000</v>
      </c>
      <c r="L344" s="94"/>
      <c r="M344" s="94"/>
    </row>
    <row r="345" spans="1:13" x14ac:dyDescent="0.25">
      <c r="A345" s="82">
        <v>43210</v>
      </c>
      <c r="B345" s="83" t="s">
        <v>669</v>
      </c>
      <c r="C345" s="85" t="s">
        <v>761</v>
      </c>
      <c r="D345" s="85" t="s">
        <v>393</v>
      </c>
      <c r="E345" s="84">
        <v>160000</v>
      </c>
      <c r="F345" s="96" t="s">
        <v>48</v>
      </c>
      <c r="G345" s="86" t="s">
        <v>391</v>
      </c>
      <c r="H345" s="85" t="s">
        <v>770</v>
      </c>
      <c r="I345" s="87" t="s">
        <v>392</v>
      </c>
      <c r="J345" s="83">
        <f t="shared" si="4"/>
        <v>17.777777777777779</v>
      </c>
      <c r="K345" s="83">
        <v>9000</v>
      </c>
      <c r="L345" s="94"/>
      <c r="M345" s="94"/>
    </row>
    <row r="346" spans="1:13" x14ac:dyDescent="0.25">
      <c r="A346" s="82">
        <v>43210</v>
      </c>
      <c r="B346" s="83" t="s">
        <v>670</v>
      </c>
      <c r="C346" s="85" t="s">
        <v>761</v>
      </c>
      <c r="D346" s="85" t="s">
        <v>393</v>
      </c>
      <c r="E346" s="84">
        <v>160000</v>
      </c>
      <c r="F346" s="96" t="s">
        <v>48</v>
      </c>
      <c r="G346" s="86" t="s">
        <v>391</v>
      </c>
      <c r="H346" s="85" t="s">
        <v>770</v>
      </c>
      <c r="I346" s="87" t="s">
        <v>392</v>
      </c>
      <c r="J346" s="83">
        <f t="shared" si="4"/>
        <v>17.777777777777779</v>
      </c>
      <c r="K346" s="83">
        <v>9000</v>
      </c>
      <c r="L346" s="94"/>
      <c r="M346" s="94"/>
    </row>
    <row r="347" spans="1:13" x14ac:dyDescent="0.25">
      <c r="A347" s="82">
        <v>43210</v>
      </c>
      <c r="B347" s="83" t="s">
        <v>671</v>
      </c>
      <c r="C347" s="85" t="s">
        <v>761</v>
      </c>
      <c r="D347" s="85" t="s">
        <v>393</v>
      </c>
      <c r="E347" s="84">
        <v>160000</v>
      </c>
      <c r="F347" s="96" t="s">
        <v>48</v>
      </c>
      <c r="G347" s="86" t="s">
        <v>391</v>
      </c>
      <c r="H347" s="85" t="s">
        <v>772</v>
      </c>
      <c r="I347" s="87" t="s">
        <v>392</v>
      </c>
      <c r="J347" s="83">
        <f t="shared" si="4"/>
        <v>17.777777777777779</v>
      </c>
      <c r="K347" s="83">
        <v>9000</v>
      </c>
      <c r="L347" s="94"/>
      <c r="M347" s="94"/>
    </row>
    <row r="348" spans="1:13" x14ac:dyDescent="0.25">
      <c r="A348" s="82">
        <v>43210</v>
      </c>
      <c r="B348" s="83" t="s">
        <v>758</v>
      </c>
      <c r="C348" s="85" t="s">
        <v>761</v>
      </c>
      <c r="D348" s="85" t="s">
        <v>393</v>
      </c>
      <c r="E348" s="84">
        <v>1500000</v>
      </c>
      <c r="F348" s="96" t="s">
        <v>48</v>
      </c>
      <c r="G348" s="86" t="s">
        <v>391</v>
      </c>
      <c r="H348" s="85" t="s">
        <v>760</v>
      </c>
      <c r="I348" s="87" t="s">
        <v>392</v>
      </c>
      <c r="J348" s="83">
        <f t="shared" si="4"/>
        <v>166.66666666666666</v>
      </c>
      <c r="K348" s="83">
        <v>9000</v>
      </c>
      <c r="L348" s="94"/>
      <c r="M348" s="94"/>
    </row>
    <row r="349" spans="1:13" x14ac:dyDescent="0.25">
      <c r="A349" s="82">
        <v>43210</v>
      </c>
      <c r="B349" s="83" t="s">
        <v>673</v>
      </c>
      <c r="C349" s="85" t="s">
        <v>403</v>
      </c>
      <c r="D349" s="85" t="s">
        <v>393</v>
      </c>
      <c r="E349" s="84">
        <v>50000</v>
      </c>
      <c r="F349" s="96" t="s">
        <v>48</v>
      </c>
      <c r="G349" s="86" t="s">
        <v>391</v>
      </c>
      <c r="H349" s="85" t="s">
        <v>774</v>
      </c>
      <c r="I349" s="87" t="s">
        <v>392</v>
      </c>
      <c r="J349" s="83">
        <f t="shared" si="4"/>
        <v>5.5555555555555554</v>
      </c>
      <c r="K349" s="83">
        <v>9000</v>
      </c>
      <c r="L349" s="94"/>
      <c r="M349" s="94"/>
    </row>
    <row r="350" spans="1:13" x14ac:dyDescent="0.25">
      <c r="A350" s="88">
        <v>43210</v>
      </c>
      <c r="B350" s="86" t="s">
        <v>139</v>
      </c>
      <c r="C350" s="85" t="s">
        <v>389</v>
      </c>
      <c r="D350" s="85" t="s">
        <v>789</v>
      </c>
      <c r="E350" s="84">
        <v>160000</v>
      </c>
      <c r="F350" s="96" t="s">
        <v>73</v>
      </c>
      <c r="G350" s="86" t="s">
        <v>391</v>
      </c>
      <c r="H350" s="85" t="s">
        <v>310</v>
      </c>
      <c r="I350" s="87" t="s">
        <v>392</v>
      </c>
      <c r="J350" s="83">
        <f t="shared" si="4"/>
        <v>17.777777777777779</v>
      </c>
      <c r="K350" s="83">
        <v>9000</v>
      </c>
      <c r="L350" s="94"/>
      <c r="M350" s="94"/>
    </row>
    <row r="351" spans="1:13" x14ac:dyDescent="0.25">
      <c r="A351" s="88">
        <v>43210</v>
      </c>
      <c r="B351" s="86" t="s">
        <v>74</v>
      </c>
      <c r="C351" s="85" t="s">
        <v>389</v>
      </c>
      <c r="D351" s="85" t="s">
        <v>789</v>
      </c>
      <c r="E351" s="84">
        <v>160000</v>
      </c>
      <c r="F351" s="96" t="s">
        <v>73</v>
      </c>
      <c r="G351" s="86" t="s">
        <v>391</v>
      </c>
      <c r="H351" s="85" t="s">
        <v>311</v>
      </c>
      <c r="I351" s="87" t="s">
        <v>392</v>
      </c>
      <c r="J351" s="83">
        <f t="shared" si="4"/>
        <v>17.777777777777779</v>
      </c>
      <c r="K351" s="83">
        <v>9000</v>
      </c>
      <c r="L351" s="94"/>
      <c r="M351" s="94"/>
    </row>
    <row r="352" spans="1:13" x14ac:dyDescent="0.25">
      <c r="A352" s="88">
        <v>43210</v>
      </c>
      <c r="B352" s="86" t="s">
        <v>24</v>
      </c>
      <c r="C352" s="83" t="s">
        <v>399</v>
      </c>
      <c r="D352" s="85" t="s">
        <v>395</v>
      </c>
      <c r="E352" s="89">
        <v>400000</v>
      </c>
      <c r="F352" s="85" t="s">
        <v>25</v>
      </c>
      <c r="G352" s="86" t="s">
        <v>391</v>
      </c>
      <c r="H352" s="85" t="s">
        <v>312</v>
      </c>
      <c r="I352" s="87" t="s">
        <v>392</v>
      </c>
      <c r="J352" s="83">
        <f t="shared" si="4"/>
        <v>44.444444444444443</v>
      </c>
      <c r="K352" s="83">
        <v>9000</v>
      </c>
      <c r="L352" s="94"/>
      <c r="M352" s="94"/>
    </row>
    <row r="353" spans="1:13" x14ac:dyDescent="0.25">
      <c r="A353" s="82">
        <v>43210</v>
      </c>
      <c r="B353" s="83" t="s">
        <v>743</v>
      </c>
      <c r="C353" s="85" t="s">
        <v>761</v>
      </c>
      <c r="D353" s="83" t="s">
        <v>824</v>
      </c>
      <c r="E353" s="104">
        <v>80000</v>
      </c>
      <c r="F353" s="83" t="s">
        <v>27</v>
      </c>
      <c r="G353" s="86" t="s">
        <v>391</v>
      </c>
      <c r="H353" s="85" t="s">
        <v>849</v>
      </c>
      <c r="I353" s="87" t="s">
        <v>392</v>
      </c>
      <c r="J353" s="83">
        <f t="shared" si="4"/>
        <v>8.8888888888888893</v>
      </c>
      <c r="K353" s="83">
        <v>9000</v>
      </c>
      <c r="L353" s="94"/>
      <c r="M353" s="94"/>
    </row>
    <row r="354" spans="1:13" x14ac:dyDescent="0.25">
      <c r="A354" s="82">
        <v>43210</v>
      </c>
      <c r="B354" s="83" t="s">
        <v>744</v>
      </c>
      <c r="C354" s="83" t="s">
        <v>389</v>
      </c>
      <c r="D354" s="83" t="s">
        <v>824</v>
      </c>
      <c r="E354" s="104">
        <v>26000</v>
      </c>
      <c r="F354" s="83" t="s">
        <v>27</v>
      </c>
      <c r="G354" s="86" t="s">
        <v>391</v>
      </c>
      <c r="H354" s="85" t="s">
        <v>306</v>
      </c>
      <c r="I354" s="87" t="s">
        <v>392</v>
      </c>
      <c r="J354" s="83">
        <f t="shared" si="4"/>
        <v>2.8888888888888888</v>
      </c>
      <c r="K354" s="83">
        <v>9000</v>
      </c>
      <c r="L354" s="94"/>
      <c r="M354" s="94"/>
    </row>
    <row r="355" spans="1:13" x14ac:dyDescent="0.25">
      <c r="A355" s="82">
        <v>43210</v>
      </c>
      <c r="B355" s="83" t="s">
        <v>1036</v>
      </c>
      <c r="C355" s="85" t="s">
        <v>761</v>
      </c>
      <c r="D355" s="83" t="s">
        <v>824</v>
      </c>
      <c r="E355" s="104">
        <v>400000</v>
      </c>
      <c r="F355" s="83" t="s">
        <v>27</v>
      </c>
      <c r="G355" s="86" t="s">
        <v>391</v>
      </c>
      <c r="H355" s="85" t="s">
        <v>847</v>
      </c>
      <c r="I355" s="87" t="s">
        <v>392</v>
      </c>
      <c r="J355" s="83">
        <f t="shared" si="4"/>
        <v>44.444444444444443</v>
      </c>
      <c r="K355" s="83">
        <v>9000</v>
      </c>
      <c r="L355" s="94"/>
      <c r="M355" s="94"/>
    </row>
    <row r="356" spans="1:13" x14ac:dyDescent="0.25">
      <c r="A356" s="82">
        <v>43210</v>
      </c>
      <c r="B356" s="83" t="s">
        <v>745</v>
      </c>
      <c r="C356" s="83" t="s">
        <v>394</v>
      </c>
      <c r="D356" s="83" t="s">
        <v>824</v>
      </c>
      <c r="E356" s="104">
        <v>250000</v>
      </c>
      <c r="F356" s="83" t="s">
        <v>27</v>
      </c>
      <c r="G356" s="86" t="s">
        <v>391</v>
      </c>
      <c r="H356" s="85" t="s">
        <v>848</v>
      </c>
      <c r="I356" s="87" t="s">
        <v>392</v>
      </c>
      <c r="J356" s="83">
        <f t="shared" si="4"/>
        <v>27.777777777777779</v>
      </c>
      <c r="K356" s="83">
        <v>9000</v>
      </c>
      <c r="L356" s="94"/>
      <c r="M356" s="94"/>
    </row>
    <row r="357" spans="1:13" x14ac:dyDescent="0.25">
      <c r="A357" s="82">
        <v>43210</v>
      </c>
      <c r="B357" s="83" t="s">
        <v>746</v>
      </c>
      <c r="C357" s="83" t="s">
        <v>389</v>
      </c>
      <c r="D357" s="83" t="s">
        <v>824</v>
      </c>
      <c r="E357" s="104">
        <v>115000</v>
      </c>
      <c r="F357" s="83" t="s">
        <v>27</v>
      </c>
      <c r="G357" s="86" t="s">
        <v>391</v>
      </c>
      <c r="H357" s="85" t="s">
        <v>306</v>
      </c>
      <c r="I357" s="87" t="s">
        <v>392</v>
      </c>
      <c r="J357" s="83">
        <f t="shared" si="4"/>
        <v>12.777777777777779</v>
      </c>
      <c r="K357" s="83">
        <v>9000</v>
      </c>
      <c r="L357" s="94"/>
      <c r="M357" s="94"/>
    </row>
    <row r="358" spans="1:13" x14ac:dyDescent="0.25">
      <c r="A358" s="82">
        <v>43210</v>
      </c>
      <c r="B358" s="83" t="s">
        <v>747</v>
      </c>
      <c r="C358" s="83" t="s">
        <v>389</v>
      </c>
      <c r="D358" s="83" t="s">
        <v>824</v>
      </c>
      <c r="E358" s="104">
        <v>40000</v>
      </c>
      <c r="F358" s="83" t="s">
        <v>27</v>
      </c>
      <c r="G358" s="86" t="s">
        <v>391</v>
      </c>
      <c r="H358" s="85" t="s">
        <v>850</v>
      </c>
      <c r="I358" s="87" t="s">
        <v>392</v>
      </c>
      <c r="J358" s="83">
        <f t="shared" si="4"/>
        <v>4.4444444444444446</v>
      </c>
      <c r="K358" s="83">
        <v>9000</v>
      </c>
      <c r="L358" s="94"/>
      <c r="M358" s="94"/>
    </row>
    <row r="359" spans="1:13" x14ac:dyDescent="0.25">
      <c r="A359" s="82">
        <v>43211</v>
      </c>
      <c r="B359" s="83" t="s">
        <v>674</v>
      </c>
      <c r="C359" s="85" t="s">
        <v>389</v>
      </c>
      <c r="D359" s="85" t="s">
        <v>393</v>
      </c>
      <c r="E359" s="84">
        <v>90000</v>
      </c>
      <c r="F359" s="96" t="s">
        <v>48</v>
      </c>
      <c r="G359" s="86" t="s">
        <v>391</v>
      </c>
      <c r="H359" s="85" t="s">
        <v>775</v>
      </c>
      <c r="I359" s="87" t="s">
        <v>392</v>
      </c>
      <c r="J359" s="83">
        <f t="shared" si="4"/>
        <v>10</v>
      </c>
      <c r="K359" s="83">
        <v>9000</v>
      </c>
      <c r="L359" s="94"/>
      <c r="M359" s="94"/>
    </row>
    <row r="360" spans="1:13" x14ac:dyDescent="0.25">
      <c r="A360" s="82">
        <v>43211</v>
      </c>
      <c r="B360" s="83" t="s">
        <v>675</v>
      </c>
      <c r="C360" s="85" t="s">
        <v>389</v>
      </c>
      <c r="D360" s="85" t="s">
        <v>393</v>
      </c>
      <c r="E360" s="84">
        <v>10000</v>
      </c>
      <c r="F360" s="96" t="s">
        <v>48</v>
      </c>
      <c r="G360" s="86" t="s">
        <v>391</v>
      </c>
      <c r="H360" s="85" t="s">
        <v>779</v>
      </c>
      <c r="I360" s="87" t="s">
        <v>392</v>
      </c>
      <c r="J360" s="83">
        <f t="shared" si="4"/>
        <v>1.1111111111111112</v>
      </c>
      <c r="K360" s="83">
        <v>9000</v>
      </c>
      <c r="L360" s="94"/>
      <c r="M360" s="94"/>
    </row>
    <row r="361" spans="1:13" x14ac:dyDescent="0.25">
      <c r="A361" s="82">
        <v>43211</v>
      </c>
      <c r="B361" s="83" t="s">
        <v>676</v>
      </c>
      <c r="C361" s="85" t="s">
        <v>394</v>
      </c>
      <c r="D361" s="85" t="s">
        <v>393</v>
      </c>
      <c r="E361" s="84">
        <v>300000</v>
      </c>
      <c r="F361" s="96" t="s">
        <v>48</v>
      </c>
      <c r="G361" s="86" t="s">
        <v>391</v>
      </c>
      <c r="H361" s="85" t="s">
        <v>778</v>
      </c>
      <c r="I361" s="87" t="s">
        <v>392</v>
      </c>
      <c r="J361" s="83">
        <f t="shared" si="4"/>
        <v>33.333333333333336</v>
      </c>
      <c r="K361" s="83">
        <v>9000</v>
      </c>
      <c r="L361" s="94"/>
      <c r="M361" s="94"/>
    </row>
    <row r="362" spans="1:13" x14ac:dyDescent="0.25">
      <c r="A362" s="82">
        <v>43211</v>
      </c>
      <c r="B362" s="83" t="s">
        <v>677</v>
      </c>
      <c r="C362" s="85" t="s">
        <v>394</v>
      </c>
      <c r="D362" s="85" t="s">
        <v>393</v>
      </c>
      <c r="E362" s="84">
        <v>250000</v>
      </c>
      <c r="F362" s="96" t="s">
        <v>48</v>
      </c>
      <c r="G362" s="86" t="s">
        <v>391</v>
      </c>
      <c r="H362" s="85" t="s">
        <v>781</v>
      </c>
      <c r="I362" s="87" t="s">
        <v>392</v>
      </c>
      <c r="J362" s="83">
        <f t="shared" si="4"/>
        <v>27.777777777777779</v>
      </c>
      <c r="K362" s="83">
        <v>9000</v>
      </c>
      <c r="L362" s="94"/>
      <c r="M362" s="94"/>
    </row>
    <row r="363" spans="1:13" x14ac:dyDescent="0.25">
      <c r="A363" s="82">
        <v>43211</v>
      </c>
      <c r="B363" s="83" t="s">
        <v>678</v>
      </c>
      <c r="C363" s="85" t="s">
        <v>394</v>
      </c>
      <c r="D363" s="85" t="s">
        <v>393</v>
      </c>
      <c r="E363" s="84">
        <v>250000</v>
      </c>
      <c r="F363" s="96" t="s">
        <v>48</v>
      </c>
      <c r="G363" s="86" t="s">
        <v>391</v>
      </c>
      <c r="H363" s="85" t="s">
        <v>780</v>
      </c>
      <c r="I363" s="87" t="s">
        <v>392</v>
      </c>
      <c r="J363" s="83">
        <f t="shared" si="4"/>
        <v>27.777777777777779</v>
      </c>
      <c r="K363" s="83">
        <v>9000</v>
      </c>
      <c r="L363" s="94"/>
      <c r="M363" s="94"/>
    </row>
    <row r="364" spans="1:13" x14ac:dyDescent="0.25">
      <c r="A364" s="82">
        <v>43211</v>
      </c>
      <c r="B364" s="83" t="s">
        <v>679</v>
      </c>
      <c r="C364" s="85" t="s">
        <v>394</v>
      </c>
      <c r="D364" s="85" t="s">
        <v>393</v>
      </c>
      <c r="E364" s="84">
        <v>250000</v>
      </c>
      <c r="F364" s="96" t="s">
        <v>48</v>
      </c>
      <c r="G364" s="86" t="s">
        <v>391</v>
      </c>
      <c r="H364" s="85" t="s">
        <v>782</v>
      </c>
      <c r="I364" s="87" t="s">
        <v>392</v>
      </c>
      <c r="J364" s="83">
        <f t="shared" si="4"/>
        <v>27.777777777777779</v>
      </c>
      <c r="K364" s="83">
        <v>9000</v>
      </c>
      <c r="L364" s="94"/>
      <c r="M364" s="94"/>
    </row>
    <row r="365" spans="1:13" x14ac:dyDescent="0.25">
      <c r="A365" s="82">
        <v>43211</v>
      </c>
      <c r="B365" s="83" t="s">
        <v>680</v>
      </c>
      <c r="C365" s="85" t="s">
        <v>394</v>
      </c>
      <c r="D365" s="85" t="s">
        <v>393</v>
      </c>
      <c r="E365" s="84">
        <v>250000</v>
      </c>
      <c r="F365" s="96" t="s">
        <v>48</v>
      </c>
      <c r="G365" s="86" t="s">
        <v>391</v>
      </c>
      <c r="H365" s="85" t="s">
        <v>783</v>
      </c>
      <c r="I365" s="87" t="s">
        <v>392</v>
      </c>
      <c r="J365" s="83">
        <f t="shared" si="4"/>
        <v>27.777777777777779</v>
      </c>
      <c r="K365" s="83">
        <v>9000</v>
      </c>
      <c r="L365" s="94"/>
      <c r="M365" s="94"/>
    </row>
    <row r="366" spans="1:13" x14ac:dyDescent="0.25">
      <c r="A366" s="82">
        <v>43211</v>
      </c>
      <c r="B366" s="83" t="s">
        <v>681</v>
      </c>
      <c r="C366" s="85" t="s">
        <v>394</v>
      </c>
      <c r="D366" s="85" t="s">
        <v>402</v>
      </c>
      <c r="E366" s="84">
        <v>150000</v>
      </c>
      <c r="F366" s="96" t="s">
        <v>48</v>
      </c>
      <c r="G366" s="86" t="s">
        <v>391</v>
      </c>
      <c r="H366" s="85" t="s">
        <v>764</v>
      </c>
      <c r="I366" s="87" t="s">
        <v>392</v>
      </c>
      <c r="J366" s="83">
        <f t="shared" si="4"/>
        <v>16.666666666666668</v>
      </c>
      <c r="K366" s="83">
        <v>9000</v>
      </c>
      <c r="L366" s="94"/>
      <c r="M366" s="94"/>
    </row>
    <row r="367" spans="1:13" x14ac:dyDescent="0.25">
      <c r="A367" s="82">
        <v>43211</v>
      </c>
      <c r="B367" s="83" t="s">
        <v>682</v>
      </c>
      <c r="C367" s="85" t="s">
        <v>389</v>
      </c>
      <c r="D367" s="85" t="s">
        <v>393</v>
      </c>
      <c r="E367" s="84">
        <v>25000</v>
      </c>
      <c r="F367" s="96" t="s">
        <v>48</v>
      </c>
      <c r="G367" s="86" t="s">
        <v>391</v>
      </c>
      <c r="H367" s="85" t="s">
        <v>777</v>
      </c>
      <c r="I367" s="87" t="s">
        <v>392</v>
      </c>
      <c r="J367" s="83">
        <f t="shared" si="4"/>
        <v>2.7777777777777777</v>
      </c>
      <c r="K367" s="83">
        <v>9000</v>
      </c>
      <c r="L367" s="94"/>
      <c r="M367" s="94"/>
    </row>
    <row r="368" spans="1:13" x14ac:dyDescent="0.25">
      <c r="A368" s="82">
        <v>43211</v>
      </c>
      <c r="B368" s="83" t="s">
        <v>683</v>
      </c>
      <c r="C368" s="85" t="s">
        <v>389</v>
      </c>
      <c r="D368" s="85" t="s">
        <v>393</v>
      </c>
      <c r="E368" s="84">
        <v>200000</v>
      </c>
      <c r="F368" s="96" t="s">
        <v>48</v>
      </c>
      <c r="G368" s="86" t="s">
        <v>391</v>
      </c>
      <c r="H368" s="85" t="s">
        <v>763</v>
      </c>
      <c r="I368" s="87" t="s">
        <v>392</v>
      </c>
      <c r="J368" s="83">
        <f t="shared" si="4"/>
        <v>22.222222222222221</v>
      </c>
      <c r="K368" s="83">
        <v>9000</v>
      </c>
      <c r="L368" s="94"/>
      <c r="M368" s="94"/>
    </row>
    <row r="369" spans="1:13" x14ac:dyDescent="0.25">
      <c r="A369" s="82">
        <v>43211</v>
      </c>
      <c r="B369" s="83" t="s">
        <v>759</v>
      </c>
      <c r="C369" s="85" t="s">
        <v>761</v>
      </c>
      <c r="D369" s="85" t="s">
        <v>393</v>
      </c>
      <c r="E369" s="84">
        <v>1200000</v>
      </c>
      <c r="F369" s="96" t="s">
        <v>48</v>
      </c>
      <c r="G369" s="86" t="s">
        <v>391</v>
      </c>
      <c r="H369" s="85" t="s">
        <v>760</v>
      </c>
      <c r="I369" s="87" t="s">
        <v>392</v>
      </c>
      <c r="J369" s="83">
        <f t="shared" si="4"/>
        <v>133.33333333333334</v>
      </c>
      <c r="K369" s="83">
        <v>9000</v>
      </c>
      <c r="L369" s="94"/>
      <c r="M369" s="94"/>
    </row>
    <row r="370" spans="1:13" x14ac:dyDescent="0.25">
      <c r="A370" s="82">
        <v>43211</v>
      </c>
      <c r="B370" s="83" t="s">
        <v>684</v>
      </c>
      <c r="C370" s="85" t="s">
        <v>389</v>
      </c>
      <c r="D370" s="85" t="s">
        <v>393</v>
      </c>
      <c r="E370" s="84">
        <v>480000</v>
      </c>
      <c r="F370" s="96" t="s">
        <v>48</v>
      </c>
      <c r="G370" s="86" t="s">
        <v>391</v>
      </c>
      <c r="H370" s="85" t="s">
        <v>762</v>
      </c>
      <c r="I370" s="87" t="s">
        <v>392</v>
      </c>
      <c r="J370" s="83">
        <f t="shared" si="4"/>
        <v>53.333333333333336</v>
      </c>
      <c r="K370" s="83">
        <v>9000</v>
      </c>
      <c r="L370" s="94"/>
      <c r="M370" s="94"/>
    </row>
    <row r="371" spans="1:13" x14ac:dyDescent="0.25">
      <c r="A371" s="82">
        <v>43211</v>
      </c>
      <c r="B371" s="83" t="s">
        <v>685</v>
      </c>
      <c r="C371" s="85" t="s">
        <v>403</v>
      </c>
      <c r="D371" s="85" t="s">
        <v>393</v>
      </c>
      <c r="E371" s="84">
        <v>10000</v>
      </c>
      <c r="F371" s="96" t="s">
        <v>48</v>
      </c>
      <c r="G371" s="86" t="s">
        <v>391</v>
      </c>
      <c r="H371" s="85" t="s">
        <v>776</v>
      </c>
      <c r="I371" s="87" t="s">
        <v>392</v>
      </c>
      <c r="J371" s="83">
        <f t="shared" si="4"/>
        <v>1.1111111111111112</v>
      </c>
      <c r="K371" s="83">
        <v>9000</v>
      </c>
      <c r="L371" s="94"/>
      <c r="M371" s="94"/>
    </row>
    <row r="372" spans="1:13" x14ac:dyDescent="0.25">
      <c r="A372" s="82">
        <v>43211</v>
      </c>
      <c r="B372" s="83" t="s">
        <v>686</v>
      </c>
      <c r="C372" s="85" t="s">
        <v>403</v>
      </c>
      <c r="D372" s="85" t="s">
        <v>402</v>
      </c>
      <c r="E372" s="84">
        <v>10000</v>
      </c>
      <c r="F372" s="96" t="s">
        <v>48</v>
      </c>
      <c r="G372" s="86" t="s">
        <v>391</v>
      </c>
      <c r="H372" s="85" t="s">
        <v>767</v>
      </c>
      <c r="I372" s="87" t="s">
        <v>392</v>
      </c>
      <c r="J372" s="83">
        <f t="shared" si="4"/>
        <v>1.1111111111111112</v>
      </c>
      <c r="K372" s="83">
        <v>9000</v>
      </c>
      <c r="L372" s="94"/>
      <c r="M372" s="94"/>
    </row>
    <row r="373" spans="1:13" x14ac:dyDescent="0.25">
      <c r="A373" s="82">
        <v>43211</v>
      </c>
      <c r="B373" s="83" t="s">
        <v>687</v>
      </c>
      <c r="C373" s="85" t="s">
        <v>400</v>
      </c>
      <c r="D373" s="85" t="s">
        <v>395</v>
      </c>
      <c r="E373" s="84">
        <v>57000</v>
      </c>
      <c r="F373" s="96" t="s">
        <v>48</v>
      </c>
      <c r="G373" s="86" t="s">
        <v>391</v>
      </c>
      <c r="H373" s="85" t="s">
        <v>762</v>
      </c>
      <c r="I373" s="87" t="s">
        <v>392</v>
      </c>
      <c r="J373" s="83">
        <f t="shared" si="4"/>
        <v>6.333333333333333</v>
      </c>
      <c r="K373" s="83">
        <v>9000</v>
      </c>
      <c r="L373" s="94"/>
      <c r="M373" s="94"/>
    </row>
    <row r="374" spans="1:13" x14ac:dyDescent="0.25">
      <c r="A374" s="88">
        <v>43211</v>
      </c>
      <c r="B374" s="85" t="s">
        <v>145</v>
      </c>
      <c r="C374" s="83" t="s">
        <v>389</v>
      </c>
      <c r="D374" s="85" t="s">
        <v>395</v>
      </c>
      <c r="E374" s="89">
        <v>30000</v>
      </c>
      <c r="F374" s="85" t="s">
        <v>25</v>
      </c>
      <c r="G374" s="86" t="s">
        <v>391</v>
      </c>
      <c r="H374" s="85" t="s">
        <v>315</v>
      </c>
      <c r="I374" s="87" t="s">
        <v>392</v>
      </c>
      <c r="J374" s="83">
        <f t="shared" si="4"/>
        <v>3.3333333333333335</v>
      </c>
      <c r="K374" s="83">
        <v>9000</v>
      </c>
      <c r="L374" s="94"/>
      <c r="M374" s="94"/>
    </row>
    <row r="375" spans="1:13" x14ac:dyDescent="0.25">
      <c r="A375" s="88">
        <v>43211</v>
      </c>
      <c r="B375" s="86" t="s">
        <v>523</v>
      </c>
      <c r="C375" s="83" t="s">
        <v>396</v>
      </c>
      <c r="D375" s="85" t="s">
        <v>395</v>
      </c>
      <c r="E375" s="89">
        <v>2400000</v>
      </c>
      <c r="F375" s="85" t="s">
        <v>25</v>
      </c>
      <c r="G375" s="86" t="s">
        <v>391</v>
      </c>
      <c r="H375" s="85" t="s">
        <v>316</v>
      </c>
      <c r="I375" s="87" t="s">
        <v>392</v>
      </c>
      <c r="J375" s="83">
        <f t="shared" si="4"/>
        <v>266.66666666666669</v>
      </c>
      <c r="K375" s="83">
        <v>9000</v>
      </c>
      <c r="L375" s="94"/>
      <c r="M375" s="94"/>
    </row>
    <row r="376" spans="1:13" x14ac:dyDescent="0.25">
      <c r="A376" s="88">
        <v>43211</v>
      </c>
      <c r="B376" s="85" t="s">
        <v>148</v>
      </c>
      <c r="C376" s="83" t="s">
        <v>515</v>
      </c>
      <c r="D376" s="85" t="s">
        <v>395</v>
      </c>
      <c r="E376" s="89">
        <v>34000</v>
      </c>
      <c r="F376" s="85" t="s">
        <v>25</v>
      </c>
      <c r="G376" s="86" t="s">
        <v>391</v>
      </c>
      <c r="H376" s="85" t="s">
        <v>317</v>
      </c>
      <c r="I376" s="87" t="s">
        <v>392</v>
      </c>
      <c r="J376" s="83">
        <f t="shared" si="4"/>
        <v>3.7777777777777777</v>
      </c>
      <c r="K376" s="83">
        <v>9000</v>
      </c>
      <c r="L376" s="94"/>
      <c r="M376" s="94"/>
    </row>
    <row r="377" spans="1:13" x14ac:dyDescent="0.25">
      <c r="A377" s="82">
        <v>43211</v>
      </c>
      <c r="B377" s="82" t="s">
        <v>568</v>
      </c>
      <c r="C377" s="83" t="s">
        <v>463</v>
      </c>
      <c r="D377" s="83" t="s">
        <v>390</v>
      </c>
      <c r="E377" s="84">
        <v>31000</v>
      </c>
      <c r="F377" s="85" t="s">
        <v>60</v>
      </c>
      <c r="G377" s="86" t="s">
        <v>391</v>
      </c>
      <c r="H377" s="85" t="s">
        <v>635</v>
      </c>
      <c r="I377" s="87" t="s">
        <v>392</v>
      </c>
      <c r="J377" s="83">
        <f t="shared" si="4"/>
        <v>3.4444444444444446</v>
      </c>
      <c r="K377" s="83">
        <v>9000</v>
      </c>
      <c r="L377" s="94"/>
      <c r="M377" s="94"/>
    </row>
    <row r="378" spans="1:13" x14ac:dyDescent="0.25">
      <c r="A378" s="82">
        <v>43211</v>
      </c>
      <c r="B378" s="82" t="s">
        <v>569</v>
      </c>
      <c r="C378" s="83" t="s">
        <v>389</v>
      </c>
      <c r="D378" s="83" t="s">
        <v>390</v>
      </c>
      <c r="E378" s="84">
        <v>30000</v>
      </c>
      <c r="F378" s="85" t="s">
        <v>60</v>
      </c>
      <c r="G378" s="86" t="s">
        <v>391</v>
      </c>
      <c r="H378" s="85" t="s">
        <v>651</v>
      </c>
      <c r="I378" s="87" t="s">
        <v>392</v>
      </c>
      <c r="J378" s="83">
        <f t="shared" si="4"/>
        <v>3.3333333333333335</v>
      </c>
      <c r="K378" s="83">
        <v>9000</v>
      </c>
      <c r="L378" s="94"/>
      <c r="M378" s="94"/>
    </row>
    <row r="379" spans="1:13" x14ac:dyDescent="0.25">
      <c r="A379" s="82">
        <v>43212</v>
      </c>
      <c r="B379" s="82" t="s">
        <v>570</v>
      </c>
      <c r="C379" s="85" t="s">
        <v>761</v>
      </c>
      <c r="D379" s="85" t="s">
        <v>390</v>
      </c>
      <c r="E379" s="84">
        <v>80000</v>
      </c>
      <c r="F379" s="85" t="s">
        <v>60</v>
      </c>
      <c r="G379" s="86" t="s">
        <v>391</v>
      </c>
      <c r="H379" s="85" t="s">
        <v>636</v>
      </c>
      <c r="I379" s="87" t="s">
        <v>392</v>
      </c>
      <c r="J379" s="83">
        <f t="shared" si="4"/>
        <v>8.8888888888888893</v>
      </c>
      <c r="K379" s="83">
        <v>9000</v>
      </c>
      <c r="L379" s="94"/>
      <c r="M379" s="94"/>
    </row>
    <row r="380" spans="1:13" x14ac:dyDescent="0.25">
      <c r="A380" s="82">
        <v>43212</v>
      </c>
      <c r="B380" s="82" t="s">
        <v>1033</v>
      </c>
      <c r="C380" s="83" t="s">
        <v>463</v>
      </c>
      <c r="D380" s="85" t="s">
        <v>390</v>
      </c>
      <c r="E380" s="84">
        <v>35000</v>
      </c>
      <c r="F380" s="85" t="s">
        <v>60</v>
      </c>
      <c r="G380" s="86" t="s">
        <v>391</v>
      </c>
      <c r="H380" s="85" t="s">
        <v>637</v>
      </c>
      <c r="I380" s="87" t="s">
        <v>392</v>
      </c>
      <c r="J380" s="83">
        <f t="shared" si="4"/>
        <v>3.8888888888888888</v>
      </c>
      <c r="K380" s="83">
        <v>9000</v>
      </c>
      <c r="L380" s="94"/>
      <c r="M380" s="94"/>
    </row>
    <row r="381" spans="1:13" x14ac:dyDescent="0.25">
      <c r="A381" s="82">
        <v>43212</v>
      </c>
      <c r="B381" s="82" t="s">
        <v>572</v>
      </c>
      <c r="C381" s="83" t="s">
        <v>389</v>
      </c>
      <c r="D381" s="83" t="s">
        <v>390</v>
      </c>
      <c r="E381" s="84">
        <v>30000</v>
      </c>
      <c r="F381" s="85" t="s">
        <v>60</v>
      </c>
      <c r="G381" s="86" t="s">
        <v>391</v>
      </c>
      <c r="H381" s="85" t="s">
        <v>638</v>
      </c>
      <c r="I381" s="87" t="s">
        <v>392</v>
      </c>
      <c r="J381" s="83">
        <f t="shared" si="4"/>
        <v>3.3333333333333335</v>
      </c>
      <c r="K381" s="83">
        <v>9000</v>
      </c>
      <c r="L381" s="94"/>
      <c r="M381" s="94"/>
    </row>
    <row r="382" spans="1:13" x14ac:dyDescent="0.25">
      <c r="A382" s="82">
        <v>43212</v>
      </c>
      <c r="B382" s="82" t="s">
        <v>571</v>
      </c>
      <c r="C382" s="83" t="s">
        <v>463</v>
      </c>
      <c r="D382" s="85" t="s">
        <v>390</v>
      </c>
      <c r="E382" s="84">
        <v>28500</v>
      </c>
      <c r="F382" s="85" t="s">
        <v>60</v>
      </c>
      <c r="G382" s="86" t="s">
        <v>391</v>
      </c>
      <c r="H382" s="85" t="s">
        <v>639</v>
      </c>
      <c r="I382" s="87" t="s">
        <v>392</v>
      </c>
      <c r="J382" s="83">
        <f t="shared" si="4"/>
        <v>3.1666666666666665</v>
      </c>
      <c r="K382" s="83">
        <v>9000</v>
      </c>
      <c r="L382" s="94"/>
      <c r="M382" s="94"/>
    </row>
    <row r="383" spans="1:13" x14ac:dyDescent="0.25">
      <c r="A383" s="88">
        <v>43213</v>
      </c>
      <c r="B383" s="86" t="s">
        <v>162</v>
      </c>
      <c r="C383" s="83" t="s">
        <v>389</v>
      </c>
      <c r="D383" s="83" t="s">
        <v>390</v>
      </c>
      <c r="E383" s="89">
        <v>70000</v>
      </c>
      <c r="F383" s="85" t="s">
        <v>69</v>
      </c>
      <c r="G383" s="86" t="s">
        <v>391</v>
      </c>
      <c r="H383" s="85" t="s">
        <v>318</v>
      </c>
      <c r="I383" s="87" t="s">
        <v>392</v>
      </c>
      <c r="J383" s="83">
        <f t="shared" si="4"/>
        <v>7.7777777777777777</v>
      </c>
      <c r="K383" s="83">
        <v>9000</v>
      </c>
      <c r="L383" s="94"/>
      <c r="M383" s="94"/>
    </row>
    <row r="384" spans="1:13" x14ac:dyDescent="0.25">
      <c r="A384" s="88">
        <v>43213</v>
      </c>
      <c r="B384" s="86" t="s">
        <v>163</v>
      </c>
      <c r="C384" s="83" t="s">
        <v>389</v>
      </c>
      <c r="D384" s="85" t="s">
        <v>393</v>
      </c>
      <c r="E384" s="89">
        <v>19000</v>
      </c>
      <c r="F384" s="85" t="s">
        <v>33</v>
      </c>
      <c r="G384" s="86" t="s">
        <v>391</v>
      </c>
      <c r="H384" s="85" t="s">
        <v>319</v>
      </c>
      <c r="I384" s="87" t="s">
        <v>392</v>
      </c>
      <c r="J384" s="83">
        <f t="shared" si="4"/>
        <v>2.1111111111111112</v>
      </c>
      <c r="K384" s="83">
        <v>9000</v>
      </c>
      <c r="L384" s="94"/>
      <c r="M384" s="94"/>
    </row>
    <row r="385" spans="1:13" x14ac:dyDescent="0.25">
      <c r="A385" s="88">
        <v>43213</v>
      </c>
      <c r="B385" s="86" t="s">
        <v>165</v>
      </c>
      <c r="C385" s="83" t="s">
        <v>389</v>
      </c>
      <c r="D385" s="83" t="s">
        <v>393</v>
      </c>
      <c r="E385" s="89">
        <v>70000</v>
      </c>
      <c r="F385" s="85" t="s">
        <v>88</v>
      </c>
      <c r="G385" s="86" t="s">
        <v>391</v>
      </c>
      <c r="H385" s="85" t="s">
        <v>321</v>
      </c>
      <c r="I385" s="87" t="s">
        <v>392</v>
      </c>
      <c r="J385" s="83">
        <f t="shared" si="4"/>
        <v>7.7777777777777777</v>
      </c>
      <c r="K385" s="83">
        <v>9000</v>
      </c>
      <c r="L385" s="94"/>
      <c r="M385" s="94"/>
    </row>
    <row r="386" spans="1:13" x14ac:dyDescent="0.25">
      <c r="A386" s="88">
        <v>43213</v>
      </c>
      <c r="B386" s="85" t="s">
        <v>171</v>
      </c>
      <c r="C386" s="87" t="s">
        <v>389</v>
      </c>
      <c r="D386" s="87" t="s">
        <v>393</v>
      </c>
      <c r="E386" s="89">
        <v>115000</v>
      </c>
      <c r="F386" s="85" t="s">
        <v>88</v>
      </c>
      <c r="G386" s="86" t="s">
        <v>391</v>
      </c>
      <c r="H386" s="85" t="s">
        <v>328</v>
      </c>
      <c r="I386" s="87" t="s">
        <v>392</v>
      </c>
      <c r="J386" s="83">
        <f t="shared" si="4"/>
        <v>12.777777777777779</v>
      </c>
      <c r="K386" s="83">
        <v>9000</v>
      </c>
      <c r="L386" s="94"/>
      <c r="M386" s="94"/>
    </row>
    <row r="387" spans="1:13" x14ac:dyDescent="0.25">
      <c r="A387" s="88">
        <v>43213</v>
      </c>
      <c r="B387" s="86" t="s">
        <v>165</v>
      </c>
      <c r="C387" s="85" t="s">
        <v>389</v>
      </c>
      <c r="D387" s="85" t="s">
        <v>393</v>
      </c>
      <c r="E387" s="89">
        <v>62000</v>
      </c>
      <c r="F387" s="83" t="s">
        <v>43</v>
      </c>
      <c r="G387" s="86" t="s">
        <v>391</v>
      </c>
      <c r="H387" s="85" t="s">
        <v>322</v>
      </c>
      <c r="I387" s="87" t="s">
        <v>392</v>
      </c>
      <c r="J387" s="83">
        <f t="shared" si="4"/>
        <v>6.8888888888888893</v>
      </c>
      <c r="K387" s="83">
        <v>9000</v>
      </c>
      <c r="L387" s="94"/>
      <c r="M387" s="94"/>
    </row>
    <row r="388" spans="1:13" x14ac:dyDescent="0.25">
      <c r="A388" s="88">
        <v>43213</v>
      </c>
      <c r="B388" s="86" t="s">
        <v>170</v>
      </c>
      <c r="C388" s="83" t="s">
        <v>389</v>
      </c>
      <c r="D388" s="85" t="s">
        <v>393</v>
      </c>
      <c r="E388" s="89">
        <v>240000</v>
      </c>
      <c r="F388" s="96" t="s">
        <v>87</v>
      </c>
      <c r="G388" s="86" t="s">
        <v>391</v>
      </c>
      <c r="H388" s="85" t="s">
        <v>327</v>
      </c>
      <c r="I388" s="87" t="s">
        <v>392</v>
      </c>
      <c r="J388" s="83">
        <f t="shared" si="4"/>
        <v>26.666666666666668</v>
      </c>
      <c r="K388" s="83">
        <v>9000</v>
      </c>
      <c r="L388" s="94"/>
      <c r="M388" s="94"/>
    </row>
    <row r="389" spans="1:13" x14ac:dyDescent="0.25">
      <c r="A389" s="82">
        <v>43213</v>
      </c>
      <c r="B389" s="83" t="s">
        <v>688</v>
      </c>
      <c r="C389" s="85" t="s">
        <v>400</v>
      </c>
      <c r="D389" s="85" t="s">
        <v>395</v>
      </c>
      <c r="E389" s="84">
        <v>165000</v>
      </c>
      <c r="F389" s="96" t="s">
        <v>48</v>
      </c>
      <c r="G389" s="86" t="s">
        <v>391</v>
      </c>
      <c r="H389" s="85" t="s">
        <v>784</v>
      </c>
      <c r="I389" s="87" t="s">
        <v>392</v>
      </c>
      <c r="J389" s="83">
        <f t="shared" si="4"/>
        <v>18.333333333333332</v>
      </c>
      <c r="K389" s="83">
        <v>9000</v>
      </c>
      <c r="L389" s="94"/>
      <c r="M389" s="94"/>
    </row>
    <row r="390" spans="1:13" x14ac:dyDescent="0.25">
      <c r="A390" s="82">
        <v>43213</v>
      </c>
      <c r="B390" s="83" t="s">
        <v>656</v>
      </c>
      <c r="C390" s="85" t="s">
        <v>389</v>
      </c>
      <c r="D390" s="85" t="s">
        <v>393</v>
      </c>
      <c r="E390" s="84">
        <v>15000</v>
      </c>
      <c r="F390" s="96" t="s">
        <v>48</v>
      </c>
      <c r="G390" s="86" t="s">
        <v>391</v>
      </c>
      <c r="H390" s="85" t="s">
        <v>336</v>
      </c>
      <c r="I390" s="87" t="s">
        <v>392</v>
      </c>
      <c r="J390" s="83">
        <f t="shared" si="4"/>
        <v>1.6666666666666667</v>
      </c>
      <c r="K390" s="83">
        <v>9000</v>
      </c>
      <c r="L390" s="94"/>
      <c r="M390" s="94"/>
    </row>
    <row r="391" spans="1:13" x14ac:dyDescent="0.25">
      <c r="A391" s="82">
        <v>43213</v>
      </c>
      <c r="B391" s="83" t="s">
        <v>664</v>
      </c>
      <c r="C391" s="85" t="s">
        <v>389</v>
      </c>
      <c r="D391" s="85" t="s">
        <v>393</v>
      </c>
      <c r="E391" s="84">
        <v>70000</v>
      </c>
      <c r="F391" s="96" t="s">
        <v>48</v>
      </c>
      <c r="G391" s="86" t="s">
        <v>391</v>
      </c>
      <c r="H391" s="85" t="s">
        <v>318</v>
      </c>
      <c r="I391" s="87" t="s">
        <v>392</v>
      </c>
      <c r="J391" s="83">
        <f t="shared" si="4"/>
        <v>7.7777777777777777</v>
      </c>
      <c r="K391" s="83">
        <v>9000</v>
      </c>
      <c r="L391" s="94"/>
      <c r="M391" s="94"/>
    </row>
    <row r="392" spans="1:13" x14ac:dyDescent="0.25">
      <c r="A392" s="88">
        <v>43213</v>
      </c>
      <c r="B392" s="86" t="s">
        <v>377</v>
      </c>
      <c r="C392" s="85" t="s">
        <v>389</v>
      </c>
      <c r="D392" s="85" t="s">
        <v>393</v>
      </c>
      <c r="E392" s="89">
        <v>5000</v>
      </c>
      <c r="F392" s="96" t="s">
        <v>48</v>
      </c>
      <c r="G392" s="86" t="s">
        <v>391</v>
      </c>
      <c r="H392" s="85" t="s">
        <v>323</v>
      </c>
      <c r="I392" s="86" t="s">
        <v>392</v>
      </c>
      <c r="J392" s="83">
        <f t="shared" si="4"/>
        <v>0.55555555555555558</v>
      </c>
      <c r="K392" s="83">
        <v>9000</v>
      </c>
      <c r="L392" s="94"/>
      <c r="M392" s="94"/>
    </row>
    <row r="393" spans="1:13" x14ac:dyDescent="0.25">
      <c r="A393" s="88">
        <v>43213</v>
      </c>
      <c r="B393" s="85" t="s">
        <v>74</v>
      </c>
      <c r="C393" s="85" t="s">
        <v>389</v>
      </c>
      <c r="D393" s="85" t="s">
        <v>789</v>
      </c>
      <c r="E393" s="84">
        <v>160000</v>
      </c>
      <c r="F393" s="96" t="s">
        <v>73</v>
      </c>
      <c r="G393" s="86" t="s">
        <v>391</v>
      </c>
      <c r="H393" s="85" t="s">
        <v>328</v>
      </c>
      <c r="I393" s="87" t="s">
        <v>392</v>
      </c>
      <c r="J393" s="83">
        <f t="shared" si="4"/>
        <v>17.777777777777779</v>
      </c>
      <c r="K393" s="83">
        <v>9000</v>
      </c>
      <c r="L393" s="94"/>
      <c r="M393" s="94"/>
    </row>
    <row r="394" spans="1:13" x14ac:dyDescent="0.25">
      <c r="A394" s="88">
        <v>43213</v>
      </c>
      <c r="B394" s="86" t="s">
        <v>378</v>
      </c>
      <c r="C394" s="83" t="s">
        <v>397</v>
      </c>
      <c r="D394" s="85" t="s">
        <v>390</v>
      </c>
      <c r="E394" s="89">
        <v>70000</v>
      </c>
      <c r="F394" s="85" t="s">
        <v>485</v>
      </c>
      <c r="G394" s="86" t="s">
        <v>391</v>
      </c>
      <c r="H394" s="85" t="s">
        <v>323</v>
      </c>
      <c r="I394" s="87" t="s">
        <v>392</v>
      </c>
      <c r="J394" s="83">
        <f t="shared" si="4"/>
        <v>7.7777777777777777</v>
      </c>
      <c r="K394" s="83">
        <v>9000</v>
      </c>
      <c r="L394" s="94"/>
      <c r="M394" s="94"/>
    </row>
    <row r="395" spans="1:13" x14ac:dyDescent="0.25">
      <c r="A395" s="88">
        <v>43213</v>
      </c>
      <c r="B395" s="86" t="s">
        <v>486</v>
      </c>
      <c r="C395" s="83" t="s">
        <v>394</v>
      </c>
      <c r="D395" s="85" t="s">
        <v>390</v>
      </c>
      <c r="E395" s="89">
        <v>180000</v>
      </c>
      <c r="F395" s="85" t="s">
        <v>485</v>
      </c>
      <c r="G395" s="86" t="s">
        <v>391</v>
      </c>
      <c r="H395" s="85" t="s">
        <v>324</v>
      </c>
      <c r="I395" s="87" t="s">
        <v>392</v>
      </c>
      <c r="J395" s="83">
        <f t="shared" si="4"/>
        <v>20</v>
      </c>
      <c r="K395" s="83">
        <v>9000</v>
      </c>
      <c r="L395" s="94"/>
      <c r="M395" s="94"/>
    </row>
    <row r="396" spans="1:13" x14ac:dyDescent="0.25">
      <c r="A396" s="88">
        <v>43213</v>
      </c>
      <c r="B396" s="85" t="s">
        <v>172</v>
      </c>
      <c r="C396" s="83" t="s">
        <v>397</v>
      </c>
      <c r="D396" s="85" t="s">
        <v>390</v>
      </c>
      <c r="E396" s="89">
        <v>80000</v>
      </c>
      <c r="F396" s="85" t="s">
        <v>485</v>
      </c>
      <c r="G396" s="86" t="s">
        <v>391</v>
      </c>
      <c r="H396" s="85" t="s">
        <v>329</v>
      </c>
      <c r="I396" s="87" t="s">
        <v>392</v>
      </c>
      <c r="J396" s="83">
        <f t="shared" si="4"/>
        <v>8.8888888888888893</v>
      </c>
      <c r="K396" s="83">
        <v>9000</v>
      </c>
      <c r="L396" s="94"/>
      <c r="M396" s="94"/>
    </row>
    <row r="397" spans="1:13" x14ac:dyDescent="0.25">
      <c r="A397" s="88">
        <v>43213</v>
      </c>
      <c r="B397" s="86" t="s">
        <v>164</v>
      </c>
      <c r="C397" s="83" t="s">
        <v>389</v>
      </c>
      <c r="D397" s="85" t="s">
        <v>395</v>
      </c>
      <c r="E397" s="89">
        <v>150000</v>
      </c>
      <c r="F397" s="85" t="s">
        <v>25</v>
      </c>
      <c r="G397" s="86" t="s">
        <v>391</v>
      </c>
      <c r="H397" s="85" t="s">
        <v>320</v>
      </c>
      <c r="I397" s="87" t="s">
        <v>392</v>
      </c>
      <c r="J397" s="83">
        <f t="shared" si="4"/>
        <v>16.666666666666668</v>
      </c>
      <c r="K397" s="83">
        <v>9000</v>
      </c>
      <c r="L397" s="94"/>
      <c r="M397" s="94"/>
    </row>
    <row r="398" spans="1:13" x14ac:dyDescent="0.25">
      <c r="A398" s="88">
        <v>43213</v>
      </c>
      <c r="B398" s="86" t="s">
        <v>169</v>
      </c>
      <c r="C398" s="83" t="s">
        <v>515</v>
      </c>
      <c r="D398" s="83" t="s">
        <v>395</v>
      </c>
      <c r="E398" s="89">
        <v>12000</v>
      </c>
      <c r="F398" s="85" t="s">
        <v>25</v>
      </c>
      <c r="G398" s="86" t="s">
        <v>391</v>
      </c>
      <c r="H398" s="85" t="s">
        <v>325</v>
      </c>
      <c r="I398" s="87" t="s">
        <v>392</v>
      </c>
      <c r="J398" s="83">
        <f t="shared" si="4"/>
        <v>1.3333333333333333</v>
      </c>
      <c r="K398" s="83">
        <v>9000</v>
      </c>
      <c r="L398" s="94"/>
      <c r="M398" s="94"/>
    </row>
    <row r="399" spans="1:13" x14ac:dyDescent="0.25">
      <c r="A399" s="88">
        <v>43213</v>
      </c>
      <c r="B399" s="86" t="s">
        <v>422</v>
      </c>
      <c r="C399" s="83" t="s">
        <v>394</v>
      </c>
      <c r="D399" s="83" t="s">
        <v>390</v>
      </c>
      <c r="E399" s="89">
        <v>1000000</v>
      </c>
      <c r="F399" s="85" t="s">
        <v>25</v>
      </c>
      <c r="G399" s="86" t="s">
        <v>391</v>
      </c>
      <c r="H399" s="85" t="s">
        <v>326</v>
      </c>
      <c r="I399" s="87" t="s">
        <v>392</v>
      </c>
      <c r="J399" s="83">
        <f t="shared" si="4"/>
        <v>111.11111111111111</v>
      </c>
      <c r="K399" s="83">
        <v>9000</v>
      </c>
      <c r="L399" s="94"/>
      <c r="M399" s="94"/>
    </row>
    <row r="400" spans="1:13" x14ac:dyDescent="0.25">
      <c r="A400" s="82">
        <v>43213</v>
      </c>
      <c r="B400" s="82" t="s">
        <v>900</v>
      </c>
      <c r="C400" s="85" t="s">
        <v>761</v>
      </c>
      <c r="D400" s="85" t="s">
        <v>390</v>
      </c>
      <c r="E400" s="84">
        <v>80000</v>
      </c>
      <c r="F400" s="85" t="s">
        <v>60</v>
      </c>
      <c r="G400" s="86" t="s">
        <v>391</v>
      </c>
      <c r="H400" s="85" t="s">
        <v>640</v>
      </c>
      <c r="I400" s="87" t="s">
        <v>392</v>
      </c>
      <c r="J400" s="83">
        <f t="shared" si="4"/>
        <v>8.8888888888888893</v>
      </c>
      <c r="K400" s="83">
        <v>9000</v>
      </c>
      <c r="L400" s="94"/>
      <c r="M400" s="94"/>
    </row>
    <row r="401" spans="1:13" x14ac:dyDescent="0.25">
      <c r="A401" s="82">
        <v>43213</v>
      </c>
      <c r="B401" s="82" t="s">
        <v>573</v>
      </c>
      <c r="C401" s="83" t="s">
        <v>463</v>
      </c>
      <c r="D401" s="85" t="s">
        <v>390</v>
      </c>
      <c r="E401" s="84">
        <v>28500</v>
      </c>
      <c r="F401" s="85" t="s">
        <v>60</v>
      </c>
      <c r="G401" s="86" t="s">
        <v>391</v>
      </c>
      <c r="H401" s="85" t="s">
        <v>641</v>
      </c>
      <c r="I401" s="87" t="s">
        <v>392</v>
      </c>
      <c r="J401" s="83">
        <f t="shared" ref="J401:J456" si="5">E401/9000</f>
        <v>3.1666666666666665</v>
      </c>
      <c r="K401" s="83">
        <v>9000</v>
      </c>
      <c r="L401" s="91"/>
      <c r="M401" s="94"/>
    </row>
    <row r="402" spans="1:13" x14ac:dyDescent="0.25">
      <c r="A402" s="82">
        <v>43213</v>
      </c>
      <c r="B402" s="82" t="s">
        <v>574</v>
      </c>
      <c r="C402" s="83" t="s">
        <v>389</v>
      </c>
      <c r="D402" s="83" t="s">
        <v>390</v>
      </c>
      <c r="E402" s="84">
        <v>35000</v>
      </c>
      <c r="F402" s="85" t="s">
        <v>60</v>
      </c>
      <c r="G402" s="86" t="s">
        <v>391</v>
      </c>
      <c r="H402" s="85" t="s">
        <v>642</v>
      </c>
      <c r="I402" s="87" t="s">
        <v>392</v>
      </c>
      <c r="J402" s="83">
        <f t="shared" si="5"/>
        <v>3.8888888888888888</v>
      </c>
      <c r="K402" s="83">
        <v>9000</v>
      </c>
      <c r="L402" s="91"/>
      <c r="M402" s="94"/>
    </row>
    <row r="403" spans="1:13" x14ac:dyDescent="0.25">
      <c r="A403" s="82">
        <v>43213</v>
      </c>
      <c r="B403" s="82" t="s">
        <v>575</v>
      </c>
      <c r="C403" s="83" t="s">
        <v>400</v>
      </c>
      <c r="D403" s="83" t="s">
        <v>395</v>
      </c>
      <c r="E403" s="84">
        <v>28500</v>
      </c>
      <c r="F403" s="85" t="s">
        <v>60</v>
      </c>
      <c r="G403" s="86" t="s">
        <v>391</v>
      </c>
      <c r="H403" s="85" t="s">
        <v>643</v>
      </c>
      <c r="I403" s="87" t="s">
        <v>392</v>
      </c>
      <c r="J403" s="83">
        <f t="shared" si="5"/>
        <v>3.1666666666666665</v>
      </c>
      <c r="K403" s="83">
        <v>9000</v>
      </c>
      <c r="L403" s="91"/>
      <c r="M403" s="94"/>
    </row>
    <row r="404" spans="1:13" x14ac:dyDescent="0.25">
      <c r="A404" s="82">
        <v>43213</v>
      </c>
      <c r="B404" s="82" t="s">
        <v>576</v>
      </c>
      <c r="C404" s="83" t="s">
        <v>389</v>
      </c>
      <c r="D404" s="83" t="s">
        <v>390</v>
      </c>
      <c r="E404" s="84">
        <v>160000</v>
      </c>
      <c r="F404" s="85" t="s">
        <v>60</v>
      </c>
      <c r="G404" s="86" t="s">
        <v>391</v>
      </c>
      <c r="H404" s="85" t="s">
        <v>645</v>
      </c>
      <c r="I404" s="87" t="s">
        <v>392</v>
      </c>
      <c r="J404" s="83">
        <f t="shared" si="5"/>
        <v>17.777777777777779</v>
      </c>
      <c r="K404" s="83">
        <v>9000</v>
      </c>
      <c r="L404" s="91"/>
      <c r="M404" s="94"/>
    </row>
    <row r="405" spans="1:13" x14ac:dyDescent="0.25">
      <c r="A405" s="82">
        <v>43213</v>
      </c>
      <c r="B405" s="82" t="s">
        <v>894</v>
      </c>
      <c r="C405" s="83" t="s">
        <v>400</v>
      </c>
      <c r="D405" s="83" t="s">
        <v>395</v>
      </c>
      <c r="E405" s="84">
        <v>25000</v>
      </c>
      <c r="F405" s="85" t="s">
        <v>60</v>
      </c>
      <c r="G405" s="86" t="s">
        <v>391</v>
      </c>
      <c r="H405" s="85" t="s">
        <v>652</v>
      </c>
      <c r="I405" s="87" t="s">
        <v>392</v>
      </c>
      <c r="J405" s="83">
        <f t="shared" si="5"/>
        <v>2.7777777777777777</v>
      </c>
      <c r="K405" s="83">
        <v>9000</v>
      </c>
      <c r="L405" s="91"/>
      <c r="M405" s="94"/>
    </row>
    <row r="406" spans="1:13" x14ac:dyDescent="0.25">
      <c r="A406" s="82">
        <v>43213</v>
      </c>
      <c r="B406" s="83" t="s">
        <v>735</v>
      </c>
      <c r="C406" s="83" t="s">
        <v>389</v>
      </c>
      <c r="D406" s="83" t="s">
        <v>824</v>
      </c>
      <c r="E406" s="104">
        <v>10000</v>
      </c>
      <c r="F406" s="83" t="s">
        <v>27</v>
      </c>
      <c r="G406" s="86" t="s">
        <v>391</v>
      </c>
      <c r="H406" s="85" t="s">
        <v>270</v>
      </c>
      <c r="I406" s="87" t="s">
        <v>392</v>
      </c>
      <c r="J406" s="83">
        <f t="shared" si="5"/>
        <v>1.1111111111111112</v>
      </c>
      <c r="K406" s="83">
        <v>9000</v>
      </c>
      <c r="L406" s="91"/>
      <c r="M406" s="94"/>
    </row>
    <row r="407" spans="1:13" x14ac:dyDescent="0.25">
      <c r="A407" s="88">
        <v>43213</v>
      </c>
      <c r="B407" s="105" t="s">
        <v>921</v>
      </c>
      <c r="C407" s="105" t="s">
        <v>404</v>
      </c>
      <c r="D407" s="105" t="s">
        <v>390</v>
      </c>
      <c r="E407" s="101">
        <v>1750000</v>
      </c>
      <c r="F407" s="87" t="s">
        <v>908</v>
      </c>
      <c r="G407" s="86" t="s">
        <v>391</v>
      </c>
      <c r="H407" s="83" t="s">
        <v>928</v>
      </c>
      <c r="I407" s="87" t="s">
        <v>392</v>
      </c>
      <c r="J407" s="83">
        <f t="shared" si="5"/>
        <v>194.44444444444446</v>
      </c>
      <c r="K407" s="83">
        <v>9000</v>
      </c>
      <c r="L407" s="91"/>
      <c r="M407" s="94"/>
    </row>
    <row r="408" spans="1:13" x14ac:dyDescent="0.25">
      <c r="A408" s="88">
        <v>43213</v>
      </c>
      <c r="B408" s="87" t="s">
        <v>931</v>
      </c>
      <c r="C408" s="105" t="s">
        <v>396</v>
      </c>
      <c r="D408" s="105" t="s">
        <v>393</v>
      </c>
      <c r="E408" s="89">
        <v>1525000</v>
      </c>
      <c r="F408" s="87" t="s">
        <v>908</v>
      </c>
      <c r="G408" s="86" t="s">
        <v>391</v>
      </c>
      <c r="H408" s="83" t="s">
        <v>621</v>
      </c>
      <c r="I408" s="87" t="s">
        <v>392</v>
      </c>
      <c r="J408" s="83">
        <f t="shared" si="5"/>
        <v>169.44444444444446</v>
      </c>
      <c r="K408" s="83">
        <v>9000</v>
      </c>
      <c r="L408" s="91"/>
      <c r="M408" s="94"/>
    </row>
    <row r="409" spans="1:13" x14ac:dyDescent="0.25">
      <c r="A409" s="88">
        <v>43213</v>
      </c>
      <c r="B409" s="87" t="s">
        <v>911</v>
      </c>
      <c r="C409" s="87" t="s">
        <v>396</v>
      </c>
      <c r="D409" s="87" t="s">
        <v>824</v>
      </c>
      <c r="E409" s="84">
        <v>2613750</v>
      </c>
      <c r="F409" s="87" t="s">
        <v>908</v>
      </c>
      <c r="G409" s="86" t="s">
        <v>391</v>
      </c>
      <c r="H409" s="83" t="s">
        <v>621</v>
      </c>
      <c r="I409" s="87" t="s">
        <v>392</v>
      </c>
      <c r="J409" s="83">
        <f t="shared" si="5"/>
        <v>290.41666666666669</v>
      </c>
      <c r="K409" s="83">
        <v>9000</v>
      </c>
      <c r="L409" s="91"/>
      <c r="M409" s="94"/>
    </row>
    <row r="410" spans="1:13" x14ac:dyDescent="0.25">
      <c r="A410" s="88">
        <v>43213</v>
      </c>
      <c r="B410" s="87" t="s">
        <v>910</v>
      </c>
      <c r="C410" s="87" t="s">
        <v>396</v>
      </c>
      <c r="D410" s="85" t="s">
        <v>390</v>
      </c>
      <c r="E410" s="84">
        <v>2913750</v>
      </c>
      <c r="F410" s="87" t="s">
        <v>908</v>
      </c>
      <c r="G410" s="86" t="s">
        <v>391</v>
      </c>
      <c r="H410" s="83" t="s">
        <v>621</v>
      </c>
      <c r="I410" s="87" t="s">
        <v>392</v>
      </c>
      <c r="J410" s="83">
        <f t="shared" si="5"/>
        <v>323.75</v>
      </c>
      <c r="K410" s="83">
        <v>9000</v>
      </c>
      <c r="L410" s="91"/>
      <c r="M410" s="94"/>
    </row>
    <row r="411" spans="1:13" x14ac:dyDescent="0.25">
      <c r="A411" s="88">
        <v>43213</v>
      </c>
      <c r="B411" s="87" t="s">
        <v>909</v>
      </c>
      <c r="C411" s="87" t="s">
        <v>396</v>
      </c>
      <c r="D411" s="85" t="s">
        <v>390</v>
      </c>
      <c r="E411" s="84">
        <v>2213750</v>
      </c>
      <c r="F411" s="87" t="s">
        <v>908</v>
      </c>
      <c r="G411" s="86" t="s">
        <v>391</v>
      </c>
      <c r="H411" s="83" t="s">
        <v>621</v>
      </c>
      <c r="I411" s="87" t="s">
        <v>392</v>
      </c>
      <c r="J411" s="83">
        <f t="shared" si="5"/>
        <v>245.97222222222223</v>
      </c>
      <c r="K411" s="83">
        <v>9000</v>
      </c>
      <c r="L411" s="91"/>
      <c r="M411" s="94"/>
    </row>
    <row r="412" spans="1:13" x14ac:dyDescent="0.25">
      <c r="A412" s="88">
        <v>43213</v>
      </c>
      <c r="B412" s="87" t="s">
        <v>913</v>
      </c>
      <c r="C412" s="87" t="s">
        <v>396</v>
      </c>
      <c r="D412" s="85" t="s">
        <v>390</v>
      </c>
      <c r="E412" s="84">
        <v>2213750</v>
      </c>
      <c r="F412" s="87" t="s">
        <v>908</v>
      </c>
      <c r="G412" s="86" t="s">
        <v>391</v>
      </c>
      <c r="H412" s="83" t="s">
        <v>621</v>
      </c>
      <c r="I412" s="87" t="s">
        <v>392</v>
      </c>
      <c r="J412" s="83">
        <f t="shared" si="5"/>
        <v>245.97222222222223</v>
      </c>
      <c r="K412" s="83">
        <v>9000</v>
      </c>
      <c r="L412" s="91"/>
      <c r="M412" s="94"/>
    </row>
    <row r="413" spans="1:13" x14ac:dyDescent="0.25">
      <c r="A413" s="88">
        <v>43213</v>
      </c>
      <c r="B413" s="87" t="s">
        <v>978</v>
      </c>
      <c r="C413" s="85" t="s">
        <v>396</v>
      </c>
      <c r="D413" s="85" t="s">
        <v>393</v>
      </c>
      <c r="E413" s="89">
        <v>1910000</v>
      </c>
      <c r="F413" s="87" t="s">
        <v>908</v>
      </c>
      <c r="G413" s="86" t="s">
        <v>391</v>
      </c>
      <c r="H413" s="83" t="s">
        <v>621</v>
      </c>
      <c r="I413" s="87" t="s">
        <v>392</v>
      </c>
      <c r="J413" s="83">
        <f t="shared" si="5"/>
        <v>212.22222222222223</v>
      </c>
      <c r="K413" s="83">
        <v>9000</v>
      </c>
      <c r="L413" s="91"/>
      <c r="M413" s="94"/>
    </row>
    <row r="414" spans="1:13" x14ac:dyDescent="0.25">
      <c r="A414" s="88">
        <v>43213</v>
      </c>
      <c r="B414" s="87" t="s">
        <v>912</v>
      </c>
      <c r="C414" s="87" t="s">
        <v>396</v>
      </c>
      <c r="D414" s="85" t="s">
        <v>390</v>
      </c>
      <c r="E414" s="84">
        <v>2613750</v>
      </c>
      <c r="F414" s="87" t="s">
        <v>908</v>
      </c>
      <c r="G414" s="86" t="s">
        <v>391</v>
      </c>
      <c r="H414" s="83" t="s">
        <v>621</v>
      </c>
      <c r="I414" s="87" t="s">
        <v>392</v>
      </c>
      <c r="J414" s="83">
        <f t="shared" si="5"/>
        <v>290.41666666666669</v>
      </c>
      <c r="K414" s="83">
        <v>9000</v>
      </c>
      <c r="L414" s="91"/>
      <c r="M414" s="94"/>
    </row>
    <row r="415" spans="1:13" x14ac:dyDescent="0.25">
      <c r="A415" s="88">
        <v>43214</v>
      </c>
      <c r="B415" s="85" t="s">
        <v>106</v>
      </c>
      <c r="C415" s="85" t="s">
        <v>389</v>
      </c>
      <c r="D415" s="85" t="s">
        <v>390</v>
      </c>
      <c r="E415" s="89">
        <v>150000</v>
      </c>
      <c r="F415" s="85" t="s">
        <v>65</v>
      </c>
      <c r="G415" s="86" t="s">
        <v>391</v>
      </c>
      <c r="H415" s="85" t="s">
        <v>287</v>
      </c>
      <c r="I415" s="87" t="s">
        <v>392</v>
      </c>
      <c r="J415" s="83">
        <f t="shared" si="5"/>
        <v>16.666666666666668</v>
      </c>
      <c r="K415" s="83">
        <v>9000</v>
      </c>
      <c r="L415" s="91"/>
      <c r="M415" s="94"/>
    </row>
    <row r="416" spans="1:13" x14ac:dyDescent="0.25">
      <c r="A416" s="88">
        <v>43214</v>
      </c>
      <c r="B416" s="85" t="s">
        <v>177</v>
      </c>
      <c r="C416" s="85" t="s">
        <v>400</v>
      </c>
      <c r="D416" s="85" t="s">
        <v>395</v>
      </c>
      <c r="E416" s="89">
        <v>50000</v>
      </c>
      <c r="F416" s="85" t="s">
        <v>69</v>
      </c>
      <c r="G416" s="86" t="s">
        <v>391</v>
      </c>
      <c r="H416" s="85" t="s">
        <v>330</v>
      </c>
      <c r="I416" s="87" t="s">
        <v>392</v>
      </c>
      <c r="J416" s="83">
        <f t="shared" si="5"/>
        <v>5.5555555555555554</v>
      </c>
      <c r="K416" s="83">
        <v>9000</v>
      </c>
      <c r="L416" s="91"/>
      <c r="M416" s="94"/>
    </row>
    <row r="417" spans="1:13" x14ac:dyDescent="0.25">
      <c r="A417" s="88">
        <v>43214</v>
      </c>
      <c r="B417" s="85" t="s">
        <v>178</v>
      </c>
      <c r="C417" s="85" t="s">
        <v>389</v>
      </c>
      <c r="D417" s="85" t="s">
        <v>390</v>
      </c>
      <c r="E417" s="89">
        <v>70000</v>
      </c>
      <c r="F417" s="85" t="s">
        <v>69</v>
      </c>
      <c r="G417" s="86" t="s">
        <v>391</v>
      </c>
      <c r="H417" s="85" t="s">
        <v>331</v>
      </c>
      <c r="I417" s="87" t="s">
        <v>392</v>
      </c>
      <c r="J417" s="83">
        <f t="shared" si="5"/>
        <v>7.7777777777777777</v>
      </c>
      <c r="K417" s="83">
        <v>9000</v>
      </c>
      <c r="L417" s="91"/>
      <c r="M417" s="94"/>
    </row>
    <row r="418" spans="1:13" x14ac:dyDescent="0.25">
      <c r="A418" s="88">
        <v>43214</v>
      </c>
      <c r="B418" s="85" t="s">
        <v>180</v>
      </c>
      <c r="C418" s="83" t="s">
        <v>399</v>
      </c>
      <c r="D418" s="85" t="s">
        <v>390</v>
      </c>
      <c r="E418" s="89">
        <v>10000</v>
      </c>
      <c r="F418" s="85" t="s">
        <v>69</v>
      </c>
      <c r="G418" s="86" t="s">
        <v>391</v>
      </c>
      <c r="H418" s="85" t="s">
        <v>337</v>
      </c>
      <c r="I418" s="87" t="s">
        <v>392</v>
      </c>
      <c r="J418" s="83">
        <f t="shared" si="5"/>
        <v>1.1111111111111112</v>
      </c>
      <c r="K418" s="83">
        <v>9000</v>
      </c>
      <c r="L418" s="91"/>
      <c r="M418" s="94"/>
    </row>
    <row r="419" spans="1:13" x14ac:dyDescent="0.25">
      <c r="A419" s="88">
        <v>43214</v>
      </c>
      <c r="B419" s="85" t="s">
        <v>176</v>
      </c>
      <c r="C419" s="85" t="s">
        <v>389</v>
      </c>
      <c r="D419" s="87" t="s">
        <v>393</v>
      </c>
      <c r="E419" s="89">
        <v>70000</v>
      </c>
      <c r="F419" s="85" t="s">
        <v>88</v>
      </c>
      <c r="G419" s="86" t="s">
        <v>391</v>
      </c>
      <c r="H419" s="85" t="s">
        <v>335</v>
      </c>
      <c r="I419" s="87" t="s">
        <v>401</v>
      </c>
      <c r="J419" s="83">
        <f t="shared" si="5"/>
        <v>7.7777777777777777</v>
      </c>
      <c r="K419" s="83">
        <v>9000</v>
      </c>
      <c r="L419" s="91"/>
      <c r="M419" s="94"/>
    </row>
    <row r="420" spans="1:13" x14ac:dyDescent="0.25">
      <c r="A420" s="88">
        <v>43214</v>
      </c>
      <c r="B420" s="85" t="s">
        <v>174</v>
      </c>
      <c r="C420" s="85" t="s">
        <v>389</v>
      </c>
      <c r="D420" s="85" t="s">
        <v>393</v>
      </c>
      <c r="E420" s="89">
        <v>85000</v>
      </c>
      <c r="F420" s="83" t="s">
        <v>43</v>
      </c>
      <c r="G420" s="86" t="s">
        <v>391</v>
      </c>
      <c r="H420" s="85" t="s">
        <v>333</v>
      </c>
      <c r="I420" s="87" t="s">
        <v>392</v>
      </c>
      <c r="J420" s="83">
        <f t="shared" si="5"/>
        <v>9.4444444444444446</v>
      </c>
      <c r="K420" s="83">
        <v>9000</v>
      </c>
      <c r="L420" s="91"/>
      <c r="M420" s="94"/>
    </row>
    <row r="421" spans="1:13" x14ac:dyDescent="0.25">
      <c r="A421" s="88">
        <v>43214</v>
      </c>
      <c r="B421" s="85" t="s">
        <v>175</v>
      </c>
      <c r="C421" s="85" t="s">
        <v>389</v>
      </c>
      <c r="D421" s="85" t="s">
        <v>393</v>
      </c>
      <c r="E421" s="89">
        <v>60000</v>
      </c>
      <c r="F421" s="83" t="s">
        <v>43</v>
      </c>
      <c r="G421" s="86" t="s">
        <v>391</v>
      </c>
      <c r="H421" s="85" t="s">
        <v>334</v>
      </c>
      <c r="I421" s="87" t="s">
        <v>392</v>
      </c>
      <c r="J421" s="83">
        <f t="shared" si="5"/>
        <v>6.666666666666667</v>
      </c>
      <c r="K421" s="83">
        <v>9000</v>
      </c>
      <c r="L421" s="91"/>
      <c r="M421" s="94"/>
    </row>
    <row r="422" spans="1:13" x14ac:dyDescent="0.25">
      <c r="A422" s="82">
        <v>43214</v>
      </c>
      <c r="B422" s="83" t="s">
        <v>656</v>
      </c>
      <c r="C422" s="85" t="s">
        <v>389</v>
      </c>
      <c r="D422" s="85" t="s">
        <v>393</v>
      </c>
      <c r="E422" s="84">
        <v>15000</v>
      </c>
      <c r="F422" s="96" t="s">
        <v>48</v>
      </c>
      <c r="G422" s="86" t="s">
        <v>391</v>
      </c>
      <c r="H422" s="85" t="s">
        <v>336</v>
      </c>
      <c r="I422" s="87" t="s">
        <v>392</v>
      </c>
      <c r="J422" s="83">
        <f t="shared" si="5"/>
        <v>1.6666666666666667</v>
      </c>
      <c r="K422" s="83">
        <v>9000</v>
      </c>
      <c r="L422" s="91"/>
      <c r="M422" s="94"/>
    </row>
    <row r="423" spans="1:13" x14ac:dyDescent="0.25">
      <c r="A423" s="88">
        <v>43214</v>
      </c>
      <c r="B423" s="85" t="s">
        <v>173</v>
      </c>
      <c r="C423" s="83" t="s">
        <v>397</v>
      </c>
      <c r="D423" s="85" t="s">
        <v>390</v>
      </c>
      <c r="E423" s="89">
        <v>70000</v>
      </c>
      <c r="F423" s="85" t="s">
        <v>485</v>
      </c>
      <c r="G423" s="86" t="s">
        <v>391</v>
      </c>
      <c r="H423" s="85" t="s">
        <v>332</v>
      </c>
      <c r="I423" s="87" t="s">
        <v>392</v>
      </c>
      <c r="J423" s="83">
        <f t="shared" si="5"/>
        <v>7.7777777777777777</v>
      </c>
      <c r="K423" s="83">
        <v>9000</v>
      </c>
      <c r="L423" s="91"/>
      <c r="M423" s="94"/>
    </row>
    <row r="424" spans="1:13" x14ac:dyDescent="0.25">
      <c r="A424" s="293">
        <v>43214</v>
      </c>
      <c r="B424" s="289" t="s">
        <v>1042</v>
      </c>
      <c r="C424" s="91" t="s">
        <v>1041</v>
      </c>
      <c r="D424" s="91" t="s">
        <v>395</v>
      </c>
      <c r="E424" s="297">
        <v>2275000</v>
      </c>
      <c r="F424" s="289" t="s">
        <v>25</v>
      </c>
      <c r="G424" s="291" t="s">
        <v>391</v>
      </c>
      <c r="H424" s="289" t="s">
        <v>338</v>
      </c>
      <c r="I424" s="292" t="s">
        <v>392</v>
      </c>
      <c r="J424" s="91">
        <f t="shared" si="5"/>
        <v>252.77777777777777</v>
      </c>
      <c r="K424" s="91">
        <v>9000</v>
      </c>
      <c r="L424" s="91"/>
      <c r="M424" s="94"/>
    </row>
    <row r="425" spans="1:13" x14ac:dyDescent="0.25">
      <c r="A425" s="88">
        <v>43214</v>
      </c>
      <c r="B425" s="86" t="s">
        <v>24</v>
      </c>
      <c r="C425" s="83" t="s">
        <v>399</v>
      </c>
      <c r="D425" s="83" t="s">
        <v>395</v>
      </c>
      <c r="E425" s="89">
        <v>400000</v>
      </c>
      <c r="F425" s="85" t="s">
        <v>25</v>
      </c>
      <c r="G425" s="86" t="s">
        <v>391</v>
      </c>
      <c r="H425" s="85" t="s">
        <v>338</v>
      </c>
      <c r="I425" s="87" t="s">
        <v>392</v>
      </c>
      <c r="J425" s="83">
        <f t="shared" si="5"/>
        <v>44.444444444444443</v>
      </c>
      <c r="K425" s="83">
        <v>9000</v>
      </c>
      <c r="L425" s="91"/>
      <c r="M425" s="94"/>
    </row>
    <row r="426" spans="1:13" x14ac:dyDescent="0.25">
      <c r="A426" s="82">
        <v>43214</v>
      </c>
      <c r="B426" s="82" t="s">
        <v>570</v>
      </c>
      <c r="C426" s="85" t="s">
        <v>761</v>
      </c>
      <c r="D426" s="85" t="s">
        <v>390</v>
      </c>
      <c r="E426" s="84">
        <v>80000</v>
      </c>
      <c r="F426" s="85" t="s">
        <v>60</v>
      </c>
      <c r="G426" s="86" t="s">
        <v>391</v>
      </c>
      <c r="H426" s="85" t="s">
        <v>648</v>
      </c>
      <c r="I426" s="87" t="s">
        <v>392</v>
      </c>
      <c r="J426" s="83">
        <f t="shared" si="5"/>
        <v>8.8888888888888893</v>
      </c>
      <c r="K426" s="83">
        <v>9000</v>
      </c>
      <c r="L426" s="91"/>
      <c r="M426" s="94"/>
    </row>
    <row r="427" spans="1:13" x14ac:dyDescent="0.25">
      <c r="A427" s="82">
        <v>43214</v>
      </c>
      <c r="B427" s="82" t="s">
        <v>577</v>
      </c>
      <c r="C427" s="85" t="s">
        <v>761</v>
      </c>
      <c r="D427" s="83" t="s">
        <v>390</v>
      </c>
      <c r="E427" s="84">
        <v>600000</v>
      </c>
      <c r="F427" s="85" t="s">
        <v>60</v>
      </c>
      <c r="G427" s="86" t="s">
        <v>391</v>
      </c>
      <c r="H427" s="85" t="s">
        <v>646</v>
      </c>
      <c r="I427" s="87" t="s">
        <v>392</v>
      </c>
      <c r="J427" s="83">
        <f t="shared" si="5"/>
        <v>66.666666666666671</v>
      </c>
      <c r="K427" s="83">
        <v>9000</v>
      </c>
      <c r="L427" s="91"/>
      <c r="M427" s="94"/>
    </row>
    <row r="428" spans="1:13" x14ac:dyDescent="0.25">
      <c r="A428" s="82">
        <v>43214</v>
      </c>
      <c r="B428" s="82" t="s">
        <v>895</v>
      </c>
      <c r="C428" s="83" t="s">
        <v>389</v>
      </c>
      <c r="D428" s="83" t="s">
        <v>390</v>
      </c>
      <c r="E428" s="84">
        <v>25000</v>
      </c>
      <c r="F428" s="85" t="s">
        <v>60</v>
      </c>
      <c r="G428" s="86" t="s">
        <v>391</v>
      </c>
      <c r="H428" s="85" t="s">
        <v>649</v>
      </c>
      <c r="I428" s="87" t="s">
        <v>392</v>
      </c>
      <c r="J428" s="83">
        <f t="shared" si="5"/>
        <v>2.7777777777777777</v>
      </c>
      <c r="K428" s="83">
        <v>9000</v>
      </c>
      <c r="L428" s="91"/>
      <c r="M428" s="94"/>
    </row>
    <row r="429" spans="1:13" x14ac:dyDescent="0.25">
      <c r="A429" s="82">
        <v>43214</v>
      </c>
      <c r="B429" s="82" t="s">
        <v>894</v>
      </c>
      <c r="C429" s="83" t="s">
        <v>400</v>
      </c>
      <c r="D429" s="83" t="s">
        <v>395</v>
      </c>
      <c r="E429" s="84">
        <v>28500</v>
      </c>
      <c r="F429" s="85" t="s">
        <v>60</v>
      </c>
      <c r="G429" s="86" t="s">
        <v>391</v>
      </c>
      <c r="H429" s="85" t="s">
        <v>317</v>
      </c>
      <c r="I429" s="87" t="s">
        <v>392</v>
      </c>
      <c r="J429" s="83">
        <f t="shared" si="5"/>
        <v>3.1666666666666665</v>
      </c>
      <c r="K429" s="83">
        <v>9000</v>
      </c>
      <c r="L429" s="91"/>
      <c r="M429" s="94"/>
    </row>
    <row r="430" spans="1:13" x14ac:dyDescent="0.25">
      <c r="A430" s="82">
        <v>43214</v>
      </c>
      <c r="B430" s="82" t="s">
        <v>893</v>
      </c>
      <c r="C430" s="83" t="s">
        <v>400</v>
      </c>
      <c r="D430" s="83" t="s">
        <v>395</v>
      </c>
      <c r="E430" s="84">
        <v>13500</v>
      </c>
      <c r="F430" s="85" t="s">
        <v>60</v>
      </c>
      <c r="G430" s="86" t="s">
        <v>391</v>
      </c>
      <c r="H430" s="85" t="s">
        <v>644</v>
      </c>
      <c r="I430" s="87" t="s">
        <v>392</v>
      </c>
      <c r="J430" s="83">
        <f t="shared" si="5"/>
        <v>1.5</v>
      </c>
      <c r="K430" s="83">
        <v>9000</v>
      </c>
      <c r="L430" s="91"/>
      <c r="M430" s="94"/>
    </row>
    <row r="431" spans="1:13" x14ac:dyDescent="0.25">
      <c r="A431" s="82">
        <v>43214</v>
      </c>
      <c r="B431" s="82" t="s">
        <v>538</v>
      </c>
      <c r="C431" s="83" t="s">
        <v>389</v>
      </c>
      <c r="D431" s="83" t="s">
        <v>390</v>
      </c>
      <c r="E431" s="84">
        <v>95000</v>
      </c>
      <c r="F431" s="85" t="s">
        <v>60</v>
      </c>
      <c r="G431" s="86" t="s">
        <v>391</v>
      </c>
      <c r="H431" s="85" t="s">
        <v>647</v>
      </c>
      <c r="I431" s="87" t="s">
        <v>392</v>
      </c>
      <c r="J431" s="83">
        <f t="shared" si="5"/>
        <v>10.555555555555555</v>
      </c>
      <c r="K431" s="83">
        <v>9000</v>
      </c>
      <c r="L431" s="91"/>
      <c r="M431" s="94"/>
    </row>
    <row r="432" spans="1:13" x14ac:dyDescent="0.25">
      <c r="A432" s="82">
        <v>43214</v>
      </c>
      <c r="B432" s="82" t="s">
        <v>897</v>
      </c>
      <c r="C432" s="83" t="s">
        <v>389</v>
      </c>
      <c r="D432" s="83" t="s">
        <v>390</v>
      </c>
      <c r="E432" s="84">
        <v>40000</v>
      </c>
      <c r="F432" s="85" t="s">
        <v>60</v>
      </c>
      <c r="G432" s="86" t="s">
        <v>391</v>
      </c>
      <c r="H432" s="85" t="s">
        <v>650</v>
      </c>
      <c r="I432" s="87" t="s">
        <v>392</v>
      </c>
      <c r="J432" s="83">
        <f t="shared" si="5"/>
        <v>4.4444444444444446</v>
      </c>
      <c r="K432" s="83">
        <v>9000</v>
      </c>
      <c r="L432" s="91"/>
      <c r="M432" s="94"/>
    </row>
    <row r="433" spans="1:13" x14ac:dyDescent="0.25">
      <c r="A433" s="82">
        <v>43214</v>
      </c>
      <c r="B433" s="83" t="s">
        <v>735</v>
      </c>
      <c r="C433" s="83" t="s">
        <v>389</v>
      </c>
      <c r="D433" s="83" t="s">
        <v>824</v>
      </c>
      <c r="E433" s="104">
        <v>10000</v>
      </c>
      <c r="F433" s="83" t="s">
        <v>27</v>
      </c>
      <c r="G433" s="86" t="s">
        <v>391</v>
      </c>
      <c r="H433" s="85" t="s">
        <v>270</v>
      </c>
      <c r="I433" s="87" t="s">
        <v>392</v>
      </c>
      <c r="J433" s="83">
        <f t="shared" si="5"/>
        <v>1.1111111111111112</v>
      </c>
      <c r="K433" s="83">
        <v>9000</v>
      </c>
      <c r="L433" s="91"/>
      <c r="M433" s="94"/>
    </row>
    <row r="434" spans="1:13" x14ac:dyDescent="0.25">
      <c r="A434" s="88">
        <v>43214</v>
      </c>
      <c r="B434" s="105" t="s">
        <v>922</v>
      </c>
      <c r="C434" s="105" t="s">
        <v>518</v>
      </c>
      <c r="D434" s="105" t="s">
        <v>395</v>
      </c>
      <c r="E434" s="89">
        <v>2000000</v>
      </c>
      <c r="F434" s="87" t="s">
        <v>908</v>
      </c>
      <c r="G434" s="86" t="s">
        <v>391</v>
      </c>
      <c r="H434" s="83" t="s">
        <v>929</v>
      </c>
      <c r="I434" s="87" t="s">
        <v>392</v>
      </c>
      <c r="J434" s="83">
        <f t="shared" si="5"/>
        <v>222.22222222222223</v>
      </c>
      <c r="K434" s="83">
        <v>9000</v>
      </c>
      <c r="L434" s="91"/>
      <c r="M434" s="94"/>
    </row>
    <row r="435" spans="1:13" x14ac:dyDescent="0.25">
      <c r="A435" s="293">
        <v>43214</v>
      </c>
      <c r="B435" s="300" t="s">
        <v>923</v>
      </c>
      <c r="C435" s="300" t="s">
        <v>389</v>
      </c>
      <c r="D435" s="300" t="s">
        <v>402</v>
      </c>
      <c r="E435" s="297">
        <v>2550000</v>
      </c>
      <c r="F435" s="292" t="s">
        <v>908</v>
      </c>
      <c r="G435" s="291" t="s">
        <v>391</v>
      </c>
      <c r="H435" s="91" t="s">
        <v>929</v>
      </c>
      <c r="I435" s="292" t="s">
        <v>392</v>
      </c>
      <c r="J435" s="91">
        <f t="shared" si="5"/>
        <v>283.33333333333331</v>
      </c>
      <c r="K435" s="91">
        <v>9000</v>
      </c>
      <c r="L435" s="91"/>
      <c r="M435" s="94"/>
    </row>
    <row r="436" spans="1:13" x14ac:dyDescent="0.25">
      <c r="A436" s="88">
        <v>43215</v>
      </c>
      <c r="B436" s="85" t="s">
        <v>182</v>
      </c>
      <c r="C436" s="83" t="s">
        <v>389</v>
      </c>
      <c r="D436" s="87" t="s">
        <v>390</v>
      </c>
      <c r="E436" s="89">
        <v>70000</v>
      </c>
      <c r="F436" s="83" t="s">
        <v>65</v>
      </c>
      <c r="G436" s="86" t="s">
        <v>391</v>
      </c>
      <c r="H436" s="85" t="s">
        <v>340</v>
      </c>
      <c r="I436" s="87" t="s">
        <v>392</v>
      </c>
      <c r="J436" s="83">
        <f t="shared" si="5"/>
        <v>7.7777777777777777</v>
      </c>
      <c r="K436" s="83">
        <v>9000</v>
      </c>
      <c r="L436" s="91"/>
      <c r="M436" s="94"/>
    </row>
    <row r="437" spans="1:13" x14ac:dyDescent="0.25">
      <c r="A437" s="88">
        <v>43215</v>
      </c>
      <c r="B437" s="85" t="s">
        <v>181</v>
      </c>
      <c r="C437" s="83" t="s">
        <v>389</v>
      </c>
      <c r="D437" s="85" t="s">
        <v>393</v>
      </c>
      <c r="E437" s="89">
        <v>16000</v>
      </c>
      <c r="F437" s="85" t="s">
        <v>33</v>
      </c>
      <c r="G437" s="86" t="s">
        <v>391</v>
      </c>
      <c r="H437" s="85" t="s">
        <v>339</v>
      </c>
      <c r="I437" s="87" t="s">
        <v>392</v>
      </c>
      <c r="J437" s="83">
        <f t="shared" si="5"/>
        <v>1.7777777777777777</v>
      </c>
      <c r="K437" s="83">
        <v>9000</v>
      </c>
      <c r="L437" s="91"/>
      <c r="M437" s="94"/>
    </row>
    <row r="438" spans="1:13" x14ac:dyDescent="0.25">
      <c r="A438" s="88">
        <v>43215</v>
      </c>
      <c r="B438" s="85" t="s">
        <v>188</v>
      </c>
      <c r="C438" s="83" t="s">
        <v>394</v>
      </c>
      <c r="D438" s="85" t="s">
        <v>402</v>
      </c>
      <c r="E438" s="89">
        <v>1800000</v>
      </c>
      <c r="F438" s="85" t="s">
        <v>33</v>
      </c>
      <c r="G438" s="86" t="s">
        <v>391</v>
      </c>
      <c r="H438" s="85" t="s">
        <v>343</v>
      </c>
      <c r="I438" s="87" t="s">
        <v>392</v>
      </c>
      <c r="J438" s="83">
        <f t="shared" si="5"/>
        <v>200</v>
      </c>
      <c r="K438" s="83">
        <v>9000</v>
      </c>
      <c r="L438" s="91"/>
      <c r="M438" s="94"/>
    </row>
    <row r="439" spans="1:13" x14ac:dyDescent="0.25">
      <c r="A439" s="88">
        <v>43215</v>
      </c>
      <c r="B439" s="85" t="s">
        <v>185</v>
      </c>
      <c r="C439" s="85" t="s">
        <v>389</v>
      </c>
      <c r="D439" s="87" t="s">
        <v>393</v>
      </c>
      <c r="E439" s="89">
        <v>23000</v>
      </c>
      <c r="F439" s="85" t="s">
        <v>88</v>
      </c>
      <c r="G439" s="86" t="s">
        <v>391</v>
      </c>
      <c r="H439" s="85" t="s">
        <v>341</v>
      </c>
      <c r="I439" s="87" t="s">
        <v>392</v>
      </c>
      <c r="J439" s="83">
        <f t="shared" si="5"/>
        <v>2.5555555555555554</v>
      </c>
      <c r="K439" s="83">
        <v>9000</v>
      </c>
      <c r="L439" s="91"/>
      <c r="M439" s="94"/>
    </row>
    <row r="440" spans="1:13" x14ac:dyDescent="0.25">
      <c r="A440" s="88">
        <v>43215</v>
      </c>
      <c r="B440" s="85" t="s">
        <v>184</v>
      </c>
      <c r="C440" s="83" t="s">
        <v>399</v>
      </c>
      <c r="D440" s="83" t="s">
        <v>393</v>
      </c>
      <c r="E440" s="89">
        <v>10000</v>
      </c>
      <c r="F440" s="83" t="s">
        <v>43</v>
      </c>
      <c r="G440" s="86" t="s">
        <v>391</v>
      </c>
      <c r="H440" s="85" t="s">
        <v>340</v>
      </c>
      <c r="I440" s="87" t="s">
        <v>392</v>
      </c>
      <c r="J440" s="83">
        <f t="shared" si="5"/>
        <v>1.1111111111111112</v>
      </c>
      <c r="K440" s="83">
        <v>9000</v>
      </c>
      <c r="L440" s="91"/>
      <c r="M440" s="94"/>
    </row>
    <row r="441" spans="1:13" x14ac:dyDescent="0.25">
      <c r="A441" s="88">
        <v>43215</v>
      </c>
      <c r="B441" s="85" t="s">
        <v>186</v>
      </c>
      <c r="C441" s="85" t="s">
        <v>389</v>
      </c>
      <c r="D441" s="85" t="s">
        <v>393</v>
      </c>
      <c r="E441" s="89">
        <v>17000</v>
      </c>
      <c r="F441" s="83" t="s">
        <v>43</v>
      </c>
      <c r="G441" s="86" t="s">
        <v>391</v>
      </c>
      <c r="H441" s="85" t="s">
        <v>342</v>
      </c>
      <c r="I441" s="87" t="s">
        <v>392</v>
      </c>
      <c r="J441" s="83">
        <f t="shared" si="5"/>
        <v>1.8888888888888888</v>
      </c>
      <c r="K441" s="83">
        <v>9000</v>
      </c>
      <c r="L441" s="91"/>
      <c r="M441" s="94"/>
    </row>
    <row r="442" spans="1:13" x14ac:dyDescent="0.25">
      <c r="A442" s="82">
        <v>43215</v>
      </c>
      <c r="B442" s="83" t="s">
        <v>656</v>
      </c>
      <c r="C442" s="85" t="s">
        <v>389</v>
      </c>
      <c r="D442" s="85" t="s">
        <v>393</v>
      </c>
      <c r="E442" s="84">
        <v>15000</v>
      </c>
      <c r="F442" s="96" t="s">
        <v>48</v>
      </c>
      <c r="G442" s="86" t="s">
        <v>391</v>
      </c>
      <c r="H442" s="85" t="s">
        <v>336</v>
      </c>
      <c r="I442" s="87" t="s">
        <v>392</v>
      </c>
      <c r="J442" s="83">
        <f t="shared" si="5"/>
        <v>1.6666666666666667</v>
      </c>
      <c r="K442" s="83">
        <v>9000</v>
      </c>
      <c r="L442" s="91"/>
      <c r="M442" s="94"/>
    </row>
    <row r="443" spans="1:13" x14ac:dyDescent="0.25">
      <c r="A443" s="88">
        <v>43215</v>
      </c>
      <c r="B443" s="85" t="s">
        <v>74</v>
      </c>
      <c r="C443" s="85" t="s">
        <v>389</v>
      </c>
      <c r="D443" s="85" t="s">
        <v>789</v>
      </c>
      <c r="E443" s="84">
        <v>160000</v>
      </c>
      <c r="F443" s="96" t="s">
        <v>73</v>
      </c>
      <c r="G443" s="86" t="s">
        <v>391</v>
      </c>
      <c r="H443" s="85" t="s">
        <v>344</v>
      </c>
      <c r="I443" s="87" t="s">
        <v>392</v>
      </c>
      <c r="J443" s="83">
        <f t="shared" si="5"/>
        <v>17.777777777777779</v>
      </c>
      <c r="K443" s="83">
        <v>9000</v>
      </c>
      <c r="L443" s="91"/>
      <c r="M443" s="94"/>
    </row>
    <row r="444" spans="1:13" x14ac:dyDescent="0.25">
      <c r="A444" s="82">
        <v>43215</v>
      </c>
      <c r="B444" s="83" t="s">
        <v>748</v>
      </c>
      <c r="C444" s="83" t="s">
        <v>394</v>
      </c>
      <c r="D444" s="83" t="s">
        <v>824</v>
      </c>
      <c r="E444" s="104">
        <v>100000</v>
      </c>
      <c r="F444" s="83" t="s">
        <v>27</v>
      </c>
      <c r="G444" s="86" t="s">
        <v>391</v>
      </c>
      <c r="H444" s="85" t="s">
        <v>879</v>
      </c>
      <c r="I444" s="87" t="s">
        <v>392</v>
      </c>
      <c r="J444" s="83">
        <f t="shared" si="5"/>
        <v>11.111111111111111</v>
      </c>
      <c r="K444" s="83">
        <v>9000</v>
      </c>
      <c r="L444" s="91"/>
      <c r="M444" s="94"/>
    </row>
    <row r="445" spans="1:13" x14ac:dyDescent="0.25">
      <c r="A445" s="82">
        <v>43215</v>
      </c>
      <c r="B445" s="83" t="s">
        <v>749</v>
      </c>
      <c r="C445" s="83" t="s">
        <v>394</v>
      </c>
      <c r="D445" s="83" t="s">
        <v>824</v>
      </c>
      <c r="E445" s="104">
        <v>100000</v>
      </c>
      <c r="F445" s="83" t="s">
        <v>27</v>
      </c>
      <c r="G445" s="86" t="s">
        <v>391</v>
      </c>
      <c r="H445" s="85" t="s">
        <v>879</v>
      </c>
      <c r="I445" s="87" t="s">
        <v>392</v>
      </c>
      <c r="J445" s="83">
        <f t="shared" si="5"/>
        <v>11.111111111111111</v>
      </c>
      <c r="K445" s="83">
        <v>9000</v>
      </c>
      <c r="L445" s="91"/>
      <c r="M445" s="94"/>
    </row>
    <row r="446" spans="1:13" x14ac:dyDescent="0.25">
      <c r="A446" s="82">
        <v>43215</v>
      </c>
      <c r="B446" s="83" t="s">
        <v>750</v>
      </c>
      <c r="C446" s="83" t="s">
        <v>394</v>
      </c>
      <c r="D446" s="83" t="s">
        <v>824</v>
      </c>
      <c r="E446" s="104">
        <v>100000</v>
      </c>
      <c r="F446" s="83" t="s">
        <v>27</v>
      </c>
      <c r="G446" s="86" t="s">
        <v>391</v>
      </c>
      <c r="H446" s="85" t="s">
        <v>880</v>
      </c>
      <c r="I446" s="87" t="s">
        <v>392</v>
      </c>
      <c r="J446" s="83">
        <f t="shared" si="5"/>
        <v>11.111111111111111</v>
      </c>
      <c r="K446" s="83">
        <v>9000</v>
      </c>
      <c r="L446" s="91"/>
      <c r="M446" s="94"/>
    </row>
    <row r="447" spans="1:13" x14ac:dyDescent="0.25">
      <c r="A447" s="82">
        <v>43215</v>
      </c>
      <c r="B447" s="83" t="s">
        <v>751</v>
      </c>
      <c r="C447" s="83" t="s">
        <v>394</v>
      </c>
      <c r="D447" s="83" t="s">
        <v>824</v>
      </c>
      <c r="E447" s="104">
        <v>100000</v>
      </c>
      <c r="F447" s="83" t="s">
        <v>27</v>
      </c>
      <c r="G447" s="86" t="s">
        <v>391</v>
      </c>
      <c r="H447" s="85" t="s">
        <v>882</v>
      </c>
      <c r="I447" s="87" t="s">
        <v>392</v>
      </c>
      <c r="J447" s="83">
        <f t="shared" si="5"/>
        <v>11.111111111111111</v>
      </c>
      <c r="K447" s="83">
        <v>9000</v>
      </c>
      <c r="L447" s="91"/>
      <c r="M447" s="94"/>
    </row>
    <row r="448" spans="1:13" x14ac:dyDescent="0.25">
      <c r="A448" s="82">
        <v>43215</v>
      </c>
      <c r="B448" s="83" t="s">
        <v>752</v>
      </c>
      <c r="C448" s="83" t="s">
        <v>394</v>
      </c>
      <c r="D448" s="83" t="s">
        <v>824</v>
      </c>
      <c r="E448" s="104">
        <v>100000</v>
      </c>
      <c r="F448" s="83" t="s">
        <v>27</v>
      </c>
      <c r="G448" s="86" t="s">
        <v>391</v>
      </c>
      <c r="H448" s="85" t="s">
        <v>881</v>
      </c>
      <c r="I448" s="87" t="s">
        <v>392</v>
      </c>
      <c r="J448" s="83">
        <f t="shared" si="5"/>
        <v>11.111111111111111</v>
      </c>
      <c r="K448" s="83">
        <v>9000</v>
      </c>
      <c r="L448" s="91"/>
      <c r="M448" s="94"/>
    </row>
    <row r="449" spans="1:13" x14ac:dyDescent="0.25">
      <c r="A449" s="82">
        <v>43215</v>
      </c>
      <c r="B449" s="83" t="s">
        <v>753</v>
      </c>
      <c r="C449" s="83" t="s">
        <v>394</v>
      </c>
      <c r="D449" s="83" t="s">
        <v>824</v>
      </c>
      <c r="E449" s="104">
        <v>100000</v>
      </c>
      <c r="F449" s="83" t="s">
        <v>27</v>
      </c>
      <c r="G449" s="86" t="s">
        <v>391</v>
      </c>
      <c r="H449" s="85" t="s">
        <v>884</v>
      </c>
      <c r="I449" s="87" t="s">
        <v>392</v>
      </c>
      <c r="J449" s="83">
        <f t="shared" si="5"/>
        <v>11.111111111111111</v>
      </c>
      <c r="K449" s="83">
        <v>9000</v>
      </c>
      <c r="L449" s="91"/>
      <c r="M449" s="94"/>
    </row>
    <row r="450" spans="1:13" x14ac:dyDescent="0.25">
      <c r="A450" s="82">
        <v>43215</v>
      </c>
      <c r="B450" s="83" t="s">
        <v>754</v>
      </c>
      <c r="C450" s="83" t="s">
        <v>394</v>
      </c>
      <c r="D450" s="83" t="s">
        <v>824</v>
      </c>
      <c r="E450" s="104">
        <v>100000</v>
      </c>
      <c r="F450" s="83" t="s">
        <v>27</v>
      </c>
      <c r="G450" s="86" t="s">
        <v>391</v>
      </c>
      <c r="H450" s="85" t="s">
        <v>883</v>
      </c>
      <c r="I450" s="87" t="s">
        <v>392</v>
      </c>
      <c r="J450" s="83">
        <f t="shared" si="5"/>
        <v>11.111111111111111</v>
      </c>
      <c r="K450" s="83">
        <v>9000</v>
      </c>
      <c r="L450" s="91"/>
      <c r="M450" s="94"/>
    </row>
    <row r="451" spans="1:13" x14ac:dyDescent="0.25">
      <c r="A451" s="82">
        <v>43215</v>
      </c>
      <c r="B451" s="83" t="s">
        <v>755</v>
      </c>
      <c r="C451" s="83" t="s">
        <v>394</v>
      </c>
      <c r="D451" s="83" t="s">
        <v>824</v>
      </c>
      <c r="E451" s="104">
        <v>100000</v>
      </c>
      <c r="F451" s="83" t="s">
        <v>27</v>
      </c>
      <c r="G451" s="86" t="s">
        <v>391</v>
      </c>
      <c r="H451" s="83" t="s">
        <v>887</v>
      </c>
      <c r="I451" s="87" t="s">
        <v>392</v>
      </c>
      <c r="J451" s="83">
        <f t="shared" si="5"/>
        <v>11.111111111111111</v>
      </c>
      <c r="K451" s="83">
        <v>9000</v>
      </c>
      <c r="L451" s="91"/>
      <c r="M451" s="94"/>
    </row>
    <row r="452" spans="1:13" x14ac:dyDescent="0.25">
      <c r="A452" s="82">
        <v>43215</v>
      </c>
      <c r="B452" s="83" t="s">
        <v>756</v>
      </c>
      <c r="C452" s="83" t="s">
        <v>394</v>
      </c>
      <c r="D452" s="83" t="s">
        <v>824</v>
      </c>
      <c r="E452" s="104">
        <v>100000</v>
      </c>
      <c r="F452" s="83" t="s">
        <v>27</v>
      </c>
      <c r="G452" s="86" t="s">
        <v>391</v>
      </c>
      <c r="H452" s="83" t="s">
        <v>886</v>
      </c>
      <c r="I452" s="87" t="s">
        <v>392</v>
      </c>
      <c r="J452" s="83">
        <f t="shared" si="5"/>
        <v>11.111111111111111</v>
      </c>
      <c r="K452" s="83">
        <v>9000</v>
      </c>
      <c r="L452" s="91"/>
      <c r="M452" s="94"/>
    </row>
    <row r="453" spans="1:13" x14ac:dyDescent="0.25">
      <c r="A453" s="82">
        <v>43215</v>
      </c>
      <c r="B453" s="83" t="s">
        <v>757</v>
      </c>
      <c r="C453" s="83" t="s">
        <v>394</v>
      </c>
      <c r="D453" s="83" t="s">
        <v>824</v>
      </c>
      <c r="E453" s="104">
        <v>210000</v>
      </c>
      <c r="F453" s="83" t="s">
        <v>27</v>
      </c>
      <c r="G453" s="86" t="s">
        <v>391</v>
      </c>
      <c r="H453" s="83" t="s">
        <v>885</v>
      </c>
      <c r="I453" s="87" t="s">
        <v>392</v>
      </c>
      <c r="J453" s="83">
        <f t="shared" si="5"/>
        <v>23.333333333333332</v>
      </c>
      <c r="K453" s="83">
        <v>9000</v>
      </c>
      <c r="L453" s="91"/>
      <c r="M453" s="94"/>
    </row>
    <row r="454" spans="1:13" x14ac:dyDescent="0.25">
      <c r="A454" s="82">
        <v>43215</v>
      </c>
      <c r="B454" s="83" t="s">
        <v>735</v>
      </c>
      <c r="C454" s="83" t="s">
        <v>389</v>
      </c>
      <c r="D454" s="83" t="s">
        <v>824</v>
      </c>
      <c r="E454" s="104">
        <v>10000</v>
      </c>
      <c r="F454" s="83" t="s">
        <v>27</v>
      </c>
      <c r="G454" s="86" t="s">
        <v>391</v>
      </c>
      <c r="H454" s="85" t="s">
        <v>330</v>
      </c>
      <c r="I454" s="87" t="s">
        <v>392</v>
      </c>
      <c r="J454" s="83">
        <f t="shared" si="5"/>
        <v>1.1111111111111112</v>
      </c>
      <c r="K454" s="83">
        <v>9000</v>
      </c>
      <c r="L454" s="91"/>
      <c r="M454" s="94"/>
    </row>
    <row r="455" spans="1:13" x14ac:dyDescent="0.25">
      <c r="A455" s="88">
        <v>43216</v>
      </c>
      <c r="B455" s="85" t="s">
        <v>409</v>
      </c>
      <c r="C455" s="85" t="s">
        <v>394</v>
      </c>
      <c r="D455" s="87" t="s">
        <v>390</v>
      </c>
      <c r="E455" s="89">
        <v>500000</v>
      </c>
      <c r="F455" s="85" t="s">
        <v>35</v>
      </c>
      <c r="G455" s="86" t="s">
        <v>391</v>
      </c>
      <c r="H455" s="85" t="s">
        <v>355</v>
      </c>
      <c r="I455" s="87" t="s">
        <v>392</v>
      </c>
      <c r="J455" s="83">
        <f t="shared" si="5"/>
        <v>55.555555555555557</v>
      </c>
      <c r="K455" s="83">
        <v>9000</v>
      </c>
      <c r="L455" s="91"/>
      <c r="M455" s="94"/>
    </row>
    <row r="456" spans="1:13" x14ac:dyDescent="0.25">
      <c r="A456" s="88">
        <v>43216</v>
      </c>
      <c r="B456" s="85" t="s">
        <v>194</v>
      </c>
      <c r="C456" s="87" t="s">
        <v>389</v>
      </c>
      <c r="D456" s="87" t="s">
        <v>390</v>
      </c>
      <c r="E456" s="89">
        <v>60000</v>
      </c>
      <c r="F456" s="85" t="s">
        <v>69</v>
      </c>
      <c r="G456" s="86" t="s">
        <v>391</v>
      </c>
      <c r="H456" s="85" t="s">
        <v>345</v>
      </c>
      <c r="I456" s="87" t="s">
        <v>392</v>
      </c>
      <c r="J456" s="83">
        <f t="shared" si="5"/>
        <v>6.666666666666667</v>
      </c>
      <c r="K456" s="83">
        <v>9000</v>
      </c>
      <c r="L456" s="91"/>
      <c r="M456" s="94"/>
    </row>
    <row r="457" spans="1:13" x14ac:dyDescent="0.25">
      <c r="A457" s="88">
        <v>43216</v>
      </c>
      <c r="B457" s="85" t="s">
        <v>189</v>
      </c>
      <c r="C457" s="85" t="s">
        <v>400</v>
      </c>
      <c r="D457" s="85" t="s">
        <v>395</v>
      </c>
      <c r="E457" s="89">
        <v>100000</v>
      </c>
      <c r="F457" s="85" t="s">
        <v>33</v>
      </c>
      <c r="G457" s="86" t="s">
        <v>391</v>
      </c>
      <c r="H457" s="85" t="s">
        <v>344</v>
      </c>
      <c r="I457" s="87" t="s">
        <v>392</v>
      </c>
      <c r="J457" s="83">
        <f t="shared" ref="J457:J504" si="6">E457/9000</f>
        <v>11.111111111111111</v>
      </c>
      <c r="K457" s="83">
        <v>9000</v>
      </c>
      <c r="L457" s="91"/>
      <c r="M457" s="94"/>
    </row>
    <row r="458" spans="1:13" x14ac:dyDescent="0.25">
      <c r="A458" s="88">
        <v>43216</v>
      </c>
      <c r="B458" s="85" t="s">
        <v>196</v>
      </c>
      <c r="C458" s="83" t="s">
        <v>389</v>
      </c>
      <c r="D458" s="85" t="s">
        <v>393</v>
      </c>
      <c r="E458" s="89">
        <v>21000</v>
      </c>
      <c r="F458" s="85" t="s">
        <v>33</v>
      </c>
      <c r="G458" s="86" t="s">
        <v>391</v>
      </c>
      <c r="H458" s="85" t="s">
        <v>347</v>
      </c>
      <c r="I458" s="87" t="s">
        <v>392</v>
      </c>
      <c r="J458" s="83">
        <f t="shared" si="6"/>
        <v>2.3333333333333335</v>
      </c>
      <c r="K458" s="83">
        <v>9000</v>
      </c>
      <c r="L458" s="91"/>
      <c r="M458" s="94"/>
    </row>
    <row r="459" spans="1:13" x14ac:dyDescent="0.25">
      <c r="A459" s="88">
        <v>43216</v>
      </c>
      <c r="B459" s="85" t="s">
        <v>197</v>
      </c>
      <c r="C459" s="83" t="s">
        <v>403</v>
      </c>
      <c r="D459" s="83" t="s">
        <v>393</v>
      </c>
      <c r="E459" s="89">
        <v>30000</v>
      </c>
      <c r="F459" s="85" t="s">
        <v>33</v>
      </c>
      <c r="G459" s="86" t="s">
        <v>391</v>
      </c>
      <c r="H459" s="85" t="s">
        <v>348</v>
      </c>
      <c r="I459" s="87" t="s">
        <v>392</v>
      </c>
      <c r="J459" s="83">
        <f t="shared" si="6"/>
        <v>3.3333333333333335</v>
      </c>
      <c r="K459" s="83">
        <v>9000</v>
      </c>
      <c r="L459" s="91"/>
      <c r="M459" s="94"/>
    </row>
    <row r="460" spans="1:13" x14ac:dyDescent="0.25">
      <c r="A460" s="88">
        <v>43216</v>
      </c>
      <c r="B460" s="85" t="s">
        <v>190</v>
      </c>
      <c r="C460" s="83" t="s">
        <v>389</v>
      </c>
      <c r="D460" s="85" t="s">
        <v>393</v>
      </c>
      <c r="E460" s="89">
        <v>17000</v>
      </c>
      <c r="F460" s="85" t="s">
        <v>33</v>
      </c>
      <c r="G460" s="86" t="s">
        <v>391</v>
      </c>
      <c r="H460" s="85" t="s">
        <v>349</v>
      </c>
      <c r="I460" s="87" t="s">
        <v>392</v>
      </c>
      <c r="J460" s="83">
        <f t="shared" si="6"/>
        <v>1.8888888888888888</v>
      </c>
      <c r="K460" s="83">
        <v>9000</v>
      </c>
      <c r="L460" s="91"/>
      <c r="M460" s="94"/>
    </row>
    <row r="461" spans="1:13" x14ac:dyDescent="0.25">
      <c r="A461" s="88">
        <v>43216</v>
      </c>
      <c r="B461" s="85" t="s">
        <v>192</v>
      </c>
      <c r="C461" s="85" t="s">
        <v>389</v>
      </c>
      <c r="D461" s="87" t="s">
        <v>393</v>
      </c>
      <c r="E461" s="89">
        <v>20000</v>
      </c>
      <c r="F461" s="85" t="s">
        <v>88</v>
      </c>
      <c r="G461" s="86" t="s">
        <v>391</v>
      </c>
      <c r="H461" s="85" t="s">
        <v>351</v>
      </c>
      <c r="I461" s="87" t="s">
        <v>392</v>
      </c>
      <c r="J461" s="83">
        <f t="shared" si="6"/>
        <v>2.2222222222222223</v>
      </c>
      <c r="K461" s="83">
        <v>9000</v>
      </c>
      <c r="L461" s="91"/>
      <c r="M461" s="94"/>
    </row>
    <row r="462" spans="1:13" x14ac:dyDescent="0.25">
      <c r="A462" s="88">
        <v>43216</v>
      </c>
      <c r="B462" s="85" t="s">
        <v>135</v>
      </c>
      <c r="C462" s="83" t="s">
        <v>399</v>
      </c>
      <c r="D462" s="83" t="s">
        <v>393</v>
      </c>
      <c r="E462" s="89">
        <v>5000</v>
      </c>
      <c r="F462" s="85" t="s">
        <v>88</v>
      </c>
      <c r="G462" s="86" t="s">
        <v>391</v>
      </c>
      <c r="H462" s="85" t="s">
        <v>352</v>
      </c>
      <c r="I462" s="87" t="s">
        <v>392</v>
      </c>
      <c r="J462" s="83">
        <f t="shared" si="6"/>
        <v>0.55555555555555558</v>
      </c>
      <c r="K462" s="83">
        <v>9000</v>
      </c>
      <c r="L462" s="91"/>
      <c r="M462" s="94"/>
    </row>
    <row r="463" spans="1:13" x14ac:dyDescent="0.25">
      <c r="A463" s="88">
        <v>43216</v>
      </c>
      <c r="B463" s="85" t="s">
        <v>195</v>
      </c>
      <c r="C463" s="85" t="s">
        <v>389</v>
      </c>
      <c r="D463" s="85" t="s">
        <v>393</v>
      </c>
      <c r="E463" s="89">
        <v>25000</v>
      </c>
      <c r="F463" s="83" t="s">
        <v>43</v>
      </c>
      <c r="G463" s="86" t="s">
        <v>391</v>
      </c>
      <c r="H463" s="85" t="s">
        <v>346</v>
      </c>
      <c r="I463" s="87" t="s">
        <v>392</v>
      </c>
      <c r="J463" s="83">
        <f t="shared" si="6"/>
        <v>2.7777777777777777</v>
      </c>
      <c r="K463" s="83">
        <v>9000</v>
      </c>
      <c r="L463" s="91"/>
      <c r="M463" s="94"/>
    </row>
    <row r="464" spans="1:13" x14ac:dyDescent="0.25">
      <c r="A464" s="82">
        <v>43216</v>
      </c>
      <c r="B464" s="83" t="s">
        <v>656</v>
      </c>
      <c r="C464" s="85" t="s">
        <v>389</v>
      </c>
      <c r="D464" s="85" t="s">
        <v>393</v>
      </c>
      <c r="E464" s="84">
        <v>15000</v>
      </c>
      <c r="F464" s="96" t="s">
        <v>48</v>
      </c>
      <c r="G464" s="86" t="s">
        <v>391</v>
      </c>
      <c r="H464" s="85" t="s">
        <v>336</v>
      </c>
      <c r="I464" s="87" t="s">
        <v>392</v>
      </c>
      <c r="J464" s="83">
        <f t="shared" si="6"/>
        <v>1.6666666666666667</v>
      </c>
      <c r="K464" s="83">
        <v>9000</v>
      </c>
      <c r="L464" s="91"/>
      <c r="M464" s="94"/>
    </row>
    <row r="465" spans="1:13" x14ac:dyDescent="0.25">
      <c r="A465" s="293">
        <v>43216</v>
      </c>
      <c r="B465" s="289" t="s">
        <v>1043</v>
      </c>
      <c r="C465" s="289" t="s">
        <v>1041</v>
      </c>
      <c r="D465" s="289" t="s">
        <v>395</v>
      </c>
      <c r="E465" s="297">
        <v>125000</v>
      </c>
      <c r="F465" s="298" t="s">
        <v>48</v>
      </c>
      <c r="G465" s="291" t="s">
        <v>391</v>
      </c>
      <c r="H465" s="289" t="s">
        <v>353</v>
      </c>
      <c r="I465" s="291" t="s">
        <v>392</v>
      </c>
      <c r="J465" s="91">
        <f t="shared" si="6"/>
        <v>13.888888888888889</v>
      </c>
      <c r="K465" s="91">
        <v>9000</v>
      </c>
      <c r="L465" s="91"/>
      <c r="M465" s="94"/>
    </row>
    <row r="466" spans="1:13" x14ac:dyDescent="0.25">
      <c r="A466" s="88">
        <v>43216</v>
      </c>
      <c r="B466" s="85" t="s">
        <v>411</v>
      </c>
      <c r="C466" s="85" t="s">
        <v>399</v>
      </c>
      <c r="D466" s="85" t="s">
        <v>393</v>
      </c>
      <c r="E466" s="89">
        <v>10000</v>
      </c>
      <c r="F466" s="96" t="s">
        <v>48</v>
      </c>
      <c r="G466" s="86" t="s">
        <v>391</v>
      </c>
      <c r="H466" s="85" t="s">
        <v>354</v>
      </c>
      <c r="I466" s="86" t="s">
        <v>392</v>
      </c>
      <c r="J466" s="83">
        <f t="shared" si="6"/>
        <v>1.1111111111111112</v>
      </c>
      <c r="K466" s="83">
        <v>9000</v>
      </c>
      <c r="L466" s="91"/>
      <c r="M466" s="94"/>
    </row>
    <row r="467" spans="1:13" x14ac:dyDescent="0.25">
      <c r="A467" s="88">
        <v>43216</v>
      </c>
      <c r="B467" s="85" t="s">
        <v>191</v>
      </c>
      <c r="C467" s="83" t="s">
        <v>397</v>
      </c>
      <c r="D467" s="85" t="s">
        <v>390</v>
      </c>
      <c r="E467" s="89">
        <v>70000</v>
      </c>
      <c r="F467" s="85" t="s">
        <v>485</v>
      </c>
      <c r="G467" s="86" t="s">
        <v>391</v>
      </c>
      <c r="H467" s="85" t="s">
        <v>350</v>
      </c>
      <c r="I467" s="87" t="s">
        <v>392</v>
      </c>
      <c r="J467" s="83">
        <f t="shared" si="6"/>
        <v>7.7777777777777777</v>
      </c>
      <c r="K467" s="83">
        <v>9000</v>
      </c>
      <c r="L467" s="91"/>
      <c r="M467" s="94"/>
    </row>
    <row r="468" spans="1:13" x14ac:dyDescent="0.25">
      <c r="A468" s="82">
        <v>43216</v>
      </c>
      <c r="B468" s="82" t="s">
        <v>896</v>
      </c>
      <c r="C468" s="83" t="s">
        <v>389</v>
      </c>
      <c r="D468" s="83" t="s">
        <v>390</v>
      </c>
      <c r="E468" s="84">
        <v>16000</v>
      </c>
      <c r="F468" s="85" t="s">
        <v>60</v>
      </c>
      <c r="G468" s="86" t="s">
        <v>391</v>
      </c>
      <c r="H468" s="85" t="s">
        <v>269</v>
      </c>
      <c r="I468" s="87" t="s">
        <v>392</v>
      </c>
      <c r="J468" s="83">
        <f t="shared" si="6"/>
        <v>1.7777777777777777</v>
      </c>
      <c r="K468" s="83">
        <v>9000</v>
      </c>
      <c r="L468" s="91"/>
      <c r="M468" s="94"/>
    </row>
    <row r="469" spans="1:13" x14ac:dyDescent="0.25">
      <c r="A469" s="88">
        <v>43216</v>
      </c>
      <c r="B469" s="85" t="s">
        <v>408</v>
      </c>
      <c r="C469" s="83" t="s">
        <v>394</v>
      </c>
      <c r="D469" s="83" t="s">
        <v>390</v>
      </c>
      <c r="E469" s="84">
        <v>400000</v>
      </c>
      <c r="F469" s="85" t="s">
        <v>60</v>
      </c>
      <c r="G469" s="86" t="s">
        <v>391</v>
      </c>
      <c r="H469" s="85" t="s">
        <v>355</v>
      </c>
      <c r="I469" s="87" t="s">
        <v>392</v>
      </c>
      <c r="J469" s="83">
        <f t="shared" si="6"/>
        <v>44.444444444444443</v>
      </c>
      <c r="K469" s="83">
        <v>9000</v>
      </c>
      <c r="L469" s="91"/>
      <c r="M469" s="94"/>
    </row>
    <row r="470" spans="1:13" x14ac:dyDescent="0.25">
      <c r="A470" s="82">
        <v>43216</v>
      </c>
      <c r="B470" s="83" t="s">
        <v>735</v>
      </c>
      <c r="C470" s="83" t="s">
        <v>389</v>
      </c>
      <c r="D470" s="83" t="s">
        <v>824</v>
      </c>
      <c r="E470" s="104">
        <v>10000</v>
      </c>
      <c r="F470" s="83" t="s">
        <v>27</v>
      </c>
      <c r="G470" s="86" t="s">
        <v>391</v>
      </c>
      <c r="H470" s="85" t="s">
        <v>330</v>
      </c>
      <c r="I470" s="87" t="s">
        <v>392</v>
      </c>
      <c r="J470" s="83">
        <f t="shared" si="6"/>
        <v>1.1111111111111112</v>
      </c>
      <c r="K470" s="83">
        <v>9000</v>
      </c>
      <c r="L470" s="91"/>
      <c r="M470" s="94"/>
    </row>
    <row r="471" spans="1:13" x14ac:dyDescent="0.25">
      <c r="A471" s="88">
        <v>43217</v>
      </c>
      <c r="B471" s="85" t="s">
        <v>410</v>
      </c>
      <c r="C471" s="87" t="s">
        <v>389</v>
      </c>
      <c r="D471" s="87" t="s">
        <v>390</v>
      </c>
      <c r="E471" s="89">
        <v>70000</v>
      </c>
      <c r="F471" s="85" t="s">
        <v>69</v>
      </c>
      <c r="G471" s="86" t="s">
        <v>391</v>
      </c>
      <c r="H471" s="85" t="s">
        <v>356</v>
      </c>
      <c r="I471" s="87" t="s">
        <v>392</v>
      </c>
      <c r="J471" s="83">
        <f t="shared" si="6"/>
        <v>7.7777777777777777</v>
      </c>
      <c r="K471" s="83">
        <v>9000</v>
      </c>
      <c r="L471" s="91"/>
      <c r="M471" s="94"/>
    </row>
    <row r="472" spans="1:13" x14ac:dyDescent="0.25">
      <c r="A472" s="82">
        <v>43217</v>
      </c>
      <c r="B472" s="83" t="s">
        <v>656</v>
      </c>
      <c r="C472" s="85" t="s">
        <v>389</v>
      </c>
      <c r="D472" s="85" t="s">
        <v>393</v>
      </c>
      <c r="E472" s="84">
        <v>15000</v>
      </c>
      <c r="F472" s="96" t="s">
        <v>48</v>
      </c>
      <c r="G472" s="86" t="s">
        <v>391</v>
      </c>
      <c r="H472" s="85" t="s">
        <v>336</v>
      </c>
      <c r="I472" s="87" t="s">
        <v>392</v>
      </c>
      <c r="J472" s="83">
        <f t="shared" si="6"/>
        <v>1.6666666666666667</v>
      </c>
      <c r="K472" s="83">
        <v>9000</v>
      </c>
      <c r="L472" s="91"/>
      <c r="M472" s="94"/>
    </row>
    <row r="473" spans="1:13" x14ac:dyDescent="0.25">
      <c r="A473" s="88">
        <v>43217</v>
      </c>
      <c r="B473" s="85" t="s">
        <v>406</v>
      </c>
      <c r="C473" s="85" t="s">
        <v>399</v>
      </c>
      <c r="D473" s="85" t="s">
        <v>393</v>
      </c>
      <c r="E473" s="84">
        <v>20000</v>
      </c>
      <c r="F473" s="96" t="s">
        <v>48</v>
      </c>
      <c r="G473" s="86" t="s">
        <v>391</v>
      </c>
      <c r="H473" s="85" t="s">
        <v>357</v>
      </c>
      <c r="I473" s="87" t="s">
        <v>392</v>
      </c>
      <c r="J473" s="83">
        <f t="shared" si="6"/>
        <v>2.2222222222222223</v>
      </c>
      <c r="K473" s="83">
        <v>9000</v>
      </c>
      <c r="L473" s="91"/>
      <c r="M473" s="94"/>
    </row>
    <row r="474" spans="1:13" x14ac:dyDescent="0.25">
      <c r="A474" s="88">
        <v>43217</v>
      </c>
      <c r="B474" s="85" t="s">
        <v>524</v>
      </c>
      <c r="C474" s="83" t="s">
        <v>400</v>
      </c>
      <c r="D474" s="83" t="s">
        <v>395</v>
      </c>
      <c r="E474" s="89">
        <v>170000</v>
      </c>
      <c r="F474" s="85" t="s">
        <v>60</v>
      </c>
      <c r="G474" s="86" t="s">
        <v>391</v>
      </c>
      <c r="H474" s="85" t="s">
        <v>528</v>
      </c>
      <c r="I474" s="87" t="s">
        <v>392</v>
      </c>
      <c r="J474" s="83">
        <f t="shared" si="6"/>
        <v>18.888888888888889</v>
      </c>
      <c r="K474" s="83">
        <v>9000</v>
      </c>
      <c r="L474" s="91"/>
      <c r="M474" s="94"/>
    </row>
    <row r="475" spans="1:13" x14ac:dyDescent="0.25">
      <c r="A475" s="88">
        <v>43217</v>
      </c>
      <c r="B475" s="85" t="s">
        <v>525</v>
      </c>
      <c r="C475" s="83" t="s">
        <v>396</v>
      </c>
      <c r="D475" s="83" t="s">
        <v>398</v>
      </c>
      <c r="E475" s="89">
        <v>294000</v>
      </c>
      <c r="F475" s="85" t="s">
        <v>60</v>
      </c>
      <c r="G475" s="86" t="s">
        <v>391</v>
      </c>
      <c r="H475" s="85" t="s">
        <v>529</v>
      </c>
      <c r="I475" s="87" t="s">
        <v>392</v>
      </c>
      <c r="J475" s="83">
        <f t="shared" si="6"/>
        <v>32.666666666666664</v>
      </c>
      <c r="K475" s="83">
        <v>9000</v>
      </c>
      <c r="L475" s="91"/>
      <c r="M475" s="94"/>
    </row>
    <row r="476" spans="1:13" x14ac:dyDescent="0.25">
      <c r="A476" s="88">
        <v>43217</v>
      </c>
      <c r="B476" s="85" t="s">
        <v>526</v>
      </c>
      <c r="C476" s="83" t="s">
        <v>396</v>
      </c>
      <c r="D476" s="83" t="s">
        <v>398</v>
      </c>
      <c r="E476" s="89">
        <v>35000</v>
      </c>
      <c r="F476" s="85" t="s">
        <v>60</v>
      </c>
      <c r="G476" s="86" t="s">
        <v>391</v>
      </c>
      <c r="H476" s="85" t="s">
        <v>530</v>
      </c>
      <c r="I476" s="87" t="s">
        <v>392</v>
      </c>
      <c r="J476" s="83">
        <f t="shared" si="6"/>
        <v>3.8888888888888888</v>
      </c>
      <c r="K476" s="83">
        <v>9000</v>
      </c>
      <c r="L476" s="91"/>
      <c r="M476" s="94"/>
    </row>
    <row r="477" spans="1:13" x14ac:dyDescent="0.25">
      <c r="A477" s="88">
        <v>43217</v>
      </c>
      <c r="B477" s="85" t="s">
        <v>527</v>
      </c>
      <c r="C477" s="83" t="s">
        <v>389</v>
      </c>
      <c r="D477" s="83" t="s">
        <v>390</v>
      </c>
      <c r="E477" s="89">
        <v>30000</v>
      </c>
      <c r="F477" s="85" t="s">
        <v>60</v>
      </c>
      <c r="G477" s="86" t="s">
        <v>391</v>
      </c>
      <c r="H477" s="85" t="s">
        <v>531</v>
      </c>
      <c r="I477" s="87" t="s">
        <v>392</v>
      </c>
      <c r="J477" s="83">
        <f t="shared" si="6"/>
        <v>3.3333333333333335</v>
      </c>
      <c r="K477" s="83">
        <v>9000</v>
      </c>
      <c r="L477" s="91"/>
      <c r="M477" s="94"/>
    </row>
    <row r="478" spans="1:13" x14ac:dyDescent="0.25">
      <c r="A478" s="82">
        <v>43217</v>
      </c>
      <c r="B478" s="82" t="s">
        <v>896</v>
      </c>
      <c r="C478" s="83" t="s">
        <v>389</v>
      </c>
      <c r="D478" s="83" t="s">
        <v>390</v>
      </c>
      <c r="E478" s="84">
        <v>16000</v>
      </c>
      <c r="F478" s="85" t="s">
        <v>60</v>
      </c>
      <c r="G478" s="86" t="s">
        <v>391</v>
      </c>
      <c r="H478" s="85" t="s">
        <v>621</v>
      </c>
      <c r="I478" s="87" t="s">
        <v>392</v>
      </c>
      <c r="J478" s="83">
        <f t="shared" si="6"/>
        <v>1.7777777777777777</v>
      </c>
      <c r="K478" s="83">
        <v>9000</v>
      </c>
      <c r="L478" s="91"/>
      <c r="M478" s="94"/>
    </row>
    <row r="479" spans="1:13" x14ac:dyDescent="0.25">
      <c r="A479" s="88">
        <v>43220</v>
      </c>
      <c r="B479" s="85" t="s">
        <v>410</v>
      </c>
      <c r="C479" s="87" t="s">
        <v>389</v>
      </c>
      <c r="D479" s="87" t="s">
        <v>390</v>
      </c>
      <c r="E479" s="89">
        <v>70000</v>
      </c>
      <c r="F479" s="85" t="s">
        <v>69</v>
      </c>
      <c r="G479" s="86" t="s">
        <v>391</v>
      </c>
      <c r="H479" s="85" t="s">
        <v>357</v>
      </c>
      <c r="I479" s="87" t="s">
        <v>392</v>
      </c>
      <c r="J479" s="83">
        <f t="shared" si="6"/>
        <v>7.7777777777777777</v>
      </c>
      <c r="K479" s="83">
        <v>9000</v>
      </c>
      <c r="L479" s="91"/>
      <c r="M479" s="94"/>
    </row>
    <row r="480" spans="1:13" x14ac:dyDescent="0.25">
      <c r="A480" s="88">
        <v>43220</v>
      </c>
      <c r="B480" s="85" t="s">
        <v>419</v>
      </c>
      <c r="C480" s="87" t="s">
        <v>389</v>
      </c>
      <c r="D480" s="87" t="s">
        <v>390</v>
      </c>
      <c r="E480" s="89">
        <v>40000</v>
      </c>
      <c r="F480" s="85" t="s">
        <v>69</v>
      </c>
      <c r="G480" s="86" t="s">
        <v>391</v>
      </c>
      <c r="H480" s="85" t="s">
        <v>365</v>
      </c>
      <c r="I480" s="87" t="s">
        <v>392</v>
      </c>
      <c r="J480" s="83">
        <f t="shared" si="6"/>
        <v>4.4444444444444446</v>
      </c>
      <c r="K480" s="83">
        <v>9000</v>
      </c>
      <c r="L480" s="91"/>
      <c r="M480" s="94"/>
    </row>
    <row r="481" spans="1:13" x14ac:dyDescent="0.25">
      <c r="A481" s="88">
        <v>43220</v>
      </c>
      <c r="B481" s="85" t="s">
        <v>425</v>
      </c>
      <c r="C481" s="83" t="s">
        <v>396</v>
      </c>
      <c r="D481" s="85" t="s">
        <v>390</v>
      </c>
      <c r="E481" s="89">
        <v>600000</v>
      </c>
      <c r="F481" s="85" t="s">
        <v>69</v>
      </c>
      <c r="G481" s="86" t="s">
        <v>391</v>
      </c>
      <c r="H481" s="85" t="s">
        <v>371</v>
      </c>
      <c r="I481" s="87" t="s">
        <v>392</v>
      </c>
      <c r="J481" s="83">
        <f t="shared" si="6"/>
        <v>66.666666666666671</v>
      </c>
      <c r="K481" s="83">
        <v>9000</v>
      </c>
      <c r="L481" s="91"/>
      <c r="M481" s="94"/>
    </row>
    <row r="482" spans="1:13" x14ac:dyDescent="0.25">
      <c r="A482" s="88">
        <v>43220</v>
      </c>
      <c r="B482" s="85" t="s">
        <v>414</v>
      </c>
      <c r="C482" s="85" t="s">
        <v>389</v>
      </c>
      <c r="D482" s="87" t="s">
        <v>393</v>
      </c>
      <c r="E482" s="89">
        <v>60000</v>
      </c>
      <c r="F482" s="85" t="s">
        <v>88</v>
      </c>
      <c r="G482" s="86" t="s">
        <v>391</v>
      </c>
      <c r="H482" s="85" t="s">
        <v>360</v>
      </c>
      <c r="I482" s="87" t="s">
        <v>392</v>
      </c>
      <c r="J482" s="83">
        <f t="shared" si="6"/>
        <v>6.666666666666667</v>
      </c>
      <c r="K482" s="83">
        <v>9000</v>
      </c>
      <c r="L482" s="91"/>
      <c r="M482" s="94"/>
    </row>
    <row r="483" spans="1:13" x14ac:dyDescent="0.25">
      <c r="A483" s="88">
        <v>43220</v>
      </c>
      <c r="B483" s="85" t="s">
        <v>406</v>
      </c>
      <c r="C483" s="83" t="s">
        <v>399</v>
      </c>
      <c r="D483" s="85" t="s">
        <v>393</v>
      </c>
      <c r="E483" s="89">
        <v>5000</v>
      </c>
      <c r="F483" s="85" t="s">
        <v>88</v>
      </c>
      <c r="G483" s="86" t="s">
        <v>391</v>
      </c>
      <c r="H483" s="85" t="s">
        <v>361</v>
      </c>
      <c r="I483" s="87" t="s">
        <v>392</v>
      </c>
      <c r="J483" s="83">
        <f t="shared" si="6"/>
        <v>0.55555555555555558</v>
      </c>
      <c r="K483" s="83">
        <v>9000</v>
      </c>
      <c r="L483" s="94"/>
      <c r="M483" s="94"/>
    </row>
    <row r="484" spans="1:13" x14ac:dyDescent="0.25">
      <c r="A484" s="88">
        <v>43220</v>
      </c>
      <c r="B484" s="85" t="s">
        <v>412</v>
      </c>
      <c r="C484" s="85" t="s">
        <v>389</v>
      </c>
      <c r="D484" s="85" t="s">
        <v>393</v>
      </c>
      <c r="E484" s="89">
        <v>47000</v>
      </c>
      <c r="F484" s="83" t="s">
        <v>43</v>
      </c>
      <c r="G484" s="86" t="s">
        <v>391</v>
      </c>
      <c r="H484" s="85" t="s">
        <v>358</v>
      </c>
      <c r="I484" s="87" t="s">
        <v>392</v>
      </c>
      <c r="J484" s="83">
        <f t="shared" si="6"/>
        <v>5.2222222222222223</v>
      </c>
      <c r="K484" s="83">
        <v>9000</v>
      </c>
      <c r="L484" s="94"/>
      <c r="M484" s="94"/>
    </row>
    <row r="485" spans="1:13" x14ac:dyDescent="0.25">
      <c r="A485" s="88">
        <v>43220</v>
      </c>
      <c r="B485" s="85" t="s">
        <v>413</v>
      </c>
      <c r="C485" s="85" t="s">
        <v>403</v>
      </c>
      <c r="D485" s="85" t="s">
        <v>393</v>
      </c>
      <c r="E485" s="89">
        <v>100000</v>
      </c>
      <c r="F485" s="83" t="s">
        <v>43</v>
      </c>
      <c r="G485" s="86" t="s">
        <v>391</v>
      </c>
      <c r="H485" s="85" t="s">
        <v>359</v>
      </c>
      <c r="I485" s="87" t="s">
        <v>392</v>
      </c>
      <c r="J485" s="83">
        <f t="shared" si="6"/>
        <v>11.111111111111111</v>
      </c>
      <c r="K485" s="83">
        <v>9000</v>
      </c>
      <c r="L485" s="94"/>
      <c r="M485" s="94"/>
    </row>
    <row r="486" spans="1:13" x14ac:dyDescent="0.25">
      <c r="A486" s="88">
        <v>43220</v>
      </c>
      <c r="B486" s="85" t="s">
        <v>418</v>
      </c>
      <c r="C486" s="85" t="s">
        <v>389</v>
      </c>
      <c r="D486" s="85" t="s">
        <v>393</v>
      </c>
      <c r="E486" s="89">
        <v>68000</v>
      </c>
      <c r="F486" s="83" t="s">
        <v>43</v>
      </c>
      <c r="G486" s="86" t="s">
        <v>391</v>
      </c>
      <c r="H486" s="85" t="s">
        <v>364</v>
      </c>
      <c r="I486" s="87" t="s">
        <v>392</v>
      </c>
      <c r="J486" s="83">
        <f t="shared" si="6"/>
        <v>7.5555555555555554</v>
      </c>
      <c r="K486" s="83">
        <v>9000</v>
      </c>
      <c r="L486" s="94"/>
      <c r="M486" s="94"/>
    </row>
    <row r="487" spans="1:13" x14ac:dyDescent="0.25">
      <c r="A487" s="88">
        <v>43220</v>
      </c>
      <c r="B487" s="85" t="s">
        <v>417</v>
      </c>
      <c r="C487" s="83" t="s">
        <v>389</v>
      </c>
      <c r="D487" s="85" t="s">
        <v>393</v>
      </c>
      <c r="E487" s="89">
        <v>60000</v>
      </c>
      <c r="F487" s="96" t="s">
        <v>87</v>
      </c>
      <c r="G487" s="86" t="s">
        <v>391</v>
      </c>
      <c r="H487" s="85" t="s">
        <v>363</v>
      </c>
      <c r="I487" s="87" t="s">
        <v>392</v>
      </c>
      <c r="J487" s="83">
        <f t="shared" si="6"/>
        <v>6.666666666666667</v>
      </c>
      <c r="K487" s="83">
        <v>9000</v>
      </c>
      <c r="L487" s="94"/>
      <c r="M487" s="94"/>
    </row>
    <row r="488" spans="1:13" x14ac:dyDescent="0.25">
      <c r="A488" s="82">
        <v>43220</v>
      </c>
      <c r="B488" s="83" t="s">
        <v>656</v>
      </c>
      <c r="C488" s="85" t="s">
        <v>389</v>
      </c>
      <c r="D488" s="85" t="s">
        <v>393</v>
      </c>
      <c r="E488" s="84">
        <v>15000</v>
      </c>
      <c r="F488" s="96" t="s">
        <v>48</v>
      </c>
      <c r="G488" s="86" t="s">
        <v>391</v>
      </c>
      <c r="H488" s="85" t="s">
        <v>336</v>
      </c>
      <c r="I488" s="87" t="s">
        <v>392</v>
      </c>
      <c r="J488" s="83">
        <f t="shared" si="6"/>
        <v>1.6666666666666667</v>
      </c>
      <c r="K488" s="83">
        <v>9000</v>
      </c>
      <c r="L488" s="94"/>
      <c r="M488" s="94"/>
    </row>
    <row r="489" spans="1:13" x14ac:dyDescent="0.25">
      <c r="A489" s="82">
        <v>43220</v>
      </c>
      <c r="B489" s="83" t="s">
        <v>689</v>
      </c>
      <c r="C489" s="85" t="s">
        <v>389</v>
      </c>
      <c r="D489" s="85" t="s">
        <v>393</v>
      </c>
      <c r="E489" s="84">
        <v>40000</v>
      </c>
      <c r="F489" s="96" t="s">
        <v>48</v>
      </c>
      <c r="G489" s="86" t="s">
        <v>391</v>
      </c>
      <c r="H489" s="85" t="s">
        <v>362</v>
      </c>
      <c r="I489" s="87" t="s">
        <v>392</v>
      </c>
      <c r="J489" s="83">
        <f t="shared" si="6"/>
        <v>4.4444444444444446</v>
      </c>
      <c r="K489" s="83">
        <v>9000</v>
      </c>
      <c r="L489" s="94"/>
      <c r="M489" s="94"/>
    </row>
    <row r="490" spans="1:13" x14ac:dyDescent="0.25">
      <c r="A490" s="88">
        <v>43220</v>
      </c>
      <c r="B490" s="85" t="s">
        <v>74</v>
      </c>
      <c r="C490" s="85" t="s">
        <v>389</v>
      </c>
      <c r="D490" s="85" t="s">
        <v>789</v>
      </c>
      <c r="E490" s="84">
        <v>160000</v>
      </c>
      <c r="F490" s="96" t="s">
        <v>73</v>
      </c>
      <c r="G490" s="86" t="s">
        <v>391</v>
      </c>
      <c r="H490" s="85" t="s">
        <v>366</v>
      </c>
      <c r="I490" s="87" t="s">
        <v>392</v>
      </c>
      <c r="J490" s="83">
        <f t="shared" si="6"/>
        <v>17.777777777777779</v>
      </c>
      <c r="K490" s="83">
        <v>9000</v>
      </c>
      <c r="L490" s="94"/>
      <c r="M490" s="94"/>
    </row>
    <row r="491" spans="1:13" x14ac:dyDescent="0.25">
      <c r="A491" s="88">
        <v>43220</v>
      </c>
      <c r="B491" s="85" t="s">
        <v>424</v>
      </c>
      <c r="C491" s="85" t="s">
        <v>396</v>
      </c>
      <c r="D491" s="85" t="s">
        <v>390</v>
      </c>
      <c r="E491" s="89">
        <v>600000</v>
      </c>
      <c r="F491" s="85" t="s">
        <v>485</v>
      </c>
      <c r="G491" s="86" t="s">
        <v>391</v>
      </c>
      <c r="H491" s="85" t="s">
        <v>370</v>
      </c>
      <c r="I491" s="87" t="s">
        <v>392</v>
      </c>
      <c r="J491" s="83">
        <f t="shared" si="6"/>
        <v>66.666666666666671</v>
      </c>
      <c r="K491" s="83">
        <v>9000</v>
      </c>
      <c r="L491" s="94"/>
      <c r="M491" s="94"/>
    </row>
    <row r="492" spans="1:13" x14ac:dyDescent="0.25">
      <c r="A492" s="88">
        <v>43220</v>
      </c>
      <c r="B492" s="85" t="s">
        <v>164</v>
      </c>
      <c r="C492" s="83" t="s">
        <v>389</v>
      </c>
      <c r="D492" s="85" t="s">
        <v>395</v>
      </c>
      <c r="E492" s="89">
        <v>120000</v>
      </c>
      <c r="F492" s="85" t="s">
        <v>25</v>
      </c>
      <c r="G492" s="86" t="s">
        <v>391</v>
      </c>
      <c r="H492" s="85" t="s">
        <v>366</v>
      </c>
      <c r="I492" s="87" t="s">
        <v>392</v>
      </c>
      <c r="J492" s="83">
        <f t="shared" si="6"/>
        <v>13.333333333333334</v>
      </c>
      <c r="K492" s="83">
        <v>9000</v>
      </c>
      <c r="L492" s="94"/>
      <c r="M492" s="94"/>
    </row>
    <row r="493" spans="1:13" x14ac:dyDescent="0.25">
      <c r="A493" s="88">
        <v>43220</v>
      </c>
      <c r="B493" s="85" t="s">
        <v>420</v>
      </c>
      <c r="C493" s="83" t="s">
        <v>518</v>
      </c>
      <c r="D493" s="85" t="s">
        <v>395</v>
      </c>
      <c r="E493" s="89">
        <v>100000</v>
      </c>
      <c r="F493" s="85" t="s">
        <v>25</v>
      </c>
      <c r="G493" s="86" t="s">
        <v>391</v>
      </c>
      <c r="H493" s="85" t="s">
        <v>367</v>
      </c>
      <c r="I493" s="87" t="s">
        <v>392</v>
      </c>
      <c r="J493" s="83">
        <f t="shared" si="6"/>
        <v>11.111111111111111</v>
      </c>
      <c r="K493" s="83">
        <v>9000</v>
      </c>
      <c r="L493" s="94"/>
      <c r="M493" s="94"/>
    </row>
    <row r="494" spans="1:13" x14ac:dyDescent="0.25">
      <c r="A494" s="88">
        <v>43220</v>
      </c>
      <c r="B494" s="85" t="s">
        <v>421</v>
      </c>
      <c r="C494" s="83" t="s">
        <v>396</v>
      </c>
      <c r="D494" s="85" t="s">
        <v>395</v>
      </c>
      <c r="E494" s="89">
        <v>500000</v>
      </c>
      <c r="F494" s="85" t="s">
        <v>25</v>
      </c>
      <c r="G494" s="86" t="s">
        <v>391</v>
      </c>
      <c r="H494" s="85" t="s">
        <v>368</v>
      </c>
      <c r="I494" s="87" t="s">
        <v>392</v>
      </c>
      <c r="J494" s="83">
        <f t="shared" si="6"/>
        <v>55.555555555555557</v>
      </c>
      <c r="K494" s="83">
        <v>9000</v>
      </c>
      <c r="L494" s="94"/>
      <c r="M494" s="94"/>
    </row>
    <row r="495" spans="1:13" x14ac:dyDescent="0.25">
      <c r="A495" s="88">
        <v>43220</v>
      </c>
      <c r="B495" s="85" t="s">
        <v>423</v>
      </c>
      <c r="C495" s="83" t="s">
        <v>396</v>
      </c>
      <c r="D495" s="85" t="s">
        <v>395</v>
      </c>
      <c r="E495" s="89">
        <v>4313750</v>
      </c>
      <c r="F495" s="85" t="s">
        <v>25</v>
      </c>
      <c r="G495" s="86" t="s">
        <v>391</v>
      </c>
      <c r="H495" s="85" t="s">
        <v>369</v>
      </c>
      <c r="I495" s="87" t="s">
        <v>392</v>
      </c>
      <c r="J495" s="83">
        <f t="shared" si="6"/>
        <v>479.30555555555554</v>
      </c>
      <c r="K495" s="83">
        <v>9000</v>
      </c>
      <c r="L495" s="94"/>
      <c r="M495" s="94"/>
    </row>
    <row r="496" spans="1:13" x14ac:dyDescent="0.25">
      <c r="A496" s="88">
        <v>43220</v>
      </c>
      <c r="B496" s="86" t="s">
        <v>24</v>
      </c>
      <c r="C496" s="83" t="s">
        <v>399</v>
      </c>
      <c r="D496" s="85" t="s">
        <v>395</v>
      </c>
      <c r="E496" s="89">
        <v>400000</v>
      </c>
      <c r="F496" s="85" t="s">
        <v>25</v>
      </c>
      <c r="G496" s="86" t="s">
        <v>391</v>
      </c>
      <c r="H496" s="85" t="s">
        <v>372</v>
      </c>
      <c r="I496" s="87" t="s">
        <v>392</v>
      </c>
      <c r="J496" s="83">
        <f t="shared" si="6"/>
        <v>44.444444444444443</v>
      </c>
      <c r="K496" s="83">
        <v>9000</v>
      </c>
      <c r="L496" s="94"/>
      <c r="M496" s="94"/>
    </row>
    <row r="497" spans="1:13" x14ac:dyDescent="0.25">
      <c r="A497" s="82">
        <v>43220</v>
      </c>
      <c r="B497" s="82" t="s">
        <v>896</v>
      </c>
      <c r="C497" s="83" t="s">
        <v>389</v>
      </c>
      <c r="D497" s="83" t="s">
        <v>390</v>
      </c>
      <c r="E497" s="84">
        <v>16000</v>
      </c>
      <c r="F497" s="85" t="s">
        <v>60</v>
      </c>
      <c r="G497" s="86" t="s">
        <v>391</v>
      </c>
      <c r="H497" s="85" t="s">
        <v>621</v>
      </c>
      <c r="I497" s="87" t="s">
        <v>392</v>
      </c>
      <c r="J497" s="83">
        <f t="shared" si="6"/>
        <v>1.7777777777777777</v>
      </c>
      <c r="K497" s="83">
        <v>9000</v>
      </c>
      <c r="L497" s="94"/>
      <c r="M497" s="94"/>
    </row>
    <row r="498" spans="1:13" x14ac:dyDescent="0.25">
      <c r="A498" s="82">
        <v>43220</v>
      </c>
      <c r="B498" s="83" t="s">
        <v>735</v>
      </c>
      <c r="C498" s="83" t="s">
        <v>389</v>
      </c>
      <c r="D498" s="83" t="s">
        <v>824</v>
      </c>
      <c r="E498" s="104">
        <v>10000</v>
      </c>
      <c r="F498" s="83" t="s">
        <v>27</v>
      </c>
      <c r="G498" s="86" t="s">
        <v>391</v>
      </c>
      <c r="H498" s="85" t="s">
        <v>330</v>
      </c>
      <c r="I498" s="87" t="s">
        <v>392</v>
      </c>
      <c r="J498" s="83">
        <f t="shared" si="6"/>
        <v>1.1111111111111112</v>
      </c>
      <c r="K498" s="83">
        <v>9000</v>
      </c>
      <c r="L498" s="94"/>
      <c r="M498" s="94"/>
    </row>
    <row r="499" spans="1:13" x14ac:dyDescent="0.25">
      <c r="A499" s="82">
        <v>43220</v>
      </c>
      <c r="B499" s="86" t="s">
        <v>932</v>
      </c>
      <c r="C499" s="85" t="s">
        <v>936</v>
      </c>
      <c r="D499" s="92" t="s">
        <v>395</v>
      </c>
      <c r="E499" s="89">
        <v>22600</v>
      </c>
      <c r="F499" s="85" t="s">
        <v>908</v>
      </c>
      <c r="G499" s="86" t="s">
        <v>391</v>
      </c>
      <c r="H499" s="85" t="s">
        <v>621</v>
      </c>
      <c r="I499" s="87" t="s">
        <v>392</v>
      </c>
      <c r="J499" s="83">
        <f t="shared" si="6"/>
        <v>2.5111111111111111</v>
      </c>
      <c r="K499" s="83">
        <v>9000</v>
      </c>
      <c r="L499" s="94"/>
      <c r="M499" s="94"/>
    </row>
    <row r="500" spans="1:13" x14ac:dyDescent="0.25">
      <c r="A500" s="82">
        <v>43220</v>
      </c>
      <c r="B500" s="86" t="s">
        <v>933</v>
      </c>
      <c r="C500" s="85" t="s">
        <v>936</v>
      </c>
      <c r="D500" s="92" t="s">
        <v>395</v>
      </c>
      <c r="E500" s="89">
        <v>4576</v>
      </c>
      <c r="F500" s="85" t="s">
        <v>908</v>
      </c>
      <c r="G500" s="86" t="s">
        <v>391</v>
      </c>
      <c r="H500" s="85" t="s">
        <v>621</v>
      </c>
      <c r="I500" s="87" t="s">
        <v>392</v>
      </c>
      <c r="J500" s="83">
        <f t="shared" si="6"/>
        <v>0.50844444444444448</v>
      </c>
      <c r="K500" s="83">
        <v>9000</v>
      </c>
      <c r="L500" s="94"/>
      <c r="M500" s="94"/>
    </row>
    <row r="501" spans="1:13" x14ac:dyDescent="0.25">
      <c r="A501" s="82">
        <v>43220</v>
      </c>
      <c r="B501" s="86" t="s">
        <v>934</v>
      </c>
      <c r="C501" s="85" t="s">
        <v>936</v>
      </c>
      <c r="D501" s="92" t="s">
        <v>395</v>
      </c>
      <c r="E501" s="89">
        <v>25424</v>
      </c>
      <c r="F501" s="85" t="s">
        <v>908</v>
      </c>
      <c r="G501" s="86" t="s">
        <v>391</v>
      </c>
      <c r="H501" s="85" t="s">
        <v>621</v>
      </c>
      <c r="I501" s="87" t="s">
        <v>392</v>
      </c>
      <c r="J501" s="83">
        <f t="shared" si="6"/>
        <v>2.8248888888888888</v>
      </c>
      <c r="K501" s="83">
        <v>9000</v>
      </c>
      <c r="L501" s="94"/>
      <c r="M501" s="94"/>
    </row>
    <row r="502" spans="1:13" x14ac:dyDescent="0.25">
      <c r="A502" s="82">
        <v>43220</v>
      </c>
      <c r="B502" s="85" t="s">
        <v>946</v>
      </c>
      <c r="C502" s="87" t="s">
        <v>936</v>
      </c>
      <c r="D502" s="87" t="s">
        <v>395</v>
      </c>
      <c r="E502" s="84">
        <v>2703000</v>
      </c>
      <c r="F502" s="85" t="s">
        <v>938</v>
      </c>
      <c r="G502" s="86" t="s">
        <v>391</v>
      </c>
      <c r="H502" s="85" t="s">
        <v>621</v>
      </c>
      <c r="I502" s="87" t="s">
        <v>392</v>
      </c>
      <c r="J502" s="83">
        <f t="shared" si="6"/>
        <v>300.33333333333331</v>
      </c>
      <c r="K502" s="83">
        <v>9000</v>
      </c>
      <c r="L502" s="94"/>
      <c r="M502" s="94"/>
    </row>
    <row r="503" spans="1:13" x14ac:dyDescent="0.25">
      <c r="A503" s="82">
        <v>43220</v>
      </c>
      <c r="B503" s="103" t="s">
        <v>937</v>
      </c>
      <c r="C503" s="87" t="s">
        <v>936</v>
      </c>
      <c r="D503" s="87" t="s">
        <v>395</v>
      </c>
      <c r="E503" s="84">
        <v>27450</v>
      </c>
      <c r="F503" s="92" t="s">
        <v>938</v>
      </c>
      <c r="G503" s="86" t="s">
        <v>391</v>
      </c>
      <c r="H503" s="85" t="s">
        <v>621</v>
      </c>
      <c r="I503" s="87" t="s">
        <v>392</v>
      </c>
      <c r="J503" s="83">
        <f t="shared" si="6"/>
        <v>3.05</v>
      </c>
      <c r="K503" s="83">
        <v>9000</v>
      </c>
      <c r="L503" s="94"/>
      <c r="M503" s="94"/>
    </row>
    <row r="504" spans="1:13" x14ac:dyDescent="0.25">
      <c r="A504" s="82">
        <v>43220</v>
      </c>
      <c r="B504" s="103" t="s">
        <v>939</v>
      </c>
      <c r="C504" s="87" t="s">
        <v>936</v>
      </c>
      <c r="D504" s="87" t="s">
        <v>395</v>
      </c>
      <c r="E504" s="84">
        <v>152550</v>
      </c>
      <c r="F504" s="92" t="s">
        <v>938</v>
      </c>
      <c r="G504" s="86" t="s">
        <v>391</v>
      </c>
      <c r="H504" s="85" t="s">
        <v>621</v>
      </c>
      <c r="I504" s="87" t="s">
        <v>392</v>
      </c>
      <c r="J504" s="83">
        <f t="shared" si="6"/>
        <v>16.95</v>
      </c>
      <c r="K504" s="83">
        <v>9000</v>
      </c>
      <c r="L504" s="94"/>
      <c r="M504" s="94"/>
    </row>
    <row r="505" spans="1:13" x14ac:dyDescent="0.25">
      <c r="A505" s="95"/>
      <c r="B505" s="94"/>
      <c r="C505" s="94"/>
      <c r="D505" s="94"/>
      <c r="E505" s="94"/>
      <c r="F505" s="94"/>
      <c r="G505" s="94"/>
      <c r="H505" s="94"/>
      <c r="I505" s="94"/>
      <c r="J505" s="94"/>
      <c r="K505" s="94"/>
      <c r="L505" s="94"/>
      <c r="M505" s="94"/>
    </row>
    <row r="506" spans="1:13" x14ac:dyDescent="0.25">
      <c r="A506" s="95"/>
      <c r="B506" s="94"/>
      <c r="C506" s="94"/>
      <c r="D506" s="94"/>
      <c r="E506" s="94"/>
      <c r="F506" s="94"/>
      <c r="G506" s="94"/>
      <c r="H506" s="94"/>
      <c r="I506" s="94"/>
      <c r="J506" s="94"/>
      <c r="K506" s="94"/>
      <c r="L506" s="94"/>
      <c r="M506" s="94"/>
    </row>
    <row r="507" spans="1:13" x14ac:dyDescent="0.25">
      <c r="A507" s="95"/>
      <c r="B507" s="94"/>
      <c r="C507" s="94"/>
      <c r="D507" s="94"/>
      <c r="E507" s="94"/>
      <c r="F507" s="94"/>
      <c r="G507" s="94"/>
      <c r="H507" s="94"/>
      <c r="I507" s="94"/>
      <c r="J507" s="94"/>
      <c r="K507" s="94"/>
      <c r="L507" s="94"/>
      <c r="M507" s="94"/>
    </row>
  </sheetData>
  <autoFilter ref="A1:I50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22" workbookViewId="0">
      <selection activeCell="C19" sqref="C19"/>
    </sheetView>
  </sheetViews>
  <sheetFormatPr baseColWidth="10" defaultRowHeight="15" x14ac:dyDescent="0.25"/>
  <cols>
    <col min="1" max="1" width="5.85546875" customWidth="1"/>
    <col min="3" max="3" width="72.28515625" customWidth="1"/>
    <col min="4" max="4" width="17.28515625" customWidth="1"/>
    <col min="5" max="5" width="16.85546875" customWidth="1"/>
  </cols>
  <sheetData>
    <row r="1" spans="1:5" x14ac:dyDescent="0.25">
      <c r="A1" s="1" t="s">
        <v>0</v>
      </c>
      <c r="B1" s="2"/>
      <c r="C1" s="2"/>
      <c r="D1" s="2"/>
      <c r="E1" s="3"/>
    </row>
    <row r="2" spans="1:5" x14ac:dyDescent="0.25">
      <c r="A2" s="4"/>
      <c r="B2" s="2"/>
      <c r="C2" s="2"/>
      <c r="D2" s="2"/>
      <c r="E2" s="3"/>
    </row>
    <row r="3" spans="1:5" x14ac:dyDescent="0.25">
      <c r="A3" s="5" t="s">
        <v>1</v>
      </c>
      <c r="B3" s="2"/>
      <c r="C3" s="2"/>
      <c r="D3" s="2"/>
      <c r="E3" s="3"/>
    </row>
    <row r="4" spans="1:5" x14ac:dyDescent="0.25">
      <c r="A4" s="2"/>
      <c r="B4" s="2"/>
      <c r="C4" s="2"/>
      <c r="D4" s="3"/>
      <c r="E4" s="3"/>
    </row>
    <row r="5" spans="1:5" x14ac:dyDescent="0.25">
      <c r="A5" s="6"/>
      <c r="B5" s="6"/>
      <c r="C5" s="6"/>
      <c r="D5" s="7"/>
      <c r="E5" s="7"/>
    </row>
    <row r="6" spans="1:5" x14ac:dyDescent="0.25">
      <c r="A6" s="8" t="s">
        <v>2</v>
      </c>
      <c r="B6" s="8" t="s">
        <v>3</v>
      </c>
      <c r="C6" s="8" t="s">
        <v>4</v>
      </c>
      <c r="D6" s="9" t="s">
        <v>5</v>
      </c>
      <c r="E6" s="9" t="s">
        <v>6</v>
      </c>
    </row>
    <row r="7" spans="1:5" x14ac:dyDescent="0.25">
      <c r="A7" s="10"/>
      <c r="B7" s="11"/>
      <c r="C7" s="11"/>
      <c r="D7" s="12"/>
      <c r="E7" s="12"/>
    </row>
    <row r="8" spans="1:5" x14ac:dyDescent="0.25">
      <c r="A8" s="13"/>
      <c r="B8" s="14"/>
      <c r="C8" s="15" t="s">
        <v>7</v>
      </c>
      <c r="D8" s="16">
        <v>65711938</v>
      </c>
      <c r="E8" s="17"/>
    </row>
    <row r="9" spans="1:5" x14ac:dyDescent="0.25">
      <c r="A9" s="18">
        <v>1</v>
      </c>
      <c r="B9" s="19">
        <v>43194</v>
      </c>
      <c r="C9" s="20" t="s">
        <v>8</v>
      </c>
      <c r="D9" s="21"/>
      <c r="E9" s="17">
        <v>2550000</v>
      </c>
    </row>
    <row r="10" spans="1:5" x14ac:dyDescent="0.25">
      <c r="A10" s="18">
        <v>2</v>
      </c>
      <c r="B10" s="19">
        <v>43194</v>
      </c>
      <c r="C10" s="20" t="s">
        <v>9</v>
      </c>
      <c r="D10" s="17"/>
      <c r="E10" s="17">
        <v>3748827</v>
      </c>
    </row>
    <row r="11" spans="1:5" x14ac:dyDescent="0.25">
      <c r="A11" s="18">
        <v>3</v>
      </c>
      <c r="B11" s="19">
        <v>43194</v>
      </c>
      <c r="C11" s="20" t="s">
        <v>10</v>
      </c>
      <c r="D11" s="21"/>
      <c r="E11" s="17">
        <v>56500</v>
      </c>
    </row>
    <row r="12" spans="1:5" x14ac:dyDescent="0.25">
      <c r="A12" s="18">
        <v>4</v>
      </c>
      <c r="B12" s="19">
        <v>43194</v>
      </c>
      <c r="C12" s="20" t="s">
        <v>11</v>
      </c>
      <c r="D12" s="22"/>
      <c r="E12" s="17">
        <v>462500</v>
      </c>
    </row>
    <row r="13" spans="1:5" x14ac:dyDescent="0.25">
      <c r="A13" s="18">
        <v>5</v>
      </c>
      <c r="B13" s="19">
        <v>43194</v>
      </c>
      <c r="C13" s="20" t="s">
        <v>12</v>
      </c>
      <c r="D13" s="23"/>
      <c r="E13" s="17">
        <v>56500</v>
      </c>
    </row>
    <row r="14" spans="1:5" x14ac:dyDescent="0.25">
      <c r="A14" s="18">
        <v>6</v>
      </c>
      <c r="B14" s="19">
        <v>43194</v>
      </c>
      <c r="C14" s="20" t="s">
        <v>920</v>
      </c>
      <c r="D14" s="17"/>
      <c r="E14" s="17">
        <v>3500000</v>
      </c>
    </row>
    <row r="15" spans="1:5" x14ac:dyDescent="0.25">
      <c r="A15" s="18">
        <v>7</v>
      </c>
      <c r="B15" s="19">
        <v>43194</v>
      </c>
      <c r="C15" s="20" t="s">
        <v>13</v>
      </c>
      <c r="D15" s="17"/>
      <c r="E15" s="17">
        <v>6500000</v>
      </c>
    </row>
    <row r="16" spans="1:5" x14ac:dyDescent="0.25">
      <c r="A16" s="18">
        <v>8</v>
      </c>
      <c r="B16" s="19">
        <v>43199</v>
      </c>
      <c r="C16" s="20" t="s">
        <v>14</v>
      </c>
      <c r="D16" s="17"/>
      <c r="E16" s="17">
        <v>8000000</v>
      </c>
    </row>
    <row r="17" spans="1:5" x14ac:dyDescent="0.25">
      <c r="A17" s="18">
        <v>9</v>
      </c>
      <c r="B17" s="19">
        <v>43206</v>
      </c>
      <c r="C17" s="20" t="s">
        <v>15</v>
      </c>
      <c r="D17" s="17"/>
      <c r="E17" s="17">
        <v>8500000</v>
      </c>
    </row>
    <row r="18" spans="1:5" x14ac:dyDescent="0.25">
      <c r="A18" s="18">
        <v>10</v>
      </c>
      <c r="B18" s="19">
        <v>43208</v>
      </c>
      <c r="C18" s="20" t="s">
        <v>16</v>
      </c>
      <c r="D18" s="17"/>
      <c r="E18" s="17">
        <v>12000000</v>
      </c>
    </row>
    <row r="19" spans="1:5" x14ac:dyDescent="0.25">
      <c r="A19" s="18">
        <v>11</v>
      </c>
      <c r="B19" s="19">
        <v>43209</v>
      </c>
      <c r="C19" s="20" t="s">
        <v>149</v>
      </c>
      <c r="D19" s="17">
        <v>18000042</v>
      </c>
      <c r="E19" s="17"/>
    </row>
    <row r="20" spans="1:5" x14ac:dyDescent="0.25">
      <c r="A20" s="18">
        <v>12</v>
      </c>
      <c r="B20" s="19">
        <v>43213</v>
      </c>
      <c r="C20" s="20" t="s">
        <v>150</v>
      </c>
      <c r="D20" s="17"/>
      <c r="E20" s="17">
        <v>10000000</v>
      </c>
    </row>
    <row r="21" spans="1:5" x14ac:dyDescent="0.25">
      <c r="A21" s="18">
        <v>13</v>
      </c>
      <c r="B21" s="19">
        <v>43213</v>
      </c>
      <c r="C21" s="20" t="s">
        <v>930</v>
      </c>
      <c r="D21" s="17"/>
      <c r="E21" s="17">
        <v>1525000</v>
      </c>
    </row>
    <row r="22" spans="1:5" x14ac:dyDescent="0.25">
      <c r="A22" s="18">
        <v>14</v>
      </c>
      <c r="B22" s="19">
        <v>43213</v>
      </c>
      <c r="C22" s="20" t="s">
        <v>151</v>
      </c>
      <c r="D22" s="17"/>
      <c r="E22" s="17">
        <v>1750000</v>
      </c>
    </row>
    <row r="23" spans="1:5" x14ac:dyDescent="0.25">
      <c r="A23" s="18">
        <v>15</v>
      </c>
      <c r="B23" s="19">
        <v>43213</v>
      </c>
      <c r="C23" s="20" t="s">
        <v>697</v>
      </c>
      <c r="D23" s="17"/>
      <c r="E23" s="17">
        <v>14478750</v>
      </c>
    </row>
    <row r="24" spans="1:5" x14ac:dyDescent="0.25">
      <c r="A24" s="18">
        <v>16</v>
      </c>
      <c r="B24" s="19">
        <v>43214</v>
      </c>
      <c r="C24" s="20" t="s">
        <v>152</v>
      </c>
      <c r="D24" s="17"/>
      <c r="E24" s="17">
        <v>2000000</v>
      </c>
    </row>
    <row r="25" spans="1:5" x14ac:dyDescent="0.25">
      <c r="A25" s="18">
        <v>17</v>
      </c>
      <c r="B25" s="19">
        <v>43214</v>
      </c>
      <c r="C25" s="100" t="s">
        <v>153</v>
      </c>
      <c r="D25" s="17"/>
      <c r="E25" s="17">
        <v>2550000</v>
      </c>
    </row>
    <row r="26" spans="1:5" x14ac:dyDescent="0.25">
      <c r="A26" s="18">
        <v>18</v>
      </c>
      <c r="B26" s="19">
        <v>43220</v>
      </c>
      <c r="C26" s="100" t="s">
        <v>696</v>
      </c>
      <c r="D26" s="17">
        <v>2613800</v>
      </c>
      <c r="E26" s="17"/>
    </row>
    <row r="27" spans="1:5" x14ac:dyDescent="0.25">
      <c r="A27" s="18">
        <v>19</v>
      </c>
      <c r="B27" s="19">
        <v>43220</v>
      </c>
      <c r="C27" s="100" t="s">
        <v>932</v>
      </c>
      <c r="D27" s="17"/>
      <c r="E27" s="17">
        <v>22600</v>
      </c>
    </row>
    <row r="28" spans="1:5" x14ac:dyDescent="0.25">
      <c r="A28" s="18">
        <v>20</v>
      </c>
      <c r="B28" s="19">
        <v>43220</v>
      </c>
      <c r="C28" s="100" t="s">
        <v>933</v>
      </c>
      <c r="D28" s="17"/>
      <c r="E28" s="17">
        <v>4576</v>
      </c>
    </row>
    <row r="29" spans="1:5" x14ac:dyDescent="0.25">
      <c r="A29" s="18">
        <v>21</v>
      </c>
      <c r="B29" s="19">
        <v>43220</v>
      </c>
      <c r="C29" s="100" t="s">
        <v>934</v>
      </c>
      <c r="D29" s="17"/>
      <c r="E29" s="17">
        <v>25424</v>
      </c>
    </row>
    <row r="30" spans="1:5" x14ac:dyDescent="0.25">
      <c r="A30" s="24"/>
      <c r="B30" s="19"/>
      <c r="C30" s="25" t="s">
        <v>17</v>
      </c>
      <c r="D30" s="26">
        <f>SUM(D8:D29)</f>
        <v>86325780</v>
      </c>
      <c r="E30" s="26">
        <f>SUM(E8:E29)</f>
        <v>77730677</v>
      </c>
    </row>
    <row r="31" spans="1:5" x14ac:dyDescent="0.25">
      <c r="A31" s="2"/>
      <c r="B31" s="13"/>
      <c r="C31" s="27" t="s">
        <v>18</v>
      </c>
      <c r="D31" s="28">
        <f>+D30-E30</f>
        <v>8595103</v>
      </c>
      <c r="E31" s="2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17" sqref="C17"/>
    </sheetView>
  </sheetViews>
  <sheetFormatPr baseColWidth="10" defaultRowHeight="15" x14ac:dyDescent="0.25"/>
  <cols>
    <col min="1" max="1" width="3.140625" customWidth="1"/>
    <col min="2" max="2" width="12.28515625" customWidth="1"/>
    <col min="3" max="3" width="81.85546875" customWidth="1"/>
  </cols>
  <sheetData>
    <row r="1" spans="1:5" x14ac:dyDescent="0.25">
      <c r="A1" s="1" t="s">
        <v>0</v>
      </c>
      <c r="B1" s="2"/>
      <c r="C1" s="2"/>
      <c r="D1" s="3"/>
      <c r="E1" s="3"/>
    </row>
    <row r="2" spans="1:5" x14ac:dyDescent="0.25">
      <c r="A2" s="2"/>
      <c r="B2" s="2"/>
      <c r="C2" s="2"/>
      <c r="D2" s="3"/>
      <c r="E2" s="3"/>
    </row>
    <row r="3" spans="1:5" x14ac:dyDescent="0.25">
      <c r="A3" s="5" t="s">
        <v>1044</v>
      </c>
      <c r="B3" s="2"/>
      <c r="C3" s="2"/>
      <c r="D3" s="2"/>
      <c r="E3" s="3"/>
    </row>
    <row r="4" spans="1:5" x14ac:dyDescent="0.25">
      <c r="A4" s="2"/>
      <c r="B4" s="2"/>
      <c r="C4" s="2"/>
      <c r="D4" s="3"/>
      <c r="E4" s="3"/>
    </row>
    <row r="5" spans="1:5" x14ac:dyDescent="0.25">
      <c r="A5" s="8" t="s">
        <v>2</v>
      </c>
      <c r="B5" s="8" t="s">
        <v>3</v>
      </c>
      <c r="C5" s="8" t="s">
        <v>4</v>
      </c>
      <c r="D5" s="9" t="s">
        <v>5</v>
      </c>
      <c r="E5" s="9" t="s">
        <v>6</v>
      </c>
    </row>
    <row r="6" spans="1:5" x14ac:dyDescent="0.25">
      <c r="A6" s="10"/>
      <c r="B6" s="11"/>
      <c r="C6" s="11"/>
      <c r="D6" s="64"/>
      <c r="E6" s="12"/>
    </row>
    <row r="7" spans="1:5" x14ac:dyDescent="0.25">
      <c r="A7" s="13"/>
      <c r="B7" s="19"/>
      <c r="C7" s="15" t="s">
        <v>154</v>
      </c>
      <c r="D7" s="65">
        <v>2155.7399999999998</v>
      </c>
      <c r="E7" s="66"/>
    </row>
    <row r="8" spans="1:5" x14ac:dyDescent="0.25">
      <c r="A8" s="13"/>
      <c r="B8" s="19">
        <v>43213</v>
      </c>
      <c r="C8" s="67" t="s">
        <v>155</v>
      </c>
      <c r="D8" s="68"/>
      <c r="E8" s="66">
        <v>2000</v>
      </c>
    </row>
    <row r="9" spans="1:5" x14ac:dyDescent="0.25">
      <c r="A9" s="69"/>
      <c r="B9" s="19">
        <v>43220</v>
      </c>
      <c r="C9" s="67" t="s">
        <v>942</v>
      </c>
      <c r="D9" s="68">
        <v>25000</v>
      </c>
      <c r="E9" s="70"/>
    </row>
    <row r="10" spans="1:5" x14ac:dyDescent="0.25">
      <c r="A10" s="13"/>
      <c r="B10" s="19">
        <v>43220</v>
      </c>
      <c r="C10" s="67" t="s">
        <v>943</v>
      </c>
      <c r="D10" s="21"/>
      <c r="E10" s="21">
        <v>300.3</v>
      </c>
    </row>
    <row r="11" spans="1:5" x14ac:dyDescent="0.25">
      <c r="A11" s="69"/>
      <c r="B11" s="19">
        <v>43220</v>
      </c>
      <c r="C11" s="100" t="s">
        <v>944</v>
      </c>
      <c r="D11" s="21"/>
      <c r="E11" s="21">
        <v>3.05</v>
      </c>
    </row>
    <row r="12" spans="1:5" x14ac:dyDescent="0.25">
      <c r="A12" s="13"/>
      <c r="B12" s="19">
        <v>43220</v>
      </c>
      <c r="C12" s="100" t="s">
        <v>945</v>
      </c>
      <c r="D12" s="21"/>
      <c r="E12" s="21">
        <v>16.95</v>
      </c>
    </row>
    <row r="13" spans="1:5" x14ac:dyDescent="0.25">
      <c r="A13" s="24"/>
      <c r="B13" s="19"/>
      <c r="C13" s="25" t="s">
        <v>17</v>
      </c>
      <c r="D13" s="71">
        <f>SUM(D7:D12)</f>
        <v>27155.739999999998</v>
      </c>
      <c r="E13" s="72">
        <f>SUM(E7:E12)</f>
        <v>2320.3000000000002</v>
      </c>
    </row>
    <row r="14" spans="1:5" x14ac:dyDescent="0.25">
      <c r="A14" s="2"/>
      <c r="B14" s="2"/>
      <c r="C14" s="73" t="s">
        <v>156</v>
      </c>
      <c r="D14" s="74">
        <f>D13-E13</f>
        <v>24835.439999999999</v>
      </c>
      <c r="E14" s="2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N10" sqref="N10"/>
    </sheetView>
  </sheetViews>
  <sheetFormatPr baseColWidth="10" defaultRowHeight="15" x14ac:dyDescent="0.25"/>
  <cols>
    <col min="7" max="7" width="16.28515625" customWidth="1"/>
  </cols>
  <sheetData>
    <row r="1" spans="1:8" x14ac:dyDescent="0.25">
      <c r="A1" s="304" t="s">
        <v>983</v>
      </c>
      <c r="B1" s="304"/>
      <c r="C1" s="304"/>
      <c r="D1" s="304"/>
      <c r="E1" s="304"/>
      <c r="F1" s="304"/>
      <c r="G1" s="304"/>
      <c r="H1" s="304"/>
    </row>
    <row r="3" spans="1:8" ht="15.75" x14ac:dyDescent="0.25">
      <c r="A3" s="178" t="s">
        <v>984</v>
      </c>
      <c r="B3" s="179"/>
      <c r="C3" s="179"/>
      <c r="D3" s="180"/>
      <c r="E3" s="179"/>
      <c r="F3" s="179"/>
      <c r="G3" s="179"/>
    </row>
    <row r="4" spans="1:8" ht="15.75" x14ac:dyDescent="0.25">
      <c r="A4" s="178" t="s">
        <v>0</v>
      </c>
      <c r="B4" s="179"/>
      <c r="C4" s="179"/>
      <c r="D4" s="179"/>
      <c r="E4" s="179"/>
      <c r="F4" s="179"/>
      <c r="G4" s="179"/>
    </row>
    <row r="5" spans="1:8" ht="15.75" x14ac:dyDescent="0.25">
      <c r="A5" s="181"/>
      <c r="B5" s="178"/>
      <c r="C5" s="178"/>
      <c r="D5" s="178"/>
      <c r="E5" s="178"/>
      <c r="F5" s="178"/>
      <c r="G5" s="178"/>
    </row>
    <row r="6" spans="1:8" ht="15.75" x14ac:dyDescent="0.25">
      <c r="A6" s="181" t="s">
        <v>1003</v>
      </c>
      <c r="B6" s="178"/>
      <c r="C6" s="178"/>
      <c r="D6" s="178"/>
      <c r="E6" s="178"/>
      <c r="F6" s="178"/>
      <c r="G6" s="178"/>
    </row>
    <row r="7" spans="1:8" ht="15.75" x14ac:dyDescent="0.25">
      <c r="A7" s="178"/>
      <c r="B7" s="178"/>
      <c r="C7" s="178"/>
      <c r="D7" s="178"/>
      <c r="E7" s="178"/>
      <c r="F7" s="178"/>
      <c r="G7" s="178"/>
    </row>
    <row r="8" spans="1:8" x14ac:dyDescent="0.25">
      <c r="A8" s="182"/>
      <c r="B8" s="183"/>
      <c r="C8" s="183"/>
      <c r="D8" s="183"/>
      <c r="E8" s="183"/>
      <c r="F8" s="183"/>
      <c r="G8" s="183"/>
      <c r="H8" s="183"/>
    </row>
    <row r="9" spans="1:8" ht="20.25" x14ac:dyDescent="0.25">
      <c r="A9" s="184" t="s">
        <v>1004</v>
      </c>
      <c r="B9" s="184"/>
      <c r="C9" s="184"/>
      <c r="D9" s="184"/>
      <c r="E9" s="184"/>
      <c r="F9" s="184"/>
      <c r="G9" s="184"/>
      <c r="H9" s="184"/>
    </row>
    <row r="10" spans="1:8" ht="18" x14ac:dyDescent="0.25">
      <c r="A10" s="185"/>
      <c r="B10" s="185"/>
      <c r="C10" s="185"/>
      <c r="D10" s="185"/>
      <c r="E10" s="185"/>
      <c r="F10" s="185"/>
      <c r="G10" s="185"/>
      <c r="H10" s="185"/>
    </row>
    <row r="11" spans="1:8" x14ac:dyDescent="0.25">
      <c r="A11" s="186" t="s">
        <v>985</v>
      </c>
      <c r="B11" s="186"/>
      <c r="C11" s="187"/>
      <c r="D11" s="187"/>
      <c r="E11" s="187" t="s">
        <v>986</v>
      </c>
      <c r="F11" s="187"/>
      <c r="G11" s="187"/>
      <c r="H11" s="187"/>
    </row>
    <row r="12" spans="1:8" x14ac:dyDescent="0.25">
      <c r="A12" s="182"/>
      <c r="B12" s="182"/>
      <c r="C12" s="183"/>
      <c r="D12" s="183"/>
      <c r="E12" s="183"/>
      <c r="F12" s="183"/>
      <c r="G12" s="183"/>
      <c r="H12" s="183"/>
    </row>
    <row r="13" spans="1:8" x14ac:dyDescent="0.25">
      <c r="A13" s="305" t="s">
        <v>987</v>
      </c>
      <c r="B13" s="305"/>
      <c r="C13" s="305"/>
      <c r="D13" s="305"/>
      <c r="E13" s="305"/>
      <c r="F13" s="305"/>
      <c r="G13" s="305"/>
      <c r="H13" s="305"/>
    </row>
    <row r="14" spans="1:8" x14ac:dyDescent="0.25">
      <c r="A14" s="182"/>
      <c r="B14" s="183"/>
      <c r="C14" s="183"/>
      <c r="D14" s="183"/>
      <c r="E14" s="183"/>
      <c r="F14" s="183"/>
      <c r="G14" s="183"/>
      <c r="H14" s="183"/>
    </row>
    <row r="15" spans="1:8" x14ac:dyDescent="0.25">
      <c r="A15" s="188"/>
      <c r="B15" s="183"/>
      <c r="C15" s="183"/>
      <c r="D15" s="183"/>
      <c r="E15" s="183"/>
      <c r="F15" s="183"/>
      <c r="G15" s="183"/>
      <c r="H15" s="183"/>
    </row>
    <row r="16" spans="1:8" x14ac:dyDescent="0.25">
      <c r="A16" s="189" t="s">
        <v>988</v>
      </c>
      <c r="B16" s="183"/>
      <c r="C16" s="190">
        <v>10000</v>
      </c>
      <c r="D16" s="191" t="s">
        <v>989</v>
      </c>
      <c r="E16" s="192">
        <v>290</v>
      </c>
      <c r="F16" s="183"/>
      <c r="G16" s="193">
        <f>C16*E16</f>
        <v>2900000</v>
      </c>
      <c r="H16" s="183"/>
    </row>
    <row r="17" spans="1:8" x14ac:dyDescent="0.25">
      <c r="A17" s="182"/>
      <c r="B17" s="183"/>
      <c r="C17" s="194">
        <v>5000</v>
      </c>
      <c r="D17" s="195" t="s">
        <v>989</v>
      </c>
      <c r="E17" s="196">
        <v>100</v>
      </c>
      <c r="F17" s="183"/>
      <c r="G17" s="193">
        <f t="shared" ref="G17:G21" si="0">C17*E17</f>
        <v>500000</v>
      </c>
      <c r="H17" s="183"/>
    </row>
    <row r="18" spans="1:8" x14ac:dyDescent="0.25">
      <c r="A18" s="182"/>
      <c r="B18" s="183"/>
      <c r="C18" s="194">
        <v>20000</v>
      </c>
      <c r="D18" s="195" t="s">
        <v>989</v>
      </c>
      <c r="E18" s="196">
        <v>100</v>
      </c>
      <c r="F18" s="183"/>
      <c r="G18" s="193">
        <f t="shared" si="0"/>
        <v>2000000</v>
      </c>
      <c r="H18" s="183"/>
    </row>
    <row r="19" spans="1:8" x14ac:dyDescent="0.25">
      <c r="A19" s="182"/>
      <c r="B19" s="183"/>
      <c r="C19" s="194">
        <v>1000</v>
      </c>
      <c r="D19" s="195" t="s">
        <v>989</v>
      </c>
      <c r="E19" s="196">
        <v>53</v>
      </c>
      <c r="F19" s="183"/>
      <c r="G19" s="193">
        <f t="shared" si="0"/>
        <v>53000</v>
      </c>
      <c r="H19" s="183"/>
    </row>
    <row r="20" spans="1:8" x14ac:dyDescent="0.25">
      <c r="A20" s="182"/>
      <c r="B20" s="183"/>
      <c r="C20" s="194">
        <v>500</v>
      </c>
      <c r="D20" s="195" t="s">
        <v>990</v>
      </c>
      <c r="E20" s="196">
        <v>0</v>
      </c>
      <c r="F20" s="183"/>
      <c r="G20" s="193">
        <f t="shared" si="0"/>
        <v>0</v>
      </c>
      <c r="H20" s="183"/>
    </row>
    <row r="21" spans="1:8" ht="15.75" thickBot="1" x14ac:dyDescent="0.3">
      <c r="A21" s="182"/>
      <c r="B21" s="183"/>
      <c r="C21" s="197">
        <v>100</v>
      </c>
      <c r="D21" s="198" t="s">
        <v>989</v>
      </c>
      <c r="E21" s="199">
        <v>3</v>
      </c>
      <c r="F21" s="183"/>
      <c r="G21" s="193">
        <f t="shared" si="0"/>
        <v>300</v>
      </c>
      <c r="H21" s="183"/>
    </row>
    <row r="22" spans="1:8" ht="15.75" thickBot="1" x14ac:dyDescent="0.3">
      <c r="A22" s="189" t="s">
        <v>991</v>
      </c>
      <c r="B22" s="183"/>
      <c r="C22" s="183"/>
      <c r="D22" s="183"/>
      <c r="E22" s="183"/>
      <c r="F22" s="183"/>
      <c r="G22" s="200">
        <f>SUM(G16:G21)</f>
        <v>5453300</v>
      </c>
      <c r="H22" s="183"/>
    </row>
    <row r="23" spans="1:8" x14ac:dyDescent="0.25">
      <c r="A23" s="188"/>
      <c r="B23" s="183"/>
      <c r="C23" s="183"/>
      <c r="D23" s="183"/>
      <c r="E23" s="183"/>
      <c r="F23" s="183"/>
      <c r="G23" s="183"/>
      <c r="H23" s="183"/>
    </row>
    <row r="24" spans="1:8" x14ac:dyDescent="0.25">
      <c r="A24" s="188"/>
      <c r="B24" s="183"/>
      <c r="C24" s="183"/>
      <c r="D24" s="183"/>
      <c r="E24" s="183"/>
      <c r="F24" s="183"/>
      <c r="G24" s="183"/>
      <c r="H24" s="183"/>
    </row>
    <row r="25" spans="1:8" x14ac:dyDescent="0.25">
      <c r="A25" s="189" t="s">
        <v>992</v>
      </c>
      <c r="B25" s="183"/>
      <c r="C25" s="190">
        <v>50</v>
      </c>
      <c r="D25" s="191" t="s">
        <v>989</v>
      </c>
      <c r="E25" s="201"/>
      <c r="F25" s="183"/>
      <c r="G25" s="193">
        <f>C25*E25</f>
        <v>0</v>
      </c>
      <c r="H25" s="183"/>
    </row>
    <row r="26" spans="1:8" x14ac:dyDescent="0.25">
      <c r="A26" s="182"/>
      <c r="B26" s="183"/>
      <c r="C26" s="194">
        <v>20</v>
      </c>
      <c r="D26" s="195" t="s">
        <v>989</v>
      </c>
      <c r="E26" s="196"/>
      <c r="F26" s="183"/>
      <c r="G26" s="193">
        <f>C26*E26</f>
        <v>0</v>
      </c>
      <c r="H26" s="183"/>
    </row>
    <row r="27" spans="1:8" x14ac:dyDescent="0.25">
      <c r="A27" s="182"/>
      <c r="B27" s="183"/>
      <c r="C27" s="194">
        <v>10</v>
      </c>
      <c r="D27" s="195" t="s">
        <v>989</v>
      </c>
      <c r="E27" s="196"/>
      <c r="F27" s="183"/>
      <c r="G27" s="193">
        <f>C27*E27</f>
        <v>0</v>
      </c>
      <c r="H27" s="183"/>
    </row>
    <row r="28" spans="1:8" x14ac:dyDescent="0.25">
      <c r="A28" s="182"/>
      <c r="B28" s="183"/>
      <c r="C28" s="194">
        <v>5</v>
      </c>
      <c r="D28" s="195" t="s">
        <v>989</v>
      </c>
      <c r="E28" s="196"/>
      <c r="F28" s="183"/>
      <c r="G28" s="193">
        <f>C28*E28</f>
        <v>0</v>
      </c>
      <c r="H28" s="183"/>
    </row>
    <row r="29" spans="1:8" x14ac:dyDescent="0.25">
      <c r="A29" s="182"/>
      <c r="B29" s="183"/>
      <c r="C29" s="194"/>
      <c r="D29" s="195" t="s">
        <v>989</v>
      </c>
      <c r="E29" s="196"/>
      <c r="F29" s="183"/>
      <c r="G29" s="193">
        <f>C29*E29</f>
        <v>0</v>
      </c>
      <c r="H29" s="183"/>
    </row>
    <row r="30" spans="1:8" ht="15.75" thickBot="1" x14ac:dyDescent="0.3">
      <c r="A30" s="182"/>
      <c r="B30" s="183"/>
      <c r="C30" s="197"/>
      <c r="D30" s="198" t="s">
        <v>989</v>
      </c>
      <c r="E30" s="199"/>
      <c r="F30" s="183"/>
      <c r="G30" s="193"/>
      <c r="H30" s="183"/>
    </row>
    <row r="31" spans="1:8" ht="15.75" thickBot="1" x14ac:dyDescent="0.3">
      <c r="A31" s="189" t="s">
        <v>993</v>
      </c>
      <c r="B31" s="202"/>
      <c r="C31" s="183"/>
      <c r="D31" s="183"/>
      <c r="E31" s="183"/>
      <c r="F31" s="183"/>
      <c r="G31" s="200">
        <f>SUM(G25:G30)</f>
        <v>0</v>
      </c>
      <c r="H31" s="183"/>
    </row>
    <row r="32" spans="1:8" ht="15.75" thickBot="1" x14ac:dyDescent="0.3">
      <c r="A32" s="189"/>
      <c r="B32" s="189"/>
      <c r="C32" s="183"/>
      <c r="D32" s="183"/>
      <c r="E32" s="183"/>
      <c r="F32" s="183"/>
      <c r="G32" s="183"/>
      <c r="H32" s="183"/>
    </row>
    <row r="33" spans="1:8" ht="15.75" thickBot="1" x14ac:dyDescent="0.3">
      <c r="A33" s="189" t="s">
        <v>994</v>
      </c>
      <c r="B33" s="202"/>
      <c r="C33" s="183"/>
      <c r="D33" s="183"/>
      <c r="E33" s="183"/>
      <c r="F33" s="183"/>
      <c r="G33" s="200">
        <v>5453300</v>
      </c>
    </row>
    <row r="34" spans="1:8" ht="15.75" thickBot="1" x14ac:dyDescent="0.3">
      <c r="A34" s="189"/>
      <c r="B34" s="202"/>
      <c r="C34" s="183"/>
      <c r="D34" s="183"/>
      <c r="E34" s="183"/>
      <c r="F34" s="183"/>
      <c r="G34" s="183"/>
    </row>
    <row r="35" spans="1:8" ht="15.75" thickBot="1" x14ac:dyDescent="0.3">
      <c r="A35" s="189" t="s">
        <v>995</v>
      </c>
      <c r="B35" s="202"/>
      <c r="C35" s="183"/>
      <c r="D35" s="183"/>
      <c r="E35" s="183"/>
      <c r="F35" s="183"/>
      <c r="G35" s="203">
        <v>5453242</v>
      </c>
    </row>
    <row r="36" spans="1:8" ht="15.75" thickBot="1" x14ac:dyDescent="0.3">
      <c r="A36" s="182"/>
      <c r="B36" s="183"/>
      <c r="C36" s="183"/>
      <c r="D36" s="183"/>
      <c r="E36" s="183"/>
      <c r="F36" s="183"/>
      <c r="G36" s="183"/>
    </row>
    <row r="37" spans="1:8" ht="15.75" thickBot="1" x14ac:dyDescent="0.3">
      <c r="A37" s="189" t="s">
        <v>996</v>
      </c>
      <c r="B37" s="183"/>
      <c r="C37" s="183"/>
      <c r="D37" s="183"/>
      <c r="E37" s="183"/>
      <c r="F37" s="183"/>
      <c r="G37" s="200">
        <f>G33-G35</f>
        <v>58</v>
      </c>
    </row>
    <row r="38" spans="1:8" x14ac:dyDescent="0.25">
      <c r="A38" s="189"/>
      <c r="B38" s="183"/>
      <c r="C38" s="183"/>
      <c r="D38" s="183"/>
      <c r="E38" s="183"/>
      <c r="F38" s="183"/>
      <c r="G38" s="183"/>
      <c r="H38" s="183"/>
    </row>
    <row r="39" spans="1:8" x14ac:dyDescent="0.25">
      <c r="A39" s="182"/>
      <c r="B39" s="202"/>
      <c r="C39" s="202"/>
      <c r="D39" s="202"/>
      <c r="E39" s="202"/>
      <c r="F39" s="202"/>
      <c r="G39" s="202"/>
      <c r="H39" s="202"/>
    </row>
    <row r="40" spans="1:8" x14ac:dyDescent="0.25">
      <c r="A40" s="189" t="s">
        <v>1005</v>
      </c>
      <c r="B40" s="202"/>
      <c r="C40" s="202"/>
      <c r="D40" s="202"/>
      <c r="E40" s="202"/>
      <c r="F40" s="202"/>
      <c r="G40" s="202"/>
      <c r="H40" s="202"/>
    </row>
    <row r="41" spans="1:8" x14ac:dyDescent="0.25">
      <c r="A41" s="204" t="s">
        <v>997</v>
      </c>
      <c r="B41" s="202"/>
      <c r="C41" s="202"/>
      <c r="D41" s="202"/>
      <c r="E41" s="202"/>
      <c r="F41" s="202"/>
      <c r="G41" s="202"/>
      <c r="H41" s="202"/>
    </row>
    <row r="42" spans="1:8" x14ac:dyDescent="0.25">
      <c r="A42" s="204" t="s">
        <v>998</v>
      </c>
      <c r="B42" s="183"/>
      <c r="C42" s="183"/>
      <c r="D42" s="183"/>
      <c r="E42" s="183"/>
      <c r="F42" s="183"/>
      <c r="G42" s="183"/>
      <c r="H42" s="183"/>
    </row>
    <row r="43" spans="1:8" x14ac:dyDescent="0.25">
      <c r="A43" s="182"/>
      <c r="B43" s="183"/>
      <c r="C43" s="183"/>
      <c r="D43" s="183"/>
      <c r="E43" s="183"/>
      <c r="F43" s="183"/>
      <c r="G43" s="202"/>
      <c r="H43" s="183"/>
    </row>
    <row r="44" spans="1:8" ht="15.75" x14ac:dyDescent="0.25">
      <c r="A44" s="205"/>
      <c r="B44" s="206" t="s">
        <v>999</v>
      </c>
      <c r="C44" s="207"/>
      <c r="D44" s="181"/>
      <c r="E44" s="181"/>
      <c r="F44" s="206" t="s">
        <v>1000</v>
      </c>
      <c r="G44" s="207"/>
      <c r="H44" s="208"/>
    </row>
    <row r="45" spans="1:8" ht="15.75" x14ac:dyDescent="0.25">
      <c r="A45" s="205"/>
      <c r="B45" s="209"/>
      <c r="C45" s="208"/>
      <c r="D45" s="205"/>
      <c r="E45" s="205"/>
      <c r="F45" s="209"/>
      <c r="G45" s="208"/>
      <c r="H45" s="208"/>
    </row>
    <row r="46" spans="1:8" x14ac:dyDescent="0.25">
      <c r="A46" s="188"/>
      <c r="B46" s="182"/>
      <c r="C46" s="182"/>
      <c r="E46" s="188"/>
      <c r="F46" s="182"/>
      <c r="G46" s="182"/>
      <c r="H46" s="182"/>
    </row>
    <row r="47" spans="1:8" x14ac:dyDescent="0.25">
      <c r="A47" s="188"/>
      <c r="B47" s="182"/>
      <c r="C47" s="182"/>
      <c r="E47" s="188"/>
      <c r="F47" s="182"/>
      <c r="G47" s="182"/>
      <c r="H47" s="182"/>
    </row>
    <row r="48" spans="1:8" x14ac:dyDescent="0.25">
      <c r="A48" s="210"/>
      <c r="B48" s="211" t="s">
        <v>1001</v>
      </c>
      <c r="C48" s="211"/>
      <c r="D48" s="210"/>
      <c r="E48" s="210"/>
      <c r="F48" s="211" t="s">
        <v>1002</v>
      </c>
      <c r="G48" s="211"/>
      <c r="H48" s="211"/>
    </row>
    <row r="49" spans="1:8" x14ac:dyDescent="0.25">
      <c r="A49" s="210"/>
      <c r="B49" s="212">
        <v>43220</v>
      </c>
      <c r="C49" s="211"/>
      <c r="D49" s="210"/>
      <c r="E49" s="210"/>
      <c r="F49" s="212">
        <v>43220</v>
      </c>
      <c r="G49" s="211"/>
      <c r="H49" s="211"/>
    </row>
  </sheetData>
  <mergeCells count="2">
    <mergeCell ref="A1:H1"/>
    <mergeCell ref="A13:H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Montant reçu indivuel</vt:lpstr>
      <vt:lpstr>Jouranl caisse avril2018</vt:lpstr>
      <vt:lpstr>Individuel</vt:lpstr>
      <vt:lpstr>RECAP</vt:lpstr>
      <vt:lpstr>Tableau</vt:lpstr>
      <vt:lpstr>Compta Avril2018</vt:lpstr>
      <vt:lpstr>Journal banque GNF Avril2018</vt:lpstr>
      <vt:lpstr>Journal banque USD Avril2018</vt:lpstr>
      <vt:lpstr>Arrêté caisse avril</vt:lpstr>
      <vt:lpstr>Rapprochement banque GNF avril</vt:lpstr>
      <vt:lpstr>Rapprochement USD avril2018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WCP-PC</dc:creator>
  <cp:lastModifiedBy>WCP-PC</cp:lastModifiedBy>
  <cp:lastPrinted>2018-05-18T14:02:56Z</cp:lastPrinted>
  <dcterms:created xsi:type="dcterms:W3CDTF">2018-04-20T11:00:25Z</dcterms:created>
  <dcterms:modified xsi:type="dcterms:W3CDTF">2018-06-21T14:05:58Z</dcterms:modified>
</cp:coreProperties>
</file>